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58164" documentId="8_{9058C769-37DB-4D75-B77A-5C1D47EA4B73}" xr6:coauthVersionLast="47" xr6:coauthVersionMax="47" xr10:uidLastSave="{BFB0C297-3AB7-4819-9306-5D4E7625F523}"/>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777" i="3" l="1"/>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<sst xmlns="http://schemas.openxmlformats.org/spreadsheetml/2006/main" count="124623" uniqueCount="7007">
  <si>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</si>
  <si>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</si>
  <si>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</si>
  <si>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</si>
  <si>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</si>
  <si>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</si>
  <si>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</si>
  <si>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</si>
  <si>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</si>
  <si>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</si>
  <si>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</si>
  <si>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</si>
  <si>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</si>
  <si>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</si>
  <si>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</si>
  <si>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</si>
  <si>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</si>
  <si>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</si>
  <si>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</si>
  <si>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</si>
  <si>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</si>
  <si>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</si>
  <si>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</si>
  <si>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</si>
  <si>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</si>
  <si>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</si>
  <si>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</si>
  <si>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</si>
  <si>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</si>
  <si>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</si>
  <si>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</si>
  <si>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</si>
  <si>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</si>
  <si>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</si>
  <si>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</si>
  <si>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</si>
  <si>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</si>
  <si>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</si>
  <si>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</si>
  <si>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</si>
  <si>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</si>
  <si>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</si>
  <si>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</si>
  <si>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</si>
  <si>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</si>
  <si>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</si>
  <si>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</si>
  <si>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</si>
  <si>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</si>
  <si>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</si>
  <si>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</si>
  <si>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</si>
  <si>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</si>
  <si>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</si>
  <si>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</si>
  <si>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</si>
  <si>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</si>
  <si>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</si>
  <si>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</si>
  <si>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</si>
  <si>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</si>
  <si>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</si>
  <si>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</si>
  <si>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</si>
  <si>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</si>
  <si>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</si>
  <si>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</si>
  <si>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</si>
  <si>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</si>
  <si>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</si>
  <si>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</si>
  <si>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</si>
  <si>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</si>
  <si>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</si>
  <si>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</si>
  <si>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</si>
  <si>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</si>
  <si>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</si>
  <si>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</si>
  <si>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</si>
  <si>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</si>
  <si>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</si>
  <si>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</si>
  <si>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</si>
  <si>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</si>
  <si>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</si>
  <si>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</si>
  <si>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</si>
  <si>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</si>
  <si>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</si>
  <si>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</si>
  <si>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</si>
  <si>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</si>
  <si>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</si>
  <si>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</si>
  <si>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</si>
  <si>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</si>
  <si>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</si>
  <si>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</si>
  <si>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</si>
  <si>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</si>
  <si>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</si>
  <si>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</si>
  <si>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</si>
  <si>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</si>
  <si>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</si>
  <si>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</si>
  <si>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</si>
  <si>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</si>
  <si>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</si>
  <si>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</si>
  <si>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</si>
  <si>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</si>
  <si>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</si>
  <si>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</si>
  <si>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</si>
  <si>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</si>
  <si>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</si>
  <si>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</si>
  <si>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</si>
  <si>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</si>
  <si>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</si>
  <si>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</si>
  <si>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</si>
  <si>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</si>
  <si>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</si>
  <si>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</si>
  <si>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</si>
  <si>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</si>
  <si>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</si>
  <si>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</si>
  <si>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</si>
  <si>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</si>
  <si>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</si>
  <si>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</si>
  <si>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</si>
  <si>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</si>
  <si>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</si>
  <si>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</si>
  <si>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</si>
  <si>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</si>
  <si>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</si>
  <si>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</si>
  <si>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</si>
  <si>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</si>
  <si>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</si>
  <si>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</si>
  <si>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</si>
  <si>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</si>
  <si>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</si>
  <si>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</si>
  <si>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</si>
  <si>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</si>
  <si>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</si>
  <si>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</si>
  <si>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</si>
  <si>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</si>
  <si>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</si>
  <si>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</si>
  <si>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</si>
  <si>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</si>
  <si>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</si>
  <si>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</si>
  <si>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</si>
  <si>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</si>
  <si>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</si>
  <si>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</si>
  <si>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</si>
  <si>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</si>
  <si>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</si>
  <si>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</si>
  <si>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</si>
  <si>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</si>
  <si>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</si>
  <si>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</si>
  <si>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</si>
  <si>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</si>
  <si>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</si>
  <si>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</si>
  <si>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</si>
  <si>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</si>
  <si>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</si>
  <si>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</si>
  <si>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</si>
  <si>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</si>
  <si>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</si>
  <si>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</si>
  <si>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</si>
  <si>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</si>
  <si>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</si>
  <si>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</si>
  <si>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</si>
  <si>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</si>
  <si>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</si>
  <si>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</si>
  <si>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</si>
  <si>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</si>
  <si>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</si>
  <si>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</si>
  <si>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</si>
  <si>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</si>
  <si>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</si>
  <si>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</si>
  <si>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</si>
  <si>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</si>
  <si>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</si>
  <si>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</si>
  <si>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</si>
  <si>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</si>
  <si>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</si>
  <si>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</si>
  <si>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</si>
  <si>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</si>
  <si>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</si>
  <si>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</si>
  <si>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</si>
  <si>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</si>
  <si>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</si>
  <si>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</si>
  <si>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</si>
  <si>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</si>
  <si>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</si>
  <si>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</si>
  <si>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</si>
  <si>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</si>
  <si>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</si>
  <si>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</si>
  <si>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</si>
  <si>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</si>
  <si>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</si>
  <si>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</si>
  <si>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</si>
  <si>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</si>
  <si>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</si>
  <si>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</si>
  <si>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</si>
  <si>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</si>
  <si>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</si>
  <si>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</si>
  <si>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</si>
  <si>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</si>
  <si>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</si>
  <si>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</si>
  <si>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</si>
  <si>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</si>
  <si>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</si>
  <si>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</si>
  <si>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</si>
  <si>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</si>
  <si>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</si>
  <si>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</si>
  <si>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</si>
  <si>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</si>
  <si>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</si>
  <si>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</si>
  <si>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</si>
  <si>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</si>
  <si>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</si>
  <si>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</si>
  <si>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</si>
  <si>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</si>
  <si>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</si>
  <si>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</si>
  <si>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</si>
  <si>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</si>
  <si>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</si>
  <si>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</si>
  <si>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</si>
  <si>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</si>
  <si>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</si>
  <si>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</si>
  <si>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</si>
  <si>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</si>
  <si>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</si>
  <si>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</si>
  <si>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</si>
  <si>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</si>
  <si>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</si>
  <si>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</si>
  <si>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</si>
  <si>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</si>
  <si>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</si>
  <si>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</si>
  <si>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</si>
  <si>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</si>
  <si>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</si>
  <si>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</si>
  <si>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</si>
  <si>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</si>
  <si>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</si>
  <si>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</si>
  <si>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</si>
  <si>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</si>
  <si>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</si>
  <si>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</si>
  <si>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</si>
  <si>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</si>
  <si>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</si>
  <si>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</si>
  <si>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</si>
  <si>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</si>
  <si>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</si>
  <si>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</si>
  <si>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</si>
  <si>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</si>
  <si>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</si>
  <si>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</si>
  <si>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</si>
  <si>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</si>
  <si>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</si>
  <si>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</si>
  <si>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</si>
  <si>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</si>
  <si>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</si>
  <si>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</si>
  <si>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</si>
  <si>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</si>
  <si>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</si>
  <si>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</si>
  <si>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</si>
  <si>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</si>
  <si>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</si>
  <si>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</si>
  <si>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</si>
  <si>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</si>
  <si>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</si>
  <si>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</si>
  <si>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</si>
  <si>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</si>
  <si>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</si>
  <si>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</si>
  <si>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</si>
  <si>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</si>
  <si>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</si>
  <si>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</si>
  <si>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</si>
  <si>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</si>
  <si>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</si>
  <si>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</si>
  <si>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</si>
  <si>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</si>
  <si>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</si>
  <si>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</si>
  <si>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</si>
  <si>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</si>
  <si>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</si>
  <si>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</si>
  <si>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</si>
  <si>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</si>
  <si>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</si>
  <si>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</si>
  <si>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</si>
  <si>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</si>
  <si>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</si>
  <si>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</si>
  <si>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</si>
  <si>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</si>
  <si>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</si>
  <si>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</si>
  <si>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</si>
  <si>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</si>
  <si>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</si>
  <si>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</si>
  <si>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</si>
  <si>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</si>
  <si>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</si>
  <si>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</si>
  <si>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</si>
  <si>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</si>
  <si>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</si>
  <si>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</si>
  <si>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</si>
  <si>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</si>
  <si>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</si>
  <si>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</si>
  <si>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</si>
  <si>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</si>
  <si>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</si>
  <si>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</si>
  <si>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</si>
  <si>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</si>
  <si>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</si>
  <si>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</si>
  <si>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</si>
  <si>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</si>
  <si>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</si>
  <si>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</si>
  <si>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</si>
  <si>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</si>
  <si>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</si>
  <si>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</si>
  <si>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</si>
  <si>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</si>
  <si>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</si>
  <si>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</si>
  <si>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</si>
  <si>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</si>
  <si>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</si>
  <si>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</si>
  <si>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</si>
  <si>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</si>
  <si>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</si>
  <si>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</si>
  <si>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</si>
  <si>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</si>
  <si>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</si>
  <si>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</si>
  <si>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</si>
  <si>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</si>
  <si>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</si>
  <si>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</si>
  <si>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</si>
  <si>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</si>
  <si>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</si>
  <si>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</si>
  <si>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</si>
  <si>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</si>
  <si>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</si>
  <si>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</si>
  <si>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</si>
  <si>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</si>
  <si>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</si>
  <si>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</si>
  <si>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</si>
  <si>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</si>
  <si>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</si>
  <si>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</si>
  <si>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</si>
  <si>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</si>
  <si>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</si>
  <si>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</si>
  <si>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</si>
  <si>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</si>
  <si>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</si>
  <si>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</si>
  <si>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</si>
  <si>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</si>
  <si>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</si>
  <si>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</si>
  <si>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</si>
  <si>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</si>
  <si>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</si>
  <si>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</si>
  <si>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</si>
  <si>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</si>
  <si>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</si>
  <si>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</si>
  <si>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</si>
  <si>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</si>
  <si>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</si>
  <si>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</si>
  <si>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</si>
  <si>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</si>
  <si>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</si>
  <si>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</si>
  <si>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</si>
  <si>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</si>
  <si>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</si>
  <si>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</si>
  <si>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</si>
  <si>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</si>
  <si>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</si>
  <si>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</si>
  <si>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</si>
  <si>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</si>
  <si>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</si>
  <si>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</si>
  <si>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</si>
  <si>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</si>
  <si>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</si>
  <si>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</si>
  <si>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</si>
  <si>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</si>
  <si>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</si>
  <si>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</si>
  <si>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</si>
  <si>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</si>
  <si>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</si>
  <si>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</si>
  <si>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</si>
  <si>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</si>
  <si>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</si>
  <si>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</si>
  <si>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</si>
  <si>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</si>
  <si>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</si>
  <si>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</si>
  <si>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</si>
  <si>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</si>
  <si>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</si>
  <si>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</si>
  <si>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</si>
  <si>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</si>
  <si>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</si>
  <si>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</si>
  <si>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</si>
  <si>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</si>
  <si>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</si>
  <si>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</si>
  <si>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</si>
  <si>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</si>
  <si>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</si>
  <si>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</si>
  <si>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</si>
  <si>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</si>
  <si>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</si>
  <si>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</si>
  <si>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</si>
  <si>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</si>
  <si>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</si>
  <si>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</si>
  <si>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</si>
  <si>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</si>
  <si>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</si>
  <si>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</si>
  <si>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</si>
  <si>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</si>
  <si>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</si>
  <si>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</si>
  <si>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</si>
  <si>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</si>
  <si>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</si>
  <si>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</si>
  <si>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</si>
  <si>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</si>
  <si>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</si>
  <si>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</si>
  <si>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</si>
  <si>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</si>
  <si>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</si>
  <si>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</si>
  <si>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</si>
  <si>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</si>
  <si>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</si>
  <si>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</si>
  <si>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</si>
  <si>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</si>
  <si>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</si>
  <si>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</si>
  <si>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</si>
  <si>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</si>
  <si>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</si>
  <si>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</si>
  <si>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</si>
  <si>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</si>
  <si>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</si>
  <si>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</si>
  <si>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</si>
  <si>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</si>
  <si>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</si>
  <si>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</si>
  <si>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</si>
  <si>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</si>
  <si>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</si>
  <si>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</si>
  <si>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</si>
  <si>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</si>
  <si>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</si>
  <si>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</si>
  <si>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</si>
  <si>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</si>
  <si>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</si>
  <si>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</si>
  <si>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</si>
  <si>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</si>
  <si>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</si>
  <si>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</si>
  <si>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</si>
  <si>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</si>
  <si>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</si>
  <si>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</si>
  <si>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</si>
  <si>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</si>
  <si>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</si>
  <si>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</si>
  <si>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</si>
  <si>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</si>
  <si>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</si>
  <si>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</si>
  <si>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</si>
  <si>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</si>
  <si>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</si>
  <si>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</si>
  <si>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</si>
  <si>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</si>
  <si>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</si>
  <si>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</si>
  <si>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</si>
  <si>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</si>
  <si>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</si>
  <si>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</si>
  <si>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</si>
  <si>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</si>
  <si>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</si>
  <si>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</si>
  <si>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</si>
  <si>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</si>
  <si>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</si>
  <si>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</si>
  <si>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</si>
  <si>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</si>
  <si>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</si>
  <si>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</si>
  <si>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</si>
  <si>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</si>
  <si>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</si>
  <si>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</si>
  <si>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</si>
  <si>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</si>
  <si>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</si>
  <si>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</si>
  <si>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</si>
  <si>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</si>
  <si>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</si>
  <si>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</si>
  <si>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</si>
  <si>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</si>
  <si>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</si>
  <si>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</si>
  <si>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</si>
  <si>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</si>
  <si>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</si>
  <si>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</si>
  <si>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</si>
  <si>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</si>
  <si>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</si>
  <si>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</si>
  <si>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</si>
  <si>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</si>
  <si>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</si>
  <si>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</si>
  <si>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</si>
  <si>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</si>
  <si>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</si>
  <si>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</si>
  <si>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</si>
  <si>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</si>
  <si>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</si>
  <si>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</si>
  <si>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</si>
  <si>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</si>
  <si>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</si>
  <si>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</si>
  <si>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</si>
  <si>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</si>
  <si>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</si>
  <si>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</si>
  <si>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</si>
  <si>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</si>
  <si>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</si>
  <si>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</si>
  <si>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</si>
  <si>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</si>
  <si>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</si>
  <si>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</si>
  <si>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</si>
  <si>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</si>
  <si>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</si>
  <si>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</si>
  <si>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</si>
  <si>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</si>
  <si>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</si>
  <si>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</si>
  <si>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</si>
  <si>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</si>
  <si>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</si>
  <si>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</si>
  <si>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</si>
  <si>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</si>
  <si>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</si>
  <si>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</si>
  <si>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</si>
  <si>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</si>
  <si>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</si>
  <si>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</si>
  <si>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</si>
  <si>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</si>
  <si>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</si>
  <si>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</si>
  <si>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</si>
  <si>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</si>
  <si>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</si>
  <si>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</si>
  <si>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</si>
  <si>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</si>
  <si>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</si>
  <si>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</si>
  <si>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</si>
  <si>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</si>
  <si>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</si>
  <si>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</si>
  <si>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</si>
  <si>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</si>
  <si>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</si>
  <si>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</si>
  <si>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</si>
  <si>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</si>
  <si>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</si>
  <si>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</si>
  <si>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</si>
  <si>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</si>
  <si>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</si>
  <si>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</si>
  <si>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</si>
  <si>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</si>
  <si>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</si>
  <si>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</si>
  <si>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</si>
  <si>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</si>
  <si>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</si>
  <si>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</si>
  <si>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</si>
  <si>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</si>
  <si>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</si>
  <si>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</si>
  <si>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</si>
  <si>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</si>
  <si>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</si>
  <si>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</si>
  <si>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</si>
  <si>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</si>
  <si>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</si>
  <si>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</si>
  <si>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</si>
  <si>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</si>
  <si>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</si>
  <si>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</si>
  <si>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</si>
  <si>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</si>
  <si>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</si>
  <si>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</si>
  <si>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</si>
  <si>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</si>
  <si>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</si>
  <si>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</si>
  <si>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</si>
  <si>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</si>
  <si>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</si>
  <si>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</si>
  <si>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</si>
  <si>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</si>
  <si>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</si>
  <si>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</si>
  <si>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</si>
  <si>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</si>
  <si>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</si>
  <si>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</si>
  <si>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</si>
  <si>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</si>
  <si>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</si>
  <si>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</si>
  <si>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</si>
  <si>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</si>
  <si>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</si>
  <si>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</si>
  <si>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</si>
  <si>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</si>
  <si>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</si>
  <si>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</si>
  <si>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</si>
  <si>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</si>
  <si>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</si>
  <si>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</si>
  <si>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</si>
  <si>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</si>
  <si>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</si>
  <si>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</si>
  <si>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</si>
  <si>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</si>
  <si>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</si>
  <si>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</si>
  <si>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</si>
  <si>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</si>
  <si>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</si>
  <si>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</si>
  <si>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</si>
  <si>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</si>
  <si>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</si>
  <si>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</si>
  <si>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</si>
  <si>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</si>
  <si>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</si>
  <si>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</si>
  <si>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</si>
  <si>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</si>
  <si>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</si>
  <si>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</si>
  <si>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</si>
  <si>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</si>
  <si>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</si>
  <si>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</si>
  <si>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</si>
  <si>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</si>
  <si>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</si>
  <si>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</si>
  <si>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</si>
  <si>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</si>
  <si>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</si>
  <si>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</si>
  <si>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</si>
  <si>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</si>
  <si>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</si>
  <si>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</si>
  <si>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</si>
  <si>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</si>
  <si>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</si>
  <si>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</si>
  <si>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</si>
  <si>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</si>
  <si>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</si>
  <si>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</si>
  <si>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</si>
  <si>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</si>
  <si>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</si>
  <si>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</si>
  <si>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</si>
  <si>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</si>
  <si>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</si>
  <si>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</si>
  <si>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</si>
  <si>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</si>
  <si>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</si>
  <si>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</si>
  <si>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</si>
  <si>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</si>
  <si>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</si>
  <si>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</si>
  <si>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</si>
  <si>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</si>
  <si>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</si>
  <si>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</si>
  <si>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</si>
  <si>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</si>
  <si>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</si>
  <si>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</si>
  <si>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</si>
  <si>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</si>
  <si>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</si>
  <si>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</si>
  <si>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</si>
  <si>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</si>
  <si>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</si>
  <si>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</si>
  <si>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</si>
  <si>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</si>
  <si>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</si>
  <si>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</si>
  <si>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</si>
  <si>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</si>
  <si>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</si>
  <si>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</si>
  <si>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</si>
  <si>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</si>
  <si>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</si>
  <si>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</si>
  <si>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</si>
  <si>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</si>
  <si>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</si>
  <si>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</si>
  <si>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</si>
  <si>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</si>
  <si>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</si>
  <si>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</si>
  <si>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</si>
  <si>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</si>
  <si>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</si>
  <si>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</si>
  <si>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</si>
  <si>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</si>
  <si>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</si>
  <si>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</si>
  <si>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</si>
  <si>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</si>
  <si>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</si>
  <si>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</si>
  <si>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</si>
  <si>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</si>
  <si>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</si>
  <si>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</si>
  <si>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</si>
  <si>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</si>
  <si>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</si>
  <si>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</si>
  <si>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</si>
  <si>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</si>
  <si>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</si>
  <si>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</si>
  <si>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</si>
  <si>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</si>
  <si>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</si>
  <si>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</si>
  <si>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</si>
  <si>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</si>
  <si>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</si>
  <si>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</si>
  <si>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</si>
  <si>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</si>
  <si>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</si>
  <si>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</si>
  <si>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</si>
  <si>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</si>
  <si>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</si>
  <si>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</si>
  <si>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</si>
  <si>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</si>
  <si>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</si>
  <si>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</si>
  <si>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</si>
  <si>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</si>
  <si>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</si>
  <si>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</si>
  <si>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</si>
  <si>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</si>
  <si>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</si>
  <si>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</si>
  <si>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</si>
  <si>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</si>
  <si>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</si>
  <si>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</si>
  <si>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</si>
  <si>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</si>
  <si>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</si>
  <si>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</si>
  <si>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</si>
  <si>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</si>
  <si>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</si>
  <si>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</si>
  <si>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</si>
  <si>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</si>
  <si>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</si>
  <si>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</si>
  <si>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</si>
  <si>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</si>
  <si>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</si>
  <si>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</si>
  <si>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</si>
  <si>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</si>
  <si>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</si>
  <si>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</si>
  <si>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</si>
  <si>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</si>
  <si>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</si>
  <si>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</si>
  <si>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</si>
  <si>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</si>
  <si>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</si>
  <si>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</si>
  <si>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</si>
  <si>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</si>
  <si>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</si>
  <si>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</si>
  <si>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</si>
  <si>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</si>
  <si>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</si>
  <si>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</si>
  <si>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</si>
  <si>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</si>
  <si>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</si>
  <si>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</si>
  <si>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</si>
  <si>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</si>
  <si>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</si>
  <si>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</si>
  <si>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</si>
  <si>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</si>
  <si>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</si>
  <si>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</si>
  <si>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</si>
  <si>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</si>
  <si>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</si>
  <si>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</si>
  <si>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</si>
  <si>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</si>
  <si>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</si>
  <si>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</si>
  <si>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</si>
  <si>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</si>
  <si>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</si>
  <si>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</si>
  <si>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</si>
  <si>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</si>
  <si>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</si>
  <si>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</si>
  <si>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</si>
  <si>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</si>
  <si>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</si>
  <si>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</si>
  <si>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</si>
  <si>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</si>
  <si>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</si>
  <si>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</si>
  <si>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</si>
  <si>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</si>
  <si>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</si>
  <si>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</si>
  <si>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</si>
  <si>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</si>
  <si>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</si>
  <si>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</si>
  <si>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</si>
  <si>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</si>
  <si>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</si>
  <si>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</si>
  <si>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</si>
  <si>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</si>
  <si>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</si>
  <si>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</si>
  <si>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</si>
  <si>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</si>
  <si>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</si>
  <si>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</si>
  <si>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</si>
  <si>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</si>
  <si>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</si>
  <si>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</si>
  <si>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</si>
  <si>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</si>
  <si>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</si>
  <si>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</si>
  <si>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</si>
  <si>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</si>
  <si>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</si>
  <si>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</si>
  <si>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</si>
  <si>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</si>
  <si>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</si>
  <si>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</si>
  <si>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</si>
  <si>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</si>
  <si>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</si>
  <si>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</si>
  <si>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</si>
  <si>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</si>
  <si>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</si>
  <si>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</si>
  <si>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</si>
  <si>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</si>
  <si>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</si>
  <si>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</si>
  <si>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</si>
  <si>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</si>
  <si>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</si>
  <si>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</si>
  <si>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</si>
  <si>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</si>
  <si>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</si>
  <si>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</si>
  <si>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</si>
  <si>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</si>
  <si>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</si>
  <si>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</si>
  <si>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</si>
  <si>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</si>
  <si>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</si>
  <si>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</si>
  <si>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</si>
  <si>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</si>
  <si>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</si>
  <si>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</si>
  <si>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</si>
  <si>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</si>
  <si>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</si>
  <si>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</si>
  <si>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</si>
  <si>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</si>
  <si>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</si>
  <si>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</si>
  <si>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</si>
  <si>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</si>
  <si>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</si>
  <si>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</si>
  <si>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</si>
  <si>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</si>
  <si>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</si>
  <si>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</si>
  <si>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</si>
  <si>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</si>
  <si>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</si>
  <si>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</si>
  <si>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</si>
  <si>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</si>
  <si>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</si>
  <si>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</si>
  <si>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</si>
  <si>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</si>
  <si>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</si>
  <si>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</si>
  <si>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</si>
  <si>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</si>
  <si>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</si>
  <si>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</si>
  <si>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</si>
  <si>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</si>
  <si>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</si>
  <si>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</si>
  <si>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</si>
  <si>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</si>
  <si>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</si>
  <si>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</si>
  <si>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</si>
  <si>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</si>
  <si>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</si>
  <si>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</si>
  <si>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</si>
  <si>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</si>
  <si>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</si>
  <si>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</si>
  <si>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</si>
  <si>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</si>
  <si>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</si>
  <si>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</si>
  <si>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</si>
  <si>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</si>
  <si>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</si>
  <si>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</si>
  <si>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</si>
  <si>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</si>
  <si>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</si>
  <si>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</si>
  <si>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</si>
  <si>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</si>
  <si>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</si>
  <si>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</si>
  <si>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</si>
  <si>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</si>
  <si>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</si>
  <si>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</si>
  <si>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</si>
  <si>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</si>
  <si>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</si>
  <si>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</si>
  <si>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</si>
  <si>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</si>
  <si>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</si>
  <si>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</si>
  <si>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</si>
  <si>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</si>
  <si>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</si>
  <si>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</si>
  <si>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</si>
  <si>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</si>
  <si>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</si>
  <si>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</si>
  <si>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</si>
  <si>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</si>
  <si>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</si>
  <si>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</si>
  <si>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</si>
  <si>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</si>
  <si>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</si>
  <si>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</si>
  <si>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</si>
  <si>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</si>
  <si>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</si>
  <si>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</si>
  <si>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</si>
  <si>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</si>
  <si>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</si>
  <si>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</si>
  <si>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</si>
  <si>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</si>
  <si>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</si>
  <si>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</si>
  <si>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</si>
  <si>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</si>
  <si>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</si>
  <si>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</si>
  <si>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</si>
  <si>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</si>
  <si>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</si>
  <si>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</si>
  <si>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</si>
  <si>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</si>
  <si>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</si>
  <si>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</si>
  <si>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</si>
  <si>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</si>
  <si>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</si>
  <si>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</si>
  <si>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</si>
  <si>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</si>
  <si>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</si>
  <si>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</si>
  <si>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</si>
  <si>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</si>
  <si>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</si>
  <si>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</si>
  <si>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</si>
  <si>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</si>
  <si>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</si>
  <si>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</si>
  <si>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</si>
  <si>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</si>
  <si>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</si>
  <si>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</si>
  <si>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</si>
  <si>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</si>
  <si>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</si>
  <si>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</si>
  <si>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</si>
  <si>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</si>
  <si>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</si>
  <si>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</si>
  <si>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</si>
  <si>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</si>
  <si>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</si>
  <si>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</si>
  <si>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</si>
  <si>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</si>
  <si>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</si>
  <si>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</si>
  <si>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</si>
  <si>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</si>
  <si>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</si>
  <si>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</si>
  <si>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</si>
  <si>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</si>
  <si>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</si>
  <si>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</si>
  <si>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</si>
  <si>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</si>
  <si>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</si>
  <si>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</si>
  <si>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</si>
  <si>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</si>
  <si>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</si>
  <si>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</si>
  <si>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</si>
  <si>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</si>
  <si>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</si>
  <si>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</si>
  <si>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</si>
  <si>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</si>
  <si>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</si>
  <si>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</si>
  <si>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</si>
  <si>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</si>
  <si>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</si>
  <si>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</si>
  <si>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</si>
  <si>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</si>
  <si>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</si>
  <si>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</si>
  <si>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</si>
  <si>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</si>
  <si>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</si>
  <si>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</si>
  <si>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</si>
  <si>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</si>
  <si>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</si>
  <si>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</si>
  <si>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</si>
  <si>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</si>
  <si>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</si>
  <si>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</si>
  <si>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</si>
  <si>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</si>
  <si>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</si>
  <si>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</si>
  <si>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</si>
  <si>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</si>
  <si>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</si>
  <si>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</si>
  <si>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</si>
  <si>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</si>
  <si>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</si>
  <si>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</si>
  <si>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</si>
  <si>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</si>
  <si>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</si>
  <si>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</si>
  <si>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</si>
  <si>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</si>
  <si>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</si>
  <si>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</si>
  <si>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</si>
  <si>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</si>
  <si>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</si>
  <si>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</si>
  <si>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</si>
  <si>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</si>
  <si>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</si>
  <si>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</si>
  <si>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</si>
  <si>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</si>
  <si>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</si>
  <si>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</si>
  <si>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</si>
  <si>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</si>
  <si>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</si>
  <si>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</si>
  <si>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</si>
  <si>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</si>
  <si>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</si>
  <si>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</si>
  <si>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</si>
  <si>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</si>
  <si>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</si>
  <si>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</si>
  <si>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</si>
  <si>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</si>
  <si>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</si>
  <si>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</si>
  <si>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</si>
  <si>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</si>
  <si>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</si>
  <si>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</si>
  <si>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</si>
  <si>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</si>
  <si>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</si>
  <si>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</si>
  <si>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</si>
  <si>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</si>
  <si>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</si>
  <si>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</si>
  <si>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</si>
  <si>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</si>
  <si>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</si>
  <si>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</si>
  <si>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</si>
  <si>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</si>
  <si>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</si>
  <si>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</si>
  <si>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</si>
  <si>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</si>
  <si>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</si>
  <si>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</si>
  <si>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</si>
  <si>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</si>
  <si>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</si>
  <si>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</si>
  <si>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</si>
  <si>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</si>
  <si>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</si>
  <si>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</si>
  <si>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</si>
  <si>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</si>
  <si>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</si>
  <si>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</si>
  <si>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</si>
  <si>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</si>
  <si>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</si>
  <si>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</si>
  <si>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</si>
  <si>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</si>
  <si>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</si>
  <si>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</si>
  <si>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</si>
  <si>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</si>
  <si>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</si>
  <si>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</si>
  <si>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</si>
  <si>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</si>
  <si>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</si>
  <si>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</si>
  <si>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</si>
  <si>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</si>
  <si>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</si>
  <si>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</si>
  <si>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</si>
  <si>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</si>
  <si>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</si>
  <si>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</si>
  <si>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</si>
  <si>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</si>
  <si>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</si>
  <si>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</si>
  <si>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</si>
  <si>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</si>
  <si>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</si>
  <si>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</si>
  <si>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</si>
  <si>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</si>
  <si>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</si>
  <si>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</si>
  <si>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</si>
  <si>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</si>
  <si>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</si>
  <si>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</si>
  <si>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</si>
  <si>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</si>
  <si>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</si>
  <si>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</si>
  <si>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</si>
  <si>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</si>
  <si>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</si>
  <si>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</si>
  <si>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</si>
  <si>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</si>
  <si>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</si>
  <si>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</si>
  <si>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</si>
  <si>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</si>
  <si>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</si>
  <si>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</si>
  <si>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</si>
  <si>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</si>
  <si>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</si>
  <si>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</si>
  <si>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</si>
  <si>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</si>
  <si>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</si>
  <si>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</si>
  <si>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</si>
  <si>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</si>
  <si>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</si>
  <si>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</si>
  <si>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</si>
  <si>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</si>
  <si>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</si>
  <si>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</si>
  <si>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</si>
  <si>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</si>
  <si>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</si>
  <si>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</si>
  <si>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</si>
  <si>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</si>
  <si>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</si>
  <si>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</si>
  <si>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</si>
  <si>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</si>
  <si>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</si>
  <si>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</si>
  <si>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</si>
  <si>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</si>
  <si>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</si>
  <si>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</si>
  <si>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</si>
  <si>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</si>
  <si>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</si>
  <si>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</si>
  <si>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</si>
  <si>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</si>
  <si>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</si>
  <si>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</si>
  <si>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</si>
  <si>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</si>
  <si>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</si>
  <si>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</si>
  <si>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</si>
  <si>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</si>
  <si>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</si>
  <si>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</si>
  <si>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</si>
  <si>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</si>
  <si>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</si>
  <si>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</si>
  <si>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</si>
  <si>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</si>
  <si>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</si>
  <si>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</si>
  <si>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</si>
  <si>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</si>
  <si>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</si>
  <si>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</si>
  <si>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</si>
  <si>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</si>
  <si>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</si>
  <si>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</si>
  <si>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</si>
  <si>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</si>
  <si>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</si>
  <si>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</si>
  <si>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</si>
  <si>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</si>
  <si>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</si>
  <si>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</si>
  <si>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</si>
  <si>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</si>
  <si>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</si>
  <si>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</si>
  <si>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</si>
  <si>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</si>
  <si>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</si>
  <si>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</si>
  <si>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</si>
  <si>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</si>
  <si>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</si>
  <si>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</si>
  <si>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</si>
  <si>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</si>
  <si>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</si>
  <si>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</si>
  <si>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</si>
  <si>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</si>
  <si>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</si>
  <si>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</si>
  <si>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</si>
  <si>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</si>
  <si>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</si>
  <si>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</si>
  <si>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</si>
  <si>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</si>
  <si>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</si>
  <si>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</si>
  <si>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</si>
  <si>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</si>
  <si>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</si>
  <si>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</si>
  <si>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</si>
  <si>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</si>
  <si>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</si>
  <si>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</si>
  <si>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</si>
  <si>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</si>
  <si>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</si>
  <si>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</si>
  <si>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</si>
  <si>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</si>
  <si>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</si>
  <si>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</si>
  <si>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</si>
  <si>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</si>
  <si>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</si>
  <si>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</si>
  <si>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</si>
  <si>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</si>
  <si>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</si>
  <si>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</si>
  <si>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</si>
  <si>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</si>
  <si>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</si>
  <si>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</si>
  <si>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</si>
  <si>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</si>
  <si>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</si>
  <si>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</si>
  <si>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</si>
  <si>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</si>
  <si>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</si>
  <si>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</si>
  <si>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</si>
  <si>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</si>
  <si>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</si>
  <si>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</si>
  <si>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</si>
  <si>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</si>
  <si>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</si>
  <si>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</si>
  <si>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</si>
  <si>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</si>
  <si>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</si>
  <si>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</si>
  <si>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</si>
  <si>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</si>
  <si>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</si>
  <si>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</si>
  <si>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</si>
  <si>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</si>
  <si>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</si>
  <si>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</si>
  <si>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</si>
  <si>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</si>
  <si>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</si>
  <si>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</si>
  <si>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</si>
  <si>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</si>
  <si>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</si>
  <si>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</si>
  <si>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</si>
  <si>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</si>
  <si>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</si>
  <si>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</si>
  <si>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</si>
  <si>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</si>
  <si>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</si>
  <si>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</si>
  <si>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</si>
  <si>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</si>
  <si>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</si>
  <si>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</si>
  <si>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</si>
  <si>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</si>
  <si>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</si>
  <si>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</si>
  <si>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</si>
  <si>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</si>
  <si>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</si>
  <si>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</si>
  <si>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</si>
  <si>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</si>
  <si>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</si>
  <si>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</si>
  <si>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</si>
  <si>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</si>
  <si>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</si>
  <si>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</si>
  <si>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</si>
  <si>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</si>
  <si>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</si>
  <si>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</si>
  <si>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</si>
  <si>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</si>
  <si>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</si>
  <si>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</si>
  <si>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</si>
  <si>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</si>
  <si>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</si>
  <si>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</si>
  <si>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</si>
  <si>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</si>
  <si>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</si>
  <si>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</si>
  <si>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</si>
  <si>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</si>
  <si>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</si>
  <si>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</si>
  <si>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</si>
  <si>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</si>
  <si>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</si>
  <si>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</si>
  <si>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</si>
  <si>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</si>
  <si>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</si>
  <si>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</si>
  <si>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</si>
  <si>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</si>
  <si>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</si>
  <si>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</si>
  <si>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</si>
  <si>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</si>
  <si>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</si>
  <si>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</si>
  <si>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</si>
  <si>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</si>
  <si>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</si>
  <si>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</si>
  <si>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</si>
  <si>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</si>
  <si>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</si>
  <si>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</si>
  <si>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</si>
  <si>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</si>
  <si>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</si>
  <si>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</si>
  <si>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</si>
  <si>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</si>
  <si>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</si>
  <si>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</si>
  <si>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</si>
  <si>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</si>
  <si>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</si>
  <si>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</si>
  <si>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</si>
  <si>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</si>
  <si>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</si>
  <si>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</si>
  <si>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</si>
  <si>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</si>
  <si>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</si>
  <si>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</si>
  <si>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</si>
  <si>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</si>
  <si>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</si>
  <si>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</si>
  <si>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</si>
  <si>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</si>
  <si>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</si>
  <si>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</si>
  <si>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</si>
  <si>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</si>
  <si>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</si>
  <si>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</si>
  <si>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</si>
  <si>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</si>
  <si>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</si>
  <si>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</si>
  <si>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</si>
  <si>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</si>
  <si>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</si>
  <si>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</si>
  <si>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</si>
  <si>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</si>
  <si>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</si>
  <si>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</si>
  <si>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</si>
  <si>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</si>
  <si>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</si>
  <si>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</si>
  <si>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</si>
  <si>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</si>
  <si>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</si>
  <si>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</si>
  <si>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</si>
  <si>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</si>
  <si>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</si>
  <si>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</si>
  <si>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</si>
  <si>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</si>
  <si>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</si>
  <si>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</si>
  <si>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</si>
  <si>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</si>
  <si>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</si>
  <si>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</si>
  <si>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</si>
  <si>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</si>
  <si>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</si>
  <si>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</si>
  <si>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</si>
  <si>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</si>
  <si>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</si>
  <si>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</si>
  <si>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</si>
  <si>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</si>
  <si>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</si>
  <si>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</si>
  <si>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</si>
  <si>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</si>
  <si>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</si>
  <si>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</si>
  <si>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</si>
  <si>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</si>
  <si>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</si>
  <si>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</si>
  <si>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</si>
  <si>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</si>
  <si>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</si>
  <si>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</si>
  <si>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</si>
  <si>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</si>
  <si>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</si>
  <si>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</si>
  <si>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</si>
  <si>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</si>
  <si>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</si>
  <si>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</si>
  <si>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</si>
  <si>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</si>
  <si>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</si>
  <si>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</si>
  <si>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</si>
  <si>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</si>
  <si>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</si>
  <si>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</si>
  <si>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</si>
  <si>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</si>
  <si>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</si>
  <si>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</si>
  <si>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</si>
  <si>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</si>
  <si>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</si>
  <si>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</si>
  <si>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</si>
  <si>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</si>
  <si>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</si>
  <si>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</si>
  <si>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</si>
  <si>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</si>
  <si>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</si>
  <si>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</si>
  <si>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</si>
  <si>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</si>
  <si>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</si>
  <si>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</si>
  <si>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</si>
  <si>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</si>
  <si>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</si>
  <si>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</si>
  <si>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</si>
  <si>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</si>
  <si>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</si>
  <si>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</si>
  <si>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</si>
  <si>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</si>
  <si>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</si>
  <si>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</si>
  <si>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</si>
  <si>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</si>
  <si>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</si>
  <si>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</si>
  <si>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</si>
  <si>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</si>
  <si>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</si>
  <si>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</si>
  <si>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</si>
  <si>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</si>
  <si>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</si>
  <si>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</si>
  <si>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</si>
  <si>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</si>
  <si>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</si>
  <si>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</si>
  <si>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</si>
  <si>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</si>
  <si>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</si>
  <si>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</si>
  <si>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</si>
  <si>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</si>
  <si>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</si>
  <si>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</si>
  <si>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</si>
  <si>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</si>
  <si>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</si>
  <si>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</si>
  <si>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</si>
  <si>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</si>
  <si>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</si>
  <si>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</si>
  <si>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</si>
  <si>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</si>
  <si>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</si>
  <si>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</si>
  <si>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</si>
  <si>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</si>
  <si>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</si>
  <si>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</si>
  <si>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</si>
  <si>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</si>
  <si>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</si>
  <si>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</si>
  <si>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</si>
  <si>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</si>
  <si>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</si>
  <si>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</si>
  <si>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</si>
  <si>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</si>
  <si>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</si>
  <si>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</si>
  <si>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</si>
  <si>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</si>
  <si>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</si>
  <si>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</si>
  <si>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</si>
  <si>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</si>
  <si>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</si>
  <si>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</si>
  <si>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</si>
  <si>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</si>
  <si>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</si>
  <si>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</si>
  <si>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</si>
  <si>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</si>
  <si>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</si>
  <si>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</si>
  <si>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</si>
  <si>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</si>
  <si>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</si>
  <si>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</si>
  <si>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</si>
  <si>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</si>
  <si>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</si>
  <si>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</si>
  <si>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</si>
  <si>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</si>
  <si>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</si>
  <si>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</si>
  <si>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</si>
  <si>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</si>
  <si>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</si>
  <si>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</si>
  <si>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</si>
  <si>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</si>
  <si>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</si>
  <si>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</si>
  <si>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</si>
  <si>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</si>
  <si>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</si>
  <si>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</si>
  <si>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</si>
  <si>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</si>
  <si>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</si>
  <si>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</si>
  <si>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</si>
  <si>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</si>
  <si>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</si>
  <si>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</si>
  <si>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</si>
  <si>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</si>
  <si>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</si>
  <si>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</si>
  <si>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</si>
  <si>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</si>
  <si>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</si>
  <si>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</si>
  <si>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</si>
  <si>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</si>
  <si>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</si>
  <si>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</si>
  <si>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</si>
  <si>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</si>
  <si>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</si>
  <si>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</si>
  <si>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</si>
  <si>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</si>
  <si>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</si>
  <si>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</si>
  <si>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</si>
  <si>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</si>
  <si>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</si>
  <si>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</si>
  <si>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</si>
  <si>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</si>
  <si>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</si>
  <si>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</si>
  <si>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</si>
  <si>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</si>
  <si>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</si>
  <si>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</si>
  <si>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</si>
  <si>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</si>
  <si>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</si>
  <si>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</si>
  <si>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</si>
  <si>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</si>
  <si>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</si>
  <si>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</si>
  <si>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</si>
  <si>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</si>
  <si>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</si>
  <si>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</si>
  <si>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</si>
  <si>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</si>
  <si>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</si>
  <si>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</si>
  <si>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</si>
  <si>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</si>
  <si>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</si>
  <si>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</si>
  <si>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</si>
  <si>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</si>
  <si>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</si>
  <si>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</si>
  <si>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</si>
  <si>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</si>
  <si>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</si>
  <si>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</si>
  <si>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</si>
  <si>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</si>
  <si>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</si>
  <si>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</si>
  <si>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</si>
  <si>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</si>
  <si>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</si>
  <si>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</si>
  <si>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</si>
  <si>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</si>
  <si>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</si>
  <si>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</si>
  <si>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</si>
  <si>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</si>
  <si>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</si>
  <si>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</si>
  <si>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</si>
  <si>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</si>
  <si>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</si>
  <si>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</si>
  <si>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</si>
  <si>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</si>
  <si>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</si>
  <si>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</si>
  <si>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</si>
  <si>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</si>
  <si>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</si>
  <si>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</si>
  <si>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</si>
  <si>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</si>
  <si>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</si>
  <si>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</si>
  <si>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</si>
  <si>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</si>
  <si>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</si>
  <si>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</si>
  <si>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</si>
  <si>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</si>
  <si>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</si>
  <si>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</si>
  <si>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</si>
  <si>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</si>
  <si>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</si>
  <si>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</si>
  <si>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</si>
  <si>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</si>
  <si>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</si>
  <si>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</si>
  <si>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</si>
  <si>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</si>
  <si>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</si>
  <si>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</si>
  <si>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</si>
  <si>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</si>
  <si>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</si>
  <si>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</si>
  <si>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</si>
  <si>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</si>
  <si>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</si>
  <si>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</si>
  <si>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</si>
  <si>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</si>
  <si>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</si>
  <si>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</si>
  <si>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</si>
  <si>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</si>
  <si>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</si>
  <si>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</si>
  <si>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</si>
  <si>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</si>
  <si>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</si>
  <si>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</si>
  <si>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</si>
  <si>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</si>
  <si>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</si>
  <si>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</si>
  <si>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</si>
  <si>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</si>
  <si>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</si>
  <si>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</si>
  <si>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</si>
  <si>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</si>
  <si>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</si>
  <si>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</si>
  <si>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</si>
  <si>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</si>
  <si>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</si>
  <si>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</si>
  <si>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</si>
  <si>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</si>
  <si>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</si>
  <si>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</si>
  <si>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</si>
  <si>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</si>
  <si>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</si>
  <si>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</si>
  <si>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</si>
  <si>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</si>
  <si>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</si>
  <si>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</si>
  <si>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</si>
  <si>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</si>
  <si>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</si>
  <si>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</si>
  <si>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</si>
  <si>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</si>
  <si>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</si>
  <si>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</si>
  <si>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</si>
  <si>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</si>
  <si>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</si>
  <si>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</si>
  <si>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</si>
  <si>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</si>
  <si>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</si>
  <si>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</si>
  <si>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</si>
  <si>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</si>
  <si>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</si>
  <si>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</si>
  <si>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</si>
  <si>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</si>
  <si>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</si>
  <si>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</si>
  <si>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</si>
  <si>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</si>
  <si>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</si>
  <si>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</si>
  <si>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</si>
  <si>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</si>
  <si>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</si>
  <si>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</si>
  <si>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</si>
  <si>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</si>
  <si>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</si>
  <si>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</si>
  <si>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</si>
  <si>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</si>
  <si>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</si>
  <si>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</si>
  <si>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</si>
  <si>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</si>
  <si>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</si>
  <si>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</si>
  <si>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</si>
  <si>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</si>
  <si>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</si>
  <si>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</si>
  <si>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</si>
  <si>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</si>
  <si>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</si>
  <si>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</si>
  <si>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</si>
  <si>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</si>
  <si>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</si>
  <si>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</si>
  <si>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</si>
  <si>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</si>
  <si>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</si>
  <si>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</si>
  <si>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</si>
  <si>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</si>
  <si>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</si>
  <si>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</si>
  <si>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</si>
  <si>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</si>
  <si>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</si>
  <si>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</si>
  <si>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</si>
  <si>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</si>
  <si>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</si>
  <si>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</si>
  <si>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</si>
  <si>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</si>
  <si>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</si>
  <si>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</si>
  <si>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</si>
  <si>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</si>
  <si>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</si>
  <si>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</si>
  <si>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</si>
  <si>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</si>
  <si>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</si>
  <si>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</si>
  <si>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</si>
  <si>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</si>
  <si>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</si>
  <si>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</si>
  <si>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</si>
  <si>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</si>
  <si>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</si>
  <si>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</si>
  <si>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</si>
  <si>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</si>
  <si>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</si>
  <si>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</si>
  <si>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</si>
  <si>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</si>
  <si>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</si>
  <si>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</si>
  <si>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</si>
  <si>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</si>
  <si>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</si>
  <si>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</si>
  <si>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</si>
  <si>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</si>
  <si>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</si>
  <si>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</si>
  <si>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</si>
  <si>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</si>
  <si>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</si>
  <si>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</si>
  <si>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</si>
  <si>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</si>
  <si>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</si>
  <si>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</si>
  <si>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</si>
  <si>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</si>
  <si>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</si>
  <si>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</si>
  <si>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</si>
  <si>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</si>
  <si>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</si>
  <si>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</si>
  <si>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</si>
  <si>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</si>
  <si>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</si>
  <si>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</si>
  <si>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</si>
  <si>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</si>
  <si>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</si>
  <si>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</si>
  <si>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</si>
  <si>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</si>
  <si>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</si>
  <si>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</si>
  <si>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</si>
  <si>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</si>
  <si>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</si>
  <si>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</si>
  <si>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</si>
  <si>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</si>
  <si>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</si>
  <si>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</si>
  <si>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</si>
  <si>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</si>
  <si>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</si>
  <si>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</si>
  <si>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</si>
  <si>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</si>
  <si>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</si>
  <si>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</si>
  <si>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</si>
  <si>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</si>
  <si>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</si>
  <si>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</si>
  <si>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</si>
  <si>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</si>
  <si>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</si>
  <si>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</si>
  <si>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</si>
  <si>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</si>
  <si>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</si>
  <si>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</si>
  <si>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</si>
  <si>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</si>
  <si>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</si>
  <si>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</si>
  <si>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</si>
  <si>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</si>
  <si>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</si>
  <si>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</si>
  <si>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</si>
  <si>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</si>
  <si>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</si>
  <si>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</si>
  <si>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</si>
  <si>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</si>
  <si>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</si>
  <si>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</si>
  <si>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</si>
  <si>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</si>
  <si>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</si>
  <si>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</si>
  <si>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</si>
  <si>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</si>
  <si>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</si>
  <si>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</si>
  <si>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</si>
  <si>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</si>
  <si>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</si>
  <si>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</si>
  <si>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</si>
  <si>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</si>
  <si>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</si>
  <si>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</si>
  <si>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</si>
  <si>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</si>
  <si>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</si>
  <si>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</si>
  <si>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</si>
  <si>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</si>
  <si>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</si>
  <si>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</si>
  <si>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</si>
  <si>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</si>
  <si>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</si>
  <si>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</si>
  <si>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</si>
  <si>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</si>
  <si>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</si>
  <si>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</si>
  <si>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</si>
  <si>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</si>
  <si>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</si>
  <si>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</si>
  <si>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</si>
  <si>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</si>
  <si>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</si>
  <si>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</si>
  <si>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</si>
  <si>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</si>
  <si>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</si>
  <si>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</si>
  <si>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</si>
  <si>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</si>
  <si>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</si>
  <si>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</si>
  <si>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</si>
  <si>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</si>
  <si>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</si>
  <si>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</si>
  <si>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</si>
  <si>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</si>
  <si>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</si>
  <si>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</si>
  <si>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</si>
  <si>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</si>
  <si>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</si>
  <si>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</si>
  <si>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</si>
  <si>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</si>
  <si>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</si>
  <si>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</si>
  <si>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</si>
  <si>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</si>
  <si>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</si>
  <si>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</si>
  <si>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</si>
  <si>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</si>
  <si>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</si>
  <si>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</si>
  <si>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</si>
  <si>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</si>
  <si>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</si>
  <si>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</si>
  <si>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</si>
  <si>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</si>
  <si>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</si>
  <si>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</si>
  <si>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</si>
  <si>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</si>
  <si>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</si>
  <si>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</si>
  <si>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</si>
  <si>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</si>
  <si>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</si>
  <si>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</si>
  <si>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</si>
  <si>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</si>
  <si>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</si>
  <si>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</si>
  <si>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</si>
  <si>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</si>
  <si>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</si>
  <si>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</si>
  <si>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</si>
  <si>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</si>
  <si>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</si>
  <si>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</si>
  <si>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</si>
  <si>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</si>
  <si>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</si>
  <si>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</si>
  <si>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</si>
  <si>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</si>
  <si>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</si>
  <si>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</si>
  <si>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</si>
  <si>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</si>
  <si>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</si>
  <si>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</si>
  <si>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</si>
  <si>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</si>
  <si>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</si>
  <si>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</si>
  <si>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</si>
  <si>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</si>
  <si>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</si>
  <si>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</si>
  <si>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</si>
  <si>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</si>
  <si>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</si>
  <si>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</si>
  <si>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</si>
  <si>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</si>
  <si>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</si>
  <si>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</si>
  <si>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</si>
  <si>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</si>
  <si>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</si>
  <si>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</si>
  <si>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</si>
  <si>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</si>
  <si>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</si>
  <si>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</si>
  <si>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</si>
  <si>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</si>
  <si>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</si>
  <si>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</si>
  <si>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</si>
  <si>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</si>
  <si>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</si>
  <si>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</si>
  <si>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</si>
  <si>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</si>
  <si>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</si>
  <si>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</si>
  <si>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</si>
  <si>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</si>
  <si>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</si>
  <si>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</si>
  <si>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</si>
  <si>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</si>
  <si>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</si>
  <si>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</si>
  <si>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</si>
  <si>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</si>
  <si>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</si>
  <si>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</si>
  <si>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</si>
  <si>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</si>
  <si>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</si>
  <si>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</si>
  <si>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</si>
  <si>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</si>
  <si>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</si>
  <si>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</si>
  <si>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</si>
  <si>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</si>
  <si>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</si>
  <si>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</si>
  <si>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</si>
  <si>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</si>
  <si>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</si>
  <si>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</si>
  <si>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</si>
  <si>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</si>
  <si>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</si>
  <si>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</si>
  <si>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</si>
  <si>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</si>
  <si>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</si>
  <si>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</si>
  <si>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</si>
  <si>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</si>
  <si>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</si>
  <si>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</si>
  <si>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</si>
  <si>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</si>
  <si>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</si>
  <si>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</si>
  <si>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</si>
  <si>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</si>
  <si>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</si>
  <si>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</si>
  <si>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</si>
  <si>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</si>
  <si>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</si>
  <si>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</si>
  <si>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</si>
  <si>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</si>
  <si>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</si>
  <si>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</si>
  <si>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</si>
  <si>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</si>
  <si>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</si>
  <si>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</si>
  <si>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</si>
  <si>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</si>
  <si>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</si>
  <si>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</si>
  <si>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</si>
  <si>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</si>
  <si>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</si>
  <si>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</si>
  <si>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</si>
  <si>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</si>
  <si>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</si>
  <si>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</si>
  <si>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</si>
  <si>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</si>
  <si>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</si>
  <si>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</si>
  <si>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</si>
  <si>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</si>
  <si>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</si>
  <si>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</si>
  <si>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</si>
  <si>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</si>
  <si>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</si>
  <si>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</si>
  <si>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</si>
  <si>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</si>
  <si>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</si>
  <si>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</si>
  <si>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</si>
  <si>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</si>
  <si>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</si>
  <si>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</si>
  <si>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</si>
  <si>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</si>
  <si>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</si>
  <si>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</si>
  <si>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</si>
  <si>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</si>
  <si>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</si>
  <si>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</si>
  <si>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</si>
  <si>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</si>
  <si>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</si>
  <si>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</si>
  <si>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</si>
  <si>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</si>
  <si>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</si>
  <si>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</si>
  <si>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</si>
  <si>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</si>
  <si>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</si>
  <si>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</si>
  <si>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</si>
  <si>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</si>
  <si>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</si>
  <si>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</si>
  <si>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</si>
  <si>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</si>
  <si>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</si>
  <si>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</si>
  <si>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</si>
  <si>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</si>
  <si>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</si>
  <si>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</si>
  <si>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</si>
  <si>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</si>
  <si>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</si>
  <si>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</si>
  <si>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</si>
  <si>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</si>
  <si>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</si>
  <si>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</si>
  <si>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</si>
  <si>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</si>
  <si>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</si>
  <si>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</si>
  <si>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</si>
  <si>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</si>
  <si>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</si>
  <si>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</si>
  <si>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</si>
  <si>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</si>
  <si>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</si>
  <si>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</si>
  <si>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</si>
  <si>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</si>
  <si>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</si>
  <si>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</si>
  <si>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</si>
  <si>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</si>
  <si>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</si>
  <si>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</si>
  <si>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</si>
  <si>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</si>
  <si>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</si>
  <si>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</si>
  <si>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</si>
  <si>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</si>
  <si>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</si>
  <si>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</si>
  <si>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</si>
  <si>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</si>
  <si>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</si>
  <si>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</si>
  <si>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</si>
  <si>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</si>
  <si>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</si>
  <si>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</si>
  <si>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</si>
  <si>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</si>
  <si>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</si>
  <si>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</si>
  <si>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</si>
  <si>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</si>
  <si>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</si>
  <si>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</si>
  <si>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</si>
  <si>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</si>
  <si>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</si>
  <si>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</si>
  <si>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</si>
  <si>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</si>
  <si>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</si>
  <si>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</si>
  <si>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</si>
  <si>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</si>
  <si>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</si>
  <si>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</si>
  <si>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</si>
  <si>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</si>
  <si>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</si>
  <si>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</si>
  <si>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</si>
  <si>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</si>
  <si>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</si>
  <si>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</si>
  <si>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</si>
  <si>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</si>
  <si>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</si>
  <si>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</si>
  <si>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</si>
  <si>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</si>
  <si>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</si>
  <si>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</si>
  <si>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</si>
  <si>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</si>
  <si>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</si>
  <si>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</si>
  <si>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</si>
  <si>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</si>
  <si>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</si>
  <si>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</si>
  <si>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</si>
  <si>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</si>
  <si>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</si>
  <si>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</si>
  <si>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</si>
  <si>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</si>
  <si>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</si>
  <si>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</si>
  <si>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</si>
  <si>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</si>
  <si>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</si>
  <si>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</si>
  <si>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</si>
  <si>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</si>
  <si>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</si>
  <si>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</si>
  <si>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</si>
  <si>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</si>
  <si>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</si>
  <si>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</si>
  <si>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</si>
  <si>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</si>
  <si>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</si>
  <si>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</si>
  <si>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</si>
  <si>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</si>
  <si>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</si>
  <si>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</si>
  <si>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</si>
  <si>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</si>
  <si>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</si>
  <si>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</si>
  <si>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</si>
  <si>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</si>
  <si>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</si>
  <si>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</si>
  <si>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</si>
  <si>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</si>
  <si>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</si>
  <si>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</si>
  <si>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</si>
  <si>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</si>
  <si>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</si>
  <si>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</si>
  <si>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</si>
  <si>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</si>
  <si>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</si>
  <si>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</si>
  <si>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</si>
  <si>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</si>
  <si>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</si>
  <si>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</si>
  <si>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</si>
  <si>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</si>
  <si>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</si>
  <si>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</si>
  <si>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</si>
  <si>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</si>
  <si>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</si>
  <si>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</si>
  <si>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</si>
  <si>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</si>
  <si>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</si>
  <si>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</si>
  <si>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</si>
  <si>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</si>
  <si>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</si>
  <si>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</si>
  <si>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</si>
  <si>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</si>
  <si>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</si>
  <si>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</si>
  <si>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</si>
  <si>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</si>
  <si>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</si>
  <si>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</si>
  <si>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</si>
  <si>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</si>
  <si>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</si>
  <si>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</si>
  <si>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</si>
  <si>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</si>
  <si>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</si>
  <si>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</si>
  <si>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</si>
  <si>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</si>
  <si>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</si>
  <si>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</si>
  <si>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</si>
  <si>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</si>
  <si>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</si>
  <si>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</si>
  <si>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</si>
  <si>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</si>
  <si>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</si>
  <si>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</si>
  <si>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</si>
  <si>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</si>
  <si>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</si>
  <si>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</si>
  <si>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</si>
  <si>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</si>
  <si>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</si>
  <si>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</si>
  <si>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</si>
  <si>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</si>
  <si>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</si>
  <si>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</si>
  <si>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</si>
  <si>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</si>
  <si>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</si>
  <si>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</si>
  <si>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</si>
  <si>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</si>
  <si>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</si>
  <si>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</si>
  <si>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</si>
  <si>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</si>
  <si>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</si>
  <si>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</si>
  <si>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</si>
  <si>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</si>
  <si>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</si>
  <si>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</si>
  <si>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</si>
  <si>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</si>
  <si>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</si>
  <si>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</si>
  <si>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</si>
  <si>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</si>
  <si>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</si>
  <si>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</si>
  <si>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</si>
  <si>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</si>
  <si>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</si>
  <si>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</si>
  <si>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</si>
  <si>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</si>
  <si>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</si>
  <si>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</si>
  <si>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</si>
  <si>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</si>
  <si>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</si>
  <si>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</si>
  <si>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</si>
  <si>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</si>
  <si>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</si>
  <si>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</si>
  <si>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</si>
  <si>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</si>
  <si>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</si>
  <si>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</si>
  <si>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</si>
  <si>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</si>
  <si>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</si>
  <si>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</si>
  <si>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</si>
  <si>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</si>
  <si>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</si>
  <si>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</si>
  <si>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</si>
  <si>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</si>
  <si>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</si>
  <si>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</si>
  <si>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</si>
  <si>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</si>
  <si>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</si>
  <si>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</si>
  <si>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</si>
  <si>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</si>
  <si>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</si>
  <si>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</si>
  <si>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</si>
  <si>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</si>
  <si>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</si>
  <si>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</si>
  <si>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</si>
  <si>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</si>
  <si>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</si>
  <si>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</si>
  <si>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</si>
  <si>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</si>
  <si>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</si>
  <si>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</si>
  <si>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</si>
  <si>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</si>
  <si>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</si>
  <si>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</si>
  <si>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</si>
  <si>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</si>
  <si>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</si>
  <si>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</si>
  <si>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</si>
  <si>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</si>
  <si>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</si>
  <si>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</si>
  <si>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</si>
  <si>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</si>
  <si>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</si>
  <si>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</si>
  <si>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</si>
  <si>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</si>
  <si>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</si>
  <si>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</si>
  <si>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</si>
  <si>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</si>
  <si>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</si>
  <si>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</si>
  <si>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</si>
  <si>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</si>
  <si>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</si>
  <si>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</si>
  <si>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</si>
  <si>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</si>
  <si>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</si>
  <si>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</si>
  <si>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</si>
  <si>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</si>
  <si>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</si>
  <si>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</si>
  <si>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</si>
  <si>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</si>
  <si>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</si>
  <si>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</si>
  <si>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</si>
  <si>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</si>
  <si>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</si>
  <si>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</si>
  <si>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</si>
  <si>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</si>
  <si>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</si>
  <si>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</si>
  <si>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</si>
  <si>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</si>
  <si>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</si>
  <si>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</si>
  <si>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</si>
  <si>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</si>
  <si>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</si>
  <si>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</si>
  <si>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</si>
  <si>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</si>
  <si>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</si>
  <si>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</si>
  <si>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</si>
  <si>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</si>
  <si>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</si>
  <si>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</si>
  <si>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</si>
  <si>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</si>
  <si>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</si>
  <si>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</si>
  <si>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</si>
  <si>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</si>
  <si>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</si>
  <si>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</si>
  <si>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</si>
  <si>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</si>
  <si>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</si>
  <si>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</si>
  <si>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</si>
  <si>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</si>
  <si>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</si>
  <si>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</si>
  <si>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</si>
  <si>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</si>
  <si>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</si>
  <si>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</si>
  <si>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</si>
  <si>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</si>
  <si>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</si>
  <si>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</si>
  <si>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</si>
  <si>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</si>
  <si>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</si>
  <si>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</si>
  <si>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</si>
  <si>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</si>
  <si>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</si>
  <si>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</si>
  <si>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</si>
  <si>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</si>
  <si>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</si>
  <si>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</si>
  <si>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</si>
  <si>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</si>
  <si>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</si>
  <si>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</si>
  <si>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</si>
  <si>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</si>
  <si>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</si>
  <si>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</si>
  <si>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</si>
  <si>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</si>
  <si>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</si>
  <si>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</si>
  <si>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</si>
  <si>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</si>
  <si>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</si>
  <si>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</si>
  <si>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</si>
  <si>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</si>
  <si>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</si>
  <si>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</si>
  <si>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</si>
  <si>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</si>
  <si>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</si>
  <si>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</si>
  <si>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</si>
  <si>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</si>
  <si>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</si>
  <si>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</si>
  <si>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</si>
  <si>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</si>
  <si>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</si>
  <si>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</si>
  <si>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</si>
  <si>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</si>
  <si>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</si>
  <si>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</si>
  <si>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</si>
  <si>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</si>
  <si>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</si>
  <si>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</si>
  <si>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</si>
  <si>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</si>
  <si>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</si>
  <si>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</si>
  <si>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</si>
  <si>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</si>
  <si>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</si>
  <si>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</si>
  <si>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</si>
  <si>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</si>
  <si>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</si>
  <si>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</si>
  <si>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</si>
  <si>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</si>
  <si>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</si>
  <si>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</si>
  <si>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</si>
  <si>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</si>
  <si>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</si>
  <si>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</si>
  <si>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</si>
  <si>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</si>
  <si>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</si>
  <si>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</si>
  <si>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</si>
  <si>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</si>
  <si>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</si>
  <si>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</si>
  <si>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</si>
  <si>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</si>
  <si>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</si>
  <si>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</si>
  <si>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</si>
  <si>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</si>
  <si>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</si>
  <si>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</si>
  <si>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</si>
  <si>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</si>
  <si>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</si>
  <si>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</si>
  <si>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</si>
  <si>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</si>
  <si>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</si>
  <si>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</si>
  <si>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</si>
  <si>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</si>
  <si>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</si>
  <si>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</si>
  <si>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</si>
  <si>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</si>
  <si>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</si>
  <si>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</si>
  <si>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</si>
  <si>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</si>
  <si>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</si>
  <si>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</si>
  <si>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</si>
  <si>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</si>
  <si>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</si>
  <si>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</si>
  <si>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</si>
  <si>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</si>
  <si>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</si>
  <si>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</si>
  <si>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</si>
  <si>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</si>
  <si>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</si>
  <si>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</si>
  <si>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</si>
  <si>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</si>
  <si>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</si>
  <si>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</si>
  <si>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</si>
  <si>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</si>
  <si>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</si>
  <si>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</si>
  <si>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</si>
  <si>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</si>
  <si>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</si>
  <si>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</si>
  <si>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</si>
  <si>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</si>
  <si>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</si>
  <si>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</si>
  <si>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</si>
  <si>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</si>
  <si>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</si>
  <si>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</si>
  <si>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</si>
  <si>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</si>
  <si>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</si>
  <si>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</si>
  <si>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</si>
  <si>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</si>
  <si>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</si>
  <si>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</si>
  <si>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</si>
  <si>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</si>
  <si>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</si>
  <si>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</si>
  <si>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</si>
  <si>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</si>
  <si>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</si>
  <si>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</si>
  <si>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</si>
  <si>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</si>
  <si>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</si>
  <si>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</si>
  <si>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</si>
  <si>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</si>
  <si>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</si>
  <si>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</si>
  <si>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</si>
  <si>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</si>
  <si>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</si>
  <si>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</si>
  <si>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</si>
  <si>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</si>
  <si>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</si>
  <si>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</si>
  <si>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</si>
  <si>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</si>
  <si>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</si>
  <si>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</si>
  <si>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</si>
  <si>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</si>
  <si>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</si>
  <si>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</si>
  <si>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</si>
  <si>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</si>
  <si>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</si>
  <si>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</si>
  <si>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</si>
  <si>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</si>
  <si>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</si>
  <si>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</si>
  <si>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</si>
  <si>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</si>
  <si>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</si>
  <si>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</si>
  <si>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</si>
  <si>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</si>
  <si>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</si>
  <si>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</si>
  <si>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</si>
  <si>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</si>
  <si>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</si>
  <si>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</si>
  <si>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</si>
  <si>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</si>
  <si>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</si>
  <si>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</si>
  <si>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</si>
  <si>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</si>
  <si>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</si>
  <si>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</si>
  <si>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</si>
  <si>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</si>
  <si>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</si>
  <si>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</si>
  <si>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</si>
  <si>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</si>
  <si>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</si>
  <si>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</si>
  <si>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</si>
  <si>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</si>
  <si>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</si>
  <si>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</si>
  <si>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</si>
  <si>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</si>
  <si>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</si>
  <si>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</si>
  <si>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</si>
  <si>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</si>
  <si>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</si>
  <si>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</si>
  <si>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</si>
  <si>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</si>
  <si>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</si>
  <si>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</si>
  <si>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</si>
  <si>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</si>
  <si>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</si>
  <si>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</si>
  <si>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</si>
  <si>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</si>
  <si>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</si>
  <si>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</si>
  <si>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</si>
  <si>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</si>
  <si>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</si>
  <si>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</si>
  <si>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</si>
  <si>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</si>
  <si>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</si>
  <si>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</si>
  <si>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</si>
  <si>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</si>
  <si>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</si>
  <si>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</si>
  <si>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</si>
  <si>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</si>
  <si>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</si>
  <si>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</si>
  <si>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</si>
  <si>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</si>
  <si>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</si>
  <si>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</si>
  <si>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</si>
  <si>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</si>
  <si>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</si>
  <si>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</si>
  <si>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</si>
  <si>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</si>
  <si>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</si>
  <si>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</si>
  <si>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</si>
  <si>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</si>
  <si>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</si>
  <si>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</si>
  <si>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</si>
  <si>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</si>
  <si>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</si>
  <si>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</si>
  <si>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</si>
  <si>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</si>
  <si>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</si>
  <si>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</si>
  <si>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</si>
  <si>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</si>
  <si>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</si>
  <si>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</si>
  <si>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</si>
  <si>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</si>
  <si>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</si>
  <si>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</si>
  <si>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</si>
  <si>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</si>
  <si>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</si>
  <si>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</si>
  <si>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</si>
  <si>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</si>
  <si>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</si>
  <si>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</si>
  <si>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</si>
  <si>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</si>
  <si>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</si>
  <si>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</si>
  <si>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</si>
  <si>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</si>
  <si>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</si>
  <si>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</si>
  <si>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</si>
  <si>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</si>
  <si>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</si>
  <si>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</si>
  <si>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</si>
  <si>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</si>
  <si>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</si>
  <si>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</si>
  <si>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</si>
  <si>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</si>
  <si>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</si>
  <si>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</si>
  <si>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</si>
  <si>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</si>
  <si>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</si>
  <si>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</si>
  <si>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</si>
  <si>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</si>
  <si>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</si>
  <si>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</si>
  <si>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</si>
  <si>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</si>
  <si>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</si>
  <si>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</si>
  <si>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</si>
  <si>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</si>
  <si>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</si>
  <si>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</si>
  <si>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</si>
  <si>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</si>
  <si>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</si>
  <si>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</si>
  <si>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</si>
  <si>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</si>
  <si>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</si>
  <si>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</si>
  <si>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</si>
  <si>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</si>
  <si>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</si>
  <si>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</si>
  <si>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</si>
  <si>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</si>
  <si>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</si>
  <si>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</si>
  <si>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</si>
  <si>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</si>
  <si>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</si>
  <si>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</si>
  <si>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</si>
  <si>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</si>
  <si>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</si>
  <si>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</si>
  <si>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</si>
  <si>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</si>
  <si>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</si>
  <si>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</si>
  <si>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</si>
  <si>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</si>
  <si>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</si>
  <si>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</si>
  <si>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</si>
  <si>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</si>
  <si>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</si>
  <si>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</si>
  <si>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</si>
  <si>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</si>
  <si>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</si>
  <si>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</si>
  <si>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</si>
  <si>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</si>
  <si>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</si>
  <si>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</si>
  <si>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</si>
  <si>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</si>
  <si>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</si>
  <si>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</si>
  <si>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</si>
  <si>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</si>
  <si>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</si>
  <si>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</si>
  <si>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</si>
  <si>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</si>
  <si>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</si>
  <si>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</si>
  <si>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</si>
  <si>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</si>
  <si>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</si>
  <si>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</si>
  <si>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</si>
  <si>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</si>
  <si>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</si>
  <si>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</si>
  <si>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</si>
  <si>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</si>
  <si>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</si>
  <si>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</si>
  <si>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</si>
  <si>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</si>
  <si>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</si>
  <si>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</si>
  <si>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</si>
  <si>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</si>
  <si>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</si>
  <si>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</si>
  <si>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</si>
  <si>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</si>
  <si>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</si>
  <si>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</si>
  <si>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</si>
  <si>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</si>
  <si>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</si>
  <si>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</si>
  <si>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</si>
  <si>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</si>
  <si>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</si>
  <si>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</si>
  <si>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</si>
  <si>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</si>
  <si>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</si>
  <si>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</si>
  <si>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</si>
  <si>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</si>
  <si>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</si>
  <si>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</si>
  <si>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</si>
  <si>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</si>
  <si>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</si>
  <si>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</si>
  <si>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</si>
  <si>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</si>
  <si>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</si>
  <si>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</si>
  <si>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</si>
  <si>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</si>
  <si>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</si>
  <si>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</si>
  <si>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</si>
  <si>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</si>
  <si>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</si>
  <si>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</si>
  <si>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</si>
  <si>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</si>
  <si>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</si>
  <si>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</si>
  <si>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</si>
  <si>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</si>
  <si>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</si>
  <si>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</si>
  <si>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</si>
  <si>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</si>
  <si>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</si>
  <si>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</si>
  <si>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</si>
  <si>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</si>
  <si>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</si>
  <si>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</si>
  <si>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</si>
  <si>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</si>
  <si>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</si>
  <si>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</si>
  <si>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</si>
  <si>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</si>
  <si>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</si>
  <si>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</si>
  <si>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</si>
  <si>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</si>
  <si>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</si>
  <si>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</si>
  <si>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</si>
  <si>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</si>
  <si>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</si>
  <si>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</si>
  <si>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</si>
  <si>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</si>
  <si>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</si>
  <si>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</si>
  <si>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</si>
  <si>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</si>
  <si>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</si>
  <si>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</si>
  <si>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</si>
  <si>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</si>
  <si>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</si>
  <si>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</si>
  <si>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</si>
  <si>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</si>
  <si>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</si>
  <si>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</si>
  <si>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</si>
  <si>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</si>
  <si>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</si>
  <si>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</si>
  <si>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</si>
  <si>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</si>
  <si>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</si>
  <si>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</si>
  <si>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</si>
  <si>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</si>
  <si>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</si>
  <si>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</si>
  <si>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</si>
  <si>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</si>
  <si>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</si>
  <si>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</si>
  <si>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</si>
  <si>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</si>
  <si>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</si>
  <si>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</si>
  <si>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</si>
  <si>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</si>
  <si>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</si>
  <si>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</si>
  <si>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</si>
  <si>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</si>
  <si>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</si>
  <si>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</si>
  <si>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</si>
  <si>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</si>
  <si>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</si>
  <si>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</si>
  <si>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</si>
  <si>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</si>
  <si>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</si>
  <si>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</si>
  <si>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</si>
  <si>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</si>
  <si>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</si>
  <si>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</si>
  <si>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</si>
  <si>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</si>
  <si>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</si>
  <si>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</si>
  <si>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</si>
  <si>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</si>
  <si>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</si>
  <si>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</si>
  <si>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</si>
  <si>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</si>
  <si>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</si>
  <si>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</si>
  <si>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</si>
  <si>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</si>
  <si>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</si>
  <si>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</si>
  <si>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</si>
  <si>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</si>
  <si>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</si>
  <si>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</si>
  <si>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</si>
  <si>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</si>
  <si>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</si>
  <si>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</si>
  <si>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</si>
  <si>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</si>
  <si>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</si>
  <si>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</si>
  <si>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</si>
  <si>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</si>
  <si>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</si>
  <si>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</si>
  <si>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</si>
  <si>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</si>
  <si>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</si>
  <si>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</si>
  <si>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</si>
  <si>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</si>
  <si>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</si>
  <si>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</si>
  <si>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</si>
  <si>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</si>
  <si>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</si>
  <si>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</si>
  <si>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</si>
  <si>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</si>
  <si>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</si>
  <si>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</si>
  <si>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</si>
  <si>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</si>
  <si>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</si>
  <si>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</si>
  <si>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</si>
  <si>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</si>
  <si>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</si>
  <si>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</si>
  <si>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</si>
  <si>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</si>
  <si>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</si>
  <si>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</si>
  <si>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</si>
  <si>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</si>
  <si>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</si>
  <si>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</si>
  <si>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</si>
  <si>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</si>
  <si>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</si>
  <si>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</si>
  <si>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</si>
  <si>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</si>
  <si>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</si>
  <si>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</si>
  <si>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</si>
  <si>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</si>
  <si>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</si>
  <si>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</si>
  <si>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</si>
  <si>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</si>
  <si>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</si>
  <si>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</si>
  <si>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</si>
  <si>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</si>
  <si>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</si>
  <si>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</si>
  <si>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</si>
  <si>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</si>
  <si>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</si>
  <si>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</si>
  <si>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</si>
  <si>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</si>
  <si>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</si>
  <si>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</si>
  <si>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</si>
  <si>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</si>
  <si>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</si>
  <si>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</si>
  <si>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</si>
  <si>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</si>
  <si>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</si>
  <si>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</si>
  <si>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</si>
  <si>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</si>
  <si>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</si>
  <si>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</si>
  <si>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</si>
  <si>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</si>
  <si>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</si>
  <si>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</si>
  <si>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</si>
  <si>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</si>
  <si>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</si>
  <si>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</si>
  <si>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</si>
  <si>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</si>
  <si>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</si>
  <si>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</si>
  <si>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</si>
  <si>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</si>
  <si>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</si>
  <si>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</si>
  <si>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</si>
  <si>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</si>
  <si>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</si>
  <si>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</si>
  <si>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</si>
  <si>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</si>
  <si>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</si>
  <si>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</si>
  <si>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</si>
  <si>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</si>
  <si>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</si>
  <si>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</si>
  <si>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</si>
  <si>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</si>
  <si>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</si>
  <si>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</si>
  <si>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</si>
  <si>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</si>
  <si>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</si>
  <si>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</si>
  <si>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</si>
  <si>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</si>
  <si>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</si>
  <si>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</si>
  <si>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</si>
  <si>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</si>
  <si>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</si>
  <si>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</si>
  <si>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</si>
  <si>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</si>
  <si>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</si>
  <si>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</si>
  <si>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</si>
  <si>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</si>
  <si>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</si>
  <si>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</si>
  <si>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</si>
  <si>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</si>
  <si>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</si>
  <si>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</si>
  <si>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</si>
  <si>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</si>
  <si>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</si>
  <si>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</si>
  <si>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</si>
  <si>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</si>
  <si>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</si>
  <si>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</si>
  <si>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</si>
  <si>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</si>
  <si>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</si>
  <si>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</si>
  <si>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</si>
  <si>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</si>
  <si>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</si>
  <si>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</si>
  <si>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</si>
  <si>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</si>
  <si>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</si>
  <si>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</si>
  <si>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</si>
  <si>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</si>
  <si>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</si>
  <si>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</si>
  <si>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</si>
  <si>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</si>
  <si>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</si>
  <si>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</si>
  <si>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</si>
  <si>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</si>
  <si>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</si>
  <si>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</si>
  <si>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</si>
  <si>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</si>
  <si>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</si>
  <si>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</si>
  <si>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</si>
  <si>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</si>
  <si>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</si>
  <si>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</si>
  <si>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</si>
  <si>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</si>
  <si>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</si>
  <si>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</si>
  <si>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</si>
  <si>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</si>
  <si>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</si>
  <si>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</si>
  <si>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</si>
  <si>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</si>
  <si>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</si>
  <si>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</si>
  <si>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</si>
  <si>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</si>
  <si>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</si>
  <si>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</si>
  <si>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</si>
  <si>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</si>
  <si>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</si>
  <si>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</si>
  <si>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</si>
  <si>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</si>
  <si>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</si>
  <si>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</si>
  <si>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</si>
  <si>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</si>
  <si>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</si>
  <si>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</si>
  <si>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</si>
  <si>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</si>
  <si>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</si>
  <si>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</si>
  <si>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</si>
  <si>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</si>
  <si>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</si>
  <si>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</si>
  <si>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</si>
  <si>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</si>
  <si>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</si>
  <si>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</si>
  <si>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</si>
  <si>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</si>
  <si>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</si>
  <si>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</si>
  <si>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</si>
  <si>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</si>
  <si>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</si>
  <si>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</si>
  <si>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</si>
  <si>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</si>
  <si>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</si>
  <si>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</si>
  <si>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</si>
  <si>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</si>
  <si>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</si>
  <si>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</si>
  <si>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</si>
  <si>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</si>
  <si>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</si>
  <si>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</si>
  <si>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</si>
  <si>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</si>
  <si>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</si>
  <si>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</si>
  <si>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</si>
  <si>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</si>
  <si>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</si>
  <si>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</si>
  <si>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</si>
  <si>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</si>
  <si>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</si>
  <si>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</si>
  <si>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</si>
  <si>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</si>
  <si>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</si>
  <si>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</si>
  <si>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</si>
  <si>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</si>
  <si>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</si>
  <si>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</si>
  <si>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</si>
  <si>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</si>
  <si>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</si>
  <si>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</si>
  <si>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</si>
  <si>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</si>
  <si>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</si>
  <si>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</si>
  <si>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</si>
  <si>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</si>
  <si>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</si>
  <si>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</si>
  <si>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</si>
  <si>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</si>
  <si>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</si>
  <si>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</si>
  <si>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</si>
  <si>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</si>
  <si>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</si>
  <si>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</si>
  <si>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</si>
  <si>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</si>
  <si>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</si>
  <si>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</si>
  <si>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</si>
  <si>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</si>
  <si>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</si>
  <si>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</si>
  <si>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</si>
  <si>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</si>
  <si>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</si>
  <si>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</si>
  <si>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</si>
  <si>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</si>
  <si>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</si>
  <si>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</si>
  <si>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</si>
  <si>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</si>
  <si>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</si>
  <si>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</si>
  <si>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</si>
  <si>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</si>
  <si>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</si>
  <si>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</si>
  <si>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</si>
  <si>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</si>
  <si>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</si>
  <si>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</si>
  <si>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</si>
  <si>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</si>
  <si>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</si>
  <si>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</si>
  <si>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</si>
  <si>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</si>
  <si>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</si>
  <si>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</si>
  <si>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</si>
  <si>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</si>
  <si>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</si>
  <si>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</si>
  <si>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</si>
  <si>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</si>
  <si>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</si>
  <si>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</si>
  <si>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</si>
  <si>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</si>
  <si>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</si>
  <si>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</si>
  <si>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</si>
  <si>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</si>
  <si>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</si>
  <si>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</si>
  <si>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</si>
  <si>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</si>
  <si>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</si>
  <si>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</si>
  <si>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</si>
  <si>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</si>
  <si>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</si>
  <si>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</si>
  <si>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</si>
  <si>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</si>
  <si>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</si>
  <si>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</si>
  <si>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</si>
  <si>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</si>
  <si>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</si>
  <si>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</si>
  <si>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</si>
  <si>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</si>
  <si>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</si>
  <si>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</si>
  <si>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</si>
  <si>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</si>
  <si>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</si>
  <si>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</si>
  <si>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</si>
  <si>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</si>
  <si>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</si>
  <si>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</si>
  <si>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</si>
  <si>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</si>
  <si>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</si>
  <si>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</si>
  <si>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</si>
  <si>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</si>
  <si>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</si>
  <si>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</si>
  <si>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</si>
  <si>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</si>
  <si>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</si>
  <si>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</si>
  <si>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</si>
  <si>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</si>
  <si>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</si>
  <si>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</si>
  <si>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</si>
  <si>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</si>
  <si>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</si>
  <si>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</si>
  <si>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</si>
  <si>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</si>
  <si>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</si>
  <si>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</si>
  <si>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</si>
  <si>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</si>
  <si>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</si>
  <si>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</si>
  <si>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</si>
  <si>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</si>
  <si>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</si>
  <si>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</si>
  <si>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</si>
  <si>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</si>
  <si>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</si>
  <si>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</si>
  <si>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</si>
  <si>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</si>
  <si>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</si>
  <si>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</si>
  <si>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</si>
  <si>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</si>
  <si>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</si>
  <si>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</si>
  <si>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</si>
  <si>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</si>
  <si>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</si>
  <si>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</si>
  <si>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</si>
  <si>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</si>
  <si>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</si>
  <si>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</si>
  <si>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</si>
  <si>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</si>
  <si>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</si>
  <si>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</si>
  <si>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</si>
  <si>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</si>
  <si>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</si>
  <si>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</si>
  <si>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</si>
  <si>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</si>
  <si>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</si>
  <si>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</si>
  <si>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</si>
  <si>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</si>
  <si>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</si>
  <si>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</si>
  <si>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</si>
  <si>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</si>
  <si>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</si>
  <si>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</si>
  <si>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</si>
  <si>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</si>
  <si>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</si>
  <si>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</si>
  <si>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</si>
  <si>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</si>
  <si>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</si>
  <si>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</si>
  <si>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</si>
  <si>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</si>
  <si>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</si>
  <si>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</si>
  <si>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</si>
  <si>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</si>
  <si>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</si>
  <si>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</si>
  <si>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</si>
  <si>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</si>
  <si>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</si>
  <si>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</si>
  <si>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</si>
  <si>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</si>
  <si>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</si>
  <si>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</si>
  <si>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</si>
  <si>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</si>
  <si>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</si>
  <si>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</si>
  <si>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</si>
  <si>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</si>
  <si>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</si>
  <si>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</si>
  <si>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</si>
  <si>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</si>
  <si>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</si>
  <si>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</si>
  <si>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</si>
  <si>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</si>
  <si>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</si>
  <si>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</si>
  <si>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</si>
  <si>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</si>
  <si>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</si>
  <si>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</si>
  <si>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</si>
  <si>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</si>
  <si>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</si>
  <si>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</si>
  <si>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</si>
  <si>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</si>
  <si>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</si>
  <si>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</si>
  <si>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</si>
  <si>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</si>
  <si>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</si>
  <si>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</si>
  <si>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</si>
  <si>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</si>
  <si>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</si>
  <si>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</si>
  <si>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</si>
  <si>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</si>
  <si>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</si>
  <si>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</si>
  <si>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</si>
  <si>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</si>
  <si>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</si>
  <si>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</si>
  <si>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</si>
  <si>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</si>
  <si>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</si>
  <si>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</si>
  <si>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</si>
  <si>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</si>
  <si>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</si>
  <si>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</si>
  <si>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</si>
  <si>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</si>
  <si>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</si>
  <si>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</si>
  <si>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</si>
  <si>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</si>
  <si>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</si>
  <si>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</si>
  <si>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</si>
  <si>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</si>
  <si>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</si>
  <si>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</si>
  <si>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</si>
  <si>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</si>
  <si>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</si>
  <si>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</si>
  <si>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</si>
  <si>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</si>
  <si>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</si>
  <si>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</si>
  <si>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</si>
  <si>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</si>
  <si>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</si>
  <si>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</si>
  <si>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</si>
  <si>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</si>
  <si>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</si>
  <si>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</si>
  <si>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</si>
  <si>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</si>
  <si>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</si>
  <si>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</si>
  <si>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</si>
  <si>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</si>
  <si>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</si>
  <si>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</si>
  <si>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</si>
  <si>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</si>
  <si>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</si>
  <si>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</si>
  <si>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</si>
  <si>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</si>
  <si>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</si>
  <si>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</si>
  <si>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</si>
  <si>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</si>
  <si>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</si>
  <si>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</si>
  <si>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</si>
  <si>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</si>
  <si>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</si>
  <si>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</si>
  <si>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</si>
  <si>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</si>
  <si>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</si>
  <si>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</si>
  <si>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</si>
  <si>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</si>
  <si>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</si>
  <si>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</si>
  <si>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</si>
  <si>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</si>
  <si>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</si>
  <si>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</si>
  <si>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</si>
  <si>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</si>
  <si>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</si>
  <si>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</si>
  <si>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</si>
  <si>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</si>
  <si>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</si>
  <si>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</si>
  <si>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</si>
  <si>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</si>
  <si>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</si>
  <si>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</si>
  <si>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</si>
  <si>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</si>
  <si>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</si>
  <si>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</si>
  <si>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</si>
  <si>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</si>
  <si>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</si>
  <si>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</si>
  <si>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</si>
  <si>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</si>
  <si>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</si>
  <si>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</si>
  <si>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</si>
  <si>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</si>
  <si>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</si>
  <si>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</si>
  <si>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</si>
  <si>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</si>
  <si>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</si>
  <si>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</si>
  <si>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</si>
  <si>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</si>
  <si>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</si>
  <si>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</si>
  <si>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</si>
  <si>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</si>
  <si>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</si>
  <si>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</si>
  <si>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</si>
  <si>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</si>
  <si>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</si>
  <si>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</si>
  <si>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</si>
  <si>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</si>
  <si>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</si>
  <si>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</si>
  <si>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</si>
  <si>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</si>
  <si>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</si>
  <si>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</si>
  <si>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</si>
  <si>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</si>
  <si>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</si>
  <si>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</si>
  <si>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</si>
  <si>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</si>
  <si>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</si>
  <si>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</si>
  <si>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</si>
  <si>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</si>
  <si>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</si>
  <si>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</si>
  <si>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</si>
  <si>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</si>
  <si>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</si>
  <si>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</si>
  <si>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</si>
  <si>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</si>
  <si>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</si>
  <si>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</si>
  <si>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</si>
  <si>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</si>
  <si>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</si>
  <si>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</si>
  <si>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</si>
  <si>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</si>
  <si>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</si>
  <si>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</si>
  <si>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</si>
  <si>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</si>
  <si>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</si>
  <si>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</si>
  <si>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</si>
  <si>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</si>
  <si>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</si>
  <si>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</si>
  <si>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</si>
  <si>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</si>
  <si>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</si>
  <si>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</si>
  <si>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</si>
  <si>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</si>
  <si>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</si>
  <si>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</si>
  <si>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</si>
  <si>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</si>
  <si>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</si>
  <si>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</si>
  <si>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</si>
  <si>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</si>
  <si>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</si>
  <si>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</si>
  <si>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</si>
  <si>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</si>
  <si>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</si>
  <si>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</si>
  <si>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</si>
  <si>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</si>
  <si>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</si>
  <si>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</si>
  <si>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</si>
  <si>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</si>
  <si>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</si>
  <si>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</si>
  <si>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</si>
  <si>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</si>
  <si>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</si>
  <si>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</si>
  <si>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</si>
  <si>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</si>
  <si>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</si>
  <si>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</si>
  <si>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</si>
  <si>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</si>
  <si>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</si>
  <si>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</si>
  <si>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</si>
  <si>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</si>
  <si>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</si>
  <si>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</si>
  <si>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</si>
  <si>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</si>
  <si>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</si>
  <si>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</si>
  <si>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</si>
  <si>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</si>
  <si>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</si>
  <si>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</si>
  <si>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</si>
  <si>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</si>
  <si>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</si>
  <si>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</si>
  <si>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</si>
  <si>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</si>
  <si>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</si>
  <si>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</si>
  <si>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</si>
  <si>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</si>
  <si>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</si>
  <si>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</si>
  <si>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</si>
  <si>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</si>
  <si>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</si>
  <si>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</si>
  <si>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</si>
  <si>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</si>
  <si>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</si>
  <si>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</si>
  <si>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</si>
  <si>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</si>
  <si>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</si>
  <si>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</si>
  <si>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</si>
  <si>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</si>
  <si>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</si>
  <si>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</si>
  <si>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</si>
  <si>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</si>
  <si>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</si>
  <si>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</si>
  <si>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</si>
  <si>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</si>
  <si>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</si>
  <si>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</si>
  <si>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</si>
  <si>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</si>
  <si>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</si>
  <si>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</si>
  <si>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</si>
  <si>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</si>
  <si>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</si>
  <si>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</si>
  <si>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</si>
  <si>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</si>
  <si>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</si>
  <si>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</si>
  <si>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</si>
  <si>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</si>
  <si>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</si>
  <si>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</si>
  <si>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</si>
  <si>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</si>
  <si>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</si>
  <si>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</si>
  <si>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</si>
  <si>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</si>
  <si>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</si>
  <si>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</si>
  <si>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</si>
  <si>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</si>
  <si>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</si>
  <si>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</si>
  <si>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</si>
  <si>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</si>
  <si>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</si>
  <si>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</si>
  <si>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</si>
  <si>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</si>
  <si>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</si>
  <si>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</si>
  <si>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</si>
  <si>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</si>
  <si>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</si>
  <si>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</si>
  <si>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</si>
  <si>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</si>
  <si>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</si>
  <si>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</si>
  <si>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</si>
  <si>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</si>
  <si>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</si>
  <si>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</si>
  <si>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</si>
  <si>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</si>
  <si>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</si>
  <si>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</si>
  <si>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</si>
  <si>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</si>
  <si>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</si>
  <si>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</si>
  <si>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</si>
  <si>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</si>
  <si>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</si>
  <si>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</si>
  <si>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</si>
  <si>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</si>
  <si>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</si>
  <si>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</si>
  <si>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</si>
  <si>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</si>
  <si>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</si>
  <si>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</si>
  <si>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</si>
  <si>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</si>
  <si>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</si>
  <si>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</si>
  <si>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</si>
  <si>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</si>
  <si>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</si>
  <si>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</si>
  <si>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</si>
  <si>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</si>
  <si>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</si>
  <si>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</si>
  <si>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</si>
  <si>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</si>
  <si>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</si>
  <si>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</si>
  <si>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</si>
  <si>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</si>
  <si>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</si>
  <si>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</si>
  <si>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</si>
  <si>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</si>
  <si>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</si>
  <si>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</si>
  <si>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</si>
  <si>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</si>
  <si>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</si>
  <si>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</si>
  <si>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</si>
  <si>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</si>
  <si>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</si>
  <si>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</si>
  <si>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</si>
  <si>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</si>
  <si>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</si>
  <si>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</si>
  <si>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</si>
  <si>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</si>
  <si>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</si>
  <si>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</si>
  <si>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</si>
  <si>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</si>
  <si>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</si>
  <si>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</si>
  <si>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</si>
  <si>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</si>
  <si>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</si>
  <si>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</si>
  <si>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</si>
  <si>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</si>
  <si>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</si>
  <si>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</si>
  <si>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</si>
  <si>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</si>
  <si>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</si>
  <si>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</si>
  <si>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</si>
  <si>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</si>
  <si>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</si>
  <si>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</si>
  <si>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</si>
  <si>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</si>
  <si>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</si>
  <si>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</si>
  <si>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</si>
  <si>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</si>
  <si>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</si>
  <si>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</si>
  <si>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</si>
  <si>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</si>
  <si>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</si>
  <si>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</si>
  <si>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</si>
  <si>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</si>
  <si>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</si>
  <si>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</si>
  <si>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</si>
  <si>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</si>
  <si>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</si>
  <si>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</si>
  <si>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</si>
  <si>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</si>
  <si>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</si>
  <si>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</si>
  <si>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</si>
  <si>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</si>
  <si>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</si>
  <si>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</si>
  <si>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</si>
  <si>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</si>
  <si>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</si>
  <si>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</si>
  <si>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</si>
  <si>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</si>
  <si>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</si>
  <si>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</si>
  <si>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</si>
  <si>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</si>
  <si>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</si>
  <si>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</si>
  <si>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</si>
  <si>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</si>
  <si>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</si>
  <si>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</si>
  <si>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</si>
  <si>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</si>
  <si>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</si>
  <si>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</si>
  <si>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</si>
  <si>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</si>
  <si>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</si>
  <si>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</si>
  <si>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</si>
  <si>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</si>
  <si>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</si>
  <si>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</si>
  <si>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</si>
  <si>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</si>
  <si>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</si>
  <si>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</si>
  <si>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</si>
  <si>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</si>
  <si>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</si>
  <si>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</si>
  <si>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</si>
  <si>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</si>
  <si>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</si>
  <si>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</si>
  <si>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</si>
  <si>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</si>
  <si>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</si>
  <si>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</si>
  <si>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</si>
  <si>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</si>
  <si>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</si>
  <si>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</si>
  <si>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</si>
  <si>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</si>
  <si>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</si>
  <si>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</si>
  <si>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</si>
  <si>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</si>
  <si>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</si>
  <si>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</si>
  <si>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</si>
  <si>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</si>
  <si>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</si>
  <si>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</si>
  <si>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</si>
  <si>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</si>
  <si>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</si>
  <si>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</si>
  <si>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</si>
  <si>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</si>
  <si>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</si>
  <si>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</si>
  <si>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</si>
  <si>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</si>
  <si>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</si>
  <si>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</si>
  <si>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</si>
  <si>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</si>
  <si>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</si>
  <si>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</si>
  <si>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</si>
  <si>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</si>
  <si>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</si>
  <si>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</si>
  <si>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</si>
  <si>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</si>
  <si>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</si>
  <si>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</si>
  <si>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</si>
  <si>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</si>
  <si>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</si>
  <si>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</si>
  <si>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</si>
  <si>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</si>
  <si>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</si>
  <si>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</si>
  <si>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</si>
  <si>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</si>
  <si>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</si>
  <si>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</si>
  <si>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</si>
  <si>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</si>
  <si>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</si>
  <si>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</si>
  <si>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</si>
  <si>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</si>
  <si>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</si>
  <si>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</si>
  <si>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</si>
  <si>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</si>
  <si>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</si>
  <si>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</si>
  <si>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</si>
  <si>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</si>
  <si>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</si>
  <si>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</si>
  <si>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</si>
  <si>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</si>
  <si>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</si>
  <si>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</si>
  <si>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</si>
  <si>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</si>
  <si>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</si>
  <si>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</si>
  <si>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</si>
  <si>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</si>
  <si>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</si>
  <si>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</si>
  <si>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</si>
  <si>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</si>
  <si>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</si>
  <si>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</si>
  <si>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</si>
  <si>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</si>
  <si>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</si>
  <si>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</si>
  <si>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</si>
  <si>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</si>
  <si>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</si>
  <si>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</si>
  <si>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</si>
  <si>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</si>
  <si>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</si>
  <si>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</si>
  <si>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</si>
  <si>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</si>
  <si>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</si>
  <si>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</si>
  <si>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</si>
  <si>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</si>
  <si>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</si>
  <si>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</si>
  <si>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</si>
  <si>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</si>
  <si>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</si>
  <si>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</si>
  <si>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</si>
  <si>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</si>
  <si>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</si>
  <si>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</si>
  <si>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</si>
  <si>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</si>
  <si>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</si>
  <si>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</si>
  <si>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</si>
  <si>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</si>
  <si>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</si>
  <si>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</si>
  <si>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</si>
  <si>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</si>
  <si>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</si>
  <si>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</si>
  <si>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</si>
  <si>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</si>
  <si>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</si>
  <si>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</si>
  <si>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</si>
  <si>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</si>
  <si>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</si>
  <si>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</si>
  <si>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</si>
  <si>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</si>
  <si>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</si>
  <si>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</si>
  <si>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</si>
  <si>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</si>
  <si>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</si>
  <si>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</si>
  <si>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</si>
  <si>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</si>
  <si>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</si>
  <si>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</si>
  <si>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</si>
  <si>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</si>
  <si>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</si>
  <si>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</si>
  <si>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</si>
  <si>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</si>
  <si>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</si>
  <si>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</si>
  <si>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</si>
  <si>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</si>
  <si>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</si>
  <si>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</si>
  <si>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</si>
  <si>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</si>
  <si>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</si>
  <si>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</si>
  <si>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</si>
  <si>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</si>
  <si>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</si>
  <si>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</si>
  <si>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</si>
  <si>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</si>
  <si>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</si>
  <si>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</si>
  <si>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</si>
  <si>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</si>
  <si>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</si>
  <si>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</si>
  <si>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</si>
  <si>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</si>
  <si>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</si>
  <si>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</si>
  <si>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</si>
  <si>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</si>
  <si>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</si>
  <si>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</si>
  <si>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</si>
  <si>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</si>
  <si>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</si>
  <si>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</si>
  <si>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</si>
  <si>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</si>
  <si>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</si>
  <si>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</si>
  <si>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</si>
  <si>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</si>
  <si>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</si>
  <si>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</si>
  <si>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</si>
  <si>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</si>
  <si>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</si>
  <si>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</si>
  <si>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</si>
  <si>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</si>
  <si>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</si>
  <si>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</si>
  <si>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</si>
  <si>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</si>
  <si>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</si>
  <si>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</si>
  <si>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</si>
  <si>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</si>
  <si>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</si>
  <si>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</si>
  <si>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</si>
  <si>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</si>
  <si>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</si>
  <si>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</si>
  <si>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</si>
  <si>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</si>
  <si>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</si>
  <si>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</si>
  <si>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</si>
  <si>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</si>
  <si>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</si>
  <si>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</si>
  <si>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</si>
  <si>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</si>
  <si>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</si>
  <si>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</si>
  <si>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</si>
  <si>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</si>
  <si>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</si>
  <si>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</si>
  <si>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</si>
  <si>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</si>
  <si>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</si>
  <si>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</si>
  <si>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</si>
  <si>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</si>
  <si>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</si>
  <si>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</si>
  <si>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</si>
  <si>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</si>
  <si>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</si>
  <si>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</si>
  <si>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</si>
  <si>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</si>
  <si>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</si>
  <si>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</si>
  <si>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</si>
  <si>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</si>
  <si>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</si>
  <si>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</si>
  <si>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</si>
  <si>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</si>
  <si>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</si>
  <si>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</si>
  <si>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</si>
  <si>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</si>
  <si>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</si>
  <si>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</si>
  <si>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</si>
  <si>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</si>
  <si>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</si>
  <si>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</si>
  <si>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</si>
  <si>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</si>
  <si>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</si>
  <si>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</si>
  <si>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</si>
  <si>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</si>
  <si>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</si>
  <si>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</si>
  <si>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</si>
  <si>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</si>
  <si>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</si>
  <si>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</si>
  <si>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</si>
  <si>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</si>
  <si>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</si>
  <si>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</si>
  <si>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</si>
  <si>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</si>
  <si>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</si>
  <si>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</si>
  <si>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</si>
  <si>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</si>
  <si>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</si>
  <si>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</si>
  <si>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</si>
  <si>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</si>
  <si>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</si>
  <si>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</si>
  <si>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</si>
  <si>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</si>
  <si>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</si>
  <si>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</si>
  <si>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</si>
  <si>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</si>
  <si>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</si>
  <si>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</si>
  <si>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</si>
  <si>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</si>
  <si>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</si>
  <si>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</si>
  <si>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</si>
  <si>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</si>
  <si>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</si>
  <si>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</si>
  <si>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</si>
  <si>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</si>
  <si>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</si>
  <si>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</si>
  <si>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</si>
  <si>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</si>
  <si>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</si>
  <si>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</si>
  <si>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</si>
  <si>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</si>
  <si>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</si>
  <si>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</si>
  <si>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</si>
  <si>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</si>
  <si>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</si>
  <si>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</si>
  <si>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</si>
  <si>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</si>
  <si>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</si>
  <si>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</si>
  <si>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</si>
  <si>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</si>
  <si>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</si>
  <si>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</si>
  <si>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</si>
  <si>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</si>
  <si>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</si>
  <si>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</si>
  <si>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</si>
  <si>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</si>
  <si>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</si>
  <si>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</si>
  <si>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</si>
  <si>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</si>
  <si>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</si>
  <si>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</si>
  <si>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</si>
  <si>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</si>
  <si>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</si>
  <si>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</si>
  <si>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</si>
  <si>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</si>
  <si>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</si>
  <si>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</si>
  <si>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</si>
  <si>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</si>
  <si>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</si>
  <si>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</si>
  <si>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</si>
  <si>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</si>
  <si>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</si>
  <si>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</si>
  <si>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</si>
  <si>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</si>
  <si>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</si>
  <si>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</si>
  <si>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</si>
  <si>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</si>
  <si>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</si>
  <si>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</si>
  <si>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</si>
  <si>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</si>
  <si>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</si>
  <si>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</si>
  <si>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</si>
  <si>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</si>
  <si>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</si>
  <si>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</si>
  <si>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</si>
  <si>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</si>
  <si>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</si>
  <si>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</si>
  <si>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</si>
  <si>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</si>
  <si>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</si>
  <si>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</si>
  <si>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</si>
  <si>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</si>
  <si>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</si>
  <si>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</si>
  <si>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</si>
  <si>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</si>
  <si>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</si>
  <si>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</si>
  <si>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</si>
  <si>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</si>
  <si>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</si>
  <si>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</si>
  <si>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</si>
  <si>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</si>
  <si>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</si>
  <si>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</si>
  <si>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</si>
  <si>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</si>
  <si>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</si>
  <si>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</si>
  <si>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</si>
  <si>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</si>
  <si>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</si>
  <si>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</si>
  <si>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</si>
  <si>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</si>
  <si>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</si>
  <si>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</si>
  <si>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</si>
  <si>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</si>
  <si>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</si>
  <si>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</si>
  <si>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</si>
  <si>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</si>
  <si>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</si>
  <si>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</si>
  <si>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</si>
  <si>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</si>
  <si>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</si>
  <si>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</si>
  <si>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</si>
  <si>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</si>
  <si>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</si>
  <si>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</si>
  <si>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</si>
  <si>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</si>
  <si>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</si>
  <si>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</si>
  <si>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</si>
  <si>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</si>
  <si>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</si>
  <si>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</si>
  <si>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</si>
  <si>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</si>
  <si>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</si>
  <si>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</si>
  <si>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</si>
  <si>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</si>
  <si>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</si>
  <si>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</si>
  <si>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</si>
  <si>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</si>
  <si>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</si>
  <si>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</si>
  <si>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</si>
  <si>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</si>
  <si>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</si>
  <si>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</si>
  <si>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</si>
  <si>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</si>
  <si>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</si>
  <si>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</si>
  <si>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</si>
  <si>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</si>
  <si>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</si>
  <si>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</si>
  <si>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</si>
  <si>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</si>
  <si>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</si>
  <si>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</si>
  <si>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</si>
  <si>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</si>
  <si>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</si>
  <si>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</si>
  <si>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</si>
  <si>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</si>
  <si>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</si>
  <si>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</si>
  <si>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</si>
  <si>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</si>
  <si>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</si>
  <si>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</si>
  <si>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</si>
  <si>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</si>
  <si>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</si>
  <si>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</si>
  <si>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</si>
  <si>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</si>
  <si>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</si>
  <si>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</si>
  <si>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</si>
  <si>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</si>
  <si>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</si>
  <si>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</si>
  <si>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</si>
  <si>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</si>
  <si>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</si>
  <si>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</si>
  <si>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</si>
  <si>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</si>
  <si>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</si>
  <si>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</si>
  <si>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</si>
  <si>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</si>
  <si>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</si>
  <si>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</si>
  <si>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</si>
  <si>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</si>
  <si>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</si>
  <si>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</si>
  <si>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</si>
  <si>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</si>
  <si>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</si>
  <si>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</si>
  <si>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</si>
  <si>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</si>
  <si>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</si>
  <si>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</si>
  <si>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</si>
  <si>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</si>
  <si>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</si>
  <si>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</si>
  <si>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</si>
  <si>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</si>
  <si>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</si>
  <si>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</si>
  <si>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</si>
  <si>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</si>
  <si>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</si>
  <si>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</si>
  <si>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</si>
  <si>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</si>
  <si>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</si>
  <si>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</si>
  <si>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</si>
  <si>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</si>
  <si>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</si>
  <si>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</si>
  <si>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</si>
  <si>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</si>
  <si>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</si>
  <si>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</si>
  <si>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</si>
  <si>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</si>
  <si>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</si>
  <si>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</si>
  <si>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</si>
  <si>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</si>
  <si>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</si>
  <si>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</si>
  <si>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</si>
  <si>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</si>
  <si>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</si>
  <si>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</si>
  <si>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</si>
  <si>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</si>
  <si>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</si>
  <si>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</si>
  <si>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</si>
  <si>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</si>
  <si>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</si>
  <si>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</si>
  <si>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</si>
  <si>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</si>
  <si>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</si>
  <si>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</si>
  <si>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</si>
  <si>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</si>
  <si>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</si>
  <si>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</si>
  <si>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</si>
  <si>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</si>
  <si>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</si>
  <si>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</si>
  <si>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</si>
  <si>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</si>
  <si>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</si>
  <si>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</si>
  <si>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</si>
  <si>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</si>
  <si>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</si>
  <si>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</si>
  <si>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</si>
  <si>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</si>
  <si>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</si>
  <si>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</si>
  <si>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</si>
  <si>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</si>
  <si>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</si>
  <si>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</si>
  <si>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</si>
  <si>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</si>
  <si>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</si>
  <si>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</si>
  <si>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</si>
  <si>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</si>
  <si>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</si>
  <si>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</si>
  <si>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</si>
  <si>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</si>
  <si>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</si>
  <si>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</si>
  <si>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</si>
  <si>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</si>
  <si>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</si>
  <si>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</si>
  <si>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</si>
  <si>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</si>
  <si>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</si>
  <si>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</si>
  <si>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</si>
  <si>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</si>
  <si>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</si>
  <si>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</si>
  <si>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</si>
  <si>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</si>
  <si>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</si>
  <si>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</si>
  <si>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</si>
  <si>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</si>
  <si>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</si>
  <si>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</si>
  <si>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</si>
  <si>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</si>
  <si>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</si>
  <si>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</si>
  <si>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</si>
  <si>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</si>
  <si>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</si>
  <si>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</si>
  <si>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</si>
  <si>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</si>
  <si>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</si>
  <si>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</si>
  <si>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</si>
  <si>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</si>
  <si>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</si>
  <si>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</si>
  <si>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</si>
  <si>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</si>
  <si>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</si>
  <si>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</si>
  <si>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</si>
  <si>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</si>
  <si>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</si>
  <si>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</si>
  <si>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</si>
  <si>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</si>
  <si>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</si>
  <si>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</si>
  <si>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</si>
  <si>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</si>
  <si>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</si>
  <si>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</si>
  <si>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</si>
  <si>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</si>
  <si>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</si>
  <si>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</si>
  <si>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</si>
  <si>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</si>
  <si>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</si>
  <si>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</si>
  <si>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</si>
  <si>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</si>
  <si>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</si>
  <si>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</si>
  <si>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</si>
  <si>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</si>
  <si>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</si>
  <si>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</si>
  <si>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</si>
  <si>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</si>
  <si>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</si>
  <si>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</si>
  <si>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</si>
  <si>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</si>
  <si>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</si>
  <si>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</si>
  <si>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</si>
  <si>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</si>
  <si>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</si>
  <si>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</si>
  <si>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</si>
  <si>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</si>
  <si>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</si>
  <si>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</si>
  <si>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</si>
  <si>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</si>
  <si>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</si>
  <si>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</si>
  <si>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</si>
  <si>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</si>
  <si>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</si>
  <si>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</si>
  <si>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</si>
  <si>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</si>
  <si>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</si>
  <si>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</si>
  <si>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</si>
  <si>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</si>
  <si>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</si>
  <si>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</si>
  <si>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</si>
  <si>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</si>
  <si>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</si>
  <si>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</si>
  <si>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</si>
  <si>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</si>
  <si>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</si>
  <si>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</si>
  <si>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</si>
  <si>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</si>
  <si>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</si>
  <si>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</si>
  <si>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</si>
  <si>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</si>
  <si>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</si>
  <si>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</si>
  <si>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</si>
  <si>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</si>
  <si>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</si>
  <si>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</si>
  <si>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</si>
  <si>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</si>
  <si>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</si>
  <si>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</si>
  <si>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</si>
  <si>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</si>
  <si>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</si>
  <si>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</si>
  <si>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</si>
  <si>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</si>
  <si>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</si>
  <si>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</si>
  <si>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</si>
  <si>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</si>
  <si>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</si>
  <si>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</si>
  <si>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</si>
  <si>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</si>
  <si>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</si>
  <si>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</si>
  <si>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</si>
  <si>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</si>
  <si>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</si>
  <si>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</si>
  <si>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</si>
  <si>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</si>
  <si>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</si>
  <si>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</si>
  <si>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</si>
  <si>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</si>
  <si>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</si>
  <si>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</si>
  <si>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</si>
  <si>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</si>
  <si>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</si>
  <si>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</si>
  <si>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</si>
  <si>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</si>
  <si>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</si>
  <si>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</si>
  <si>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</si>
  <si>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</si>
  <si>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</si>
  <si>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</si>
  <si>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</si>
  <si>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</si>
  <si>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</si>
  <si>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</si>
  <si>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</si>
  <si>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</si>
  <si>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</si>
  <si>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</si>
  <si>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</si>
  <si>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</si>
  <si>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</si>
  <si>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</si>
  <si>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</si>
  <si>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</si>
  <si>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</si>
  <si>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</si>
  <si>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</si>
  <si>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</si>
  <si>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</si>
  <si>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</si>
  <si>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</si>
  <si>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</si>
  <si>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</si>
  <si>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</si>
  <si>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</si>
  <si>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</si>
  <si>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</si>
  <si>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</si>
  <si>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</si>
  <si>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</si>
  <si>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</si>
  <si>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</si>
  <si>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</si>
  <si>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</si>
  <si>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</si>
  <si>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</si>
  <si>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</si>
  <si>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</si>
  <si>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</si>
  <si>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</si>
  <si>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</si>
  <si>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</si>
  <si>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</si>
  <si>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</si>
  <si>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</si>
  <si>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</si>
  <si>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</si>
  <si>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</si>
  <si>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</si>
  <si>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</si>
  <si>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</si>
  <si>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</si>
  <si>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</si>
  <si>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</si>
  <si>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</si>
  <si>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</si>
  <si>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</si>
  <si>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</si>
  <si>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</si>
  <si>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</si>
  <si>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</si>
  <si>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</si>
  <si>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</si>
  <si>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</si>
  <si>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</si>
  <si>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</si>
  <si>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</si>
  <si>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</si>
  <si>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</si>
  <si>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</si>
  <si>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</si>
  <si>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</si>
  <si>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</si>
  <si>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</si>
  <si>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</si>
  <si>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</si>
  <si>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</si>
  <si>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</si>
  <si>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</si>
  <si>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</si>
  <si>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</si>
  <si>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</si>
  <si>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</si>
  <si>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</si>
  <si>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</si>
  <si>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</si>
  <si>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</si>
  <si>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</si>
  <si>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</si>
  <si>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</si>
  <si>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</si>
  <si>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</si>
  <si>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</si>
  <si>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</si>
  <si>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</si>
  <si>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</si>
  <si>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</si>
  <si>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</si>
  <si>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</si>
  <si>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</si>
  <si>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</si>
  <si>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</si>
  <si>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</si>
  <si>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</si>
  <si>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</si>
  <si>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</si>
  <si>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</si>
  <si>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</si>
  <si>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</si>
  <si>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</si>
  <si>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</si>
  <si>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</si>
  <si>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</si>
  <si>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</si>
  <si>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</si>
  <si>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</si>
  <si>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</si>
  <si>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</si>
  <si>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</si>
  <si>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</si>
  <si>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</si>
  <si>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</si>
  <si>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</si>
  <si>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</si>
  <si>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</si>
  <si>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</si>
  <si>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</si>
  <si>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</si>
  <si>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</si>
  <si>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</si>
  <si>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</si>
  <si>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</si>
  <si>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</si>
  <si>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</si>
  <si>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</si>
  <si>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</si>
  <si>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</si>
  <si>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</si>
  <si>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</si>
  <si>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</si>
  <si>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</si>
  <si>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</si>
  <si>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</si>
  <si>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</si>
  <si>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</si>
  <si>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</si>
  <si>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</si>
  <si>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</si>
  <si>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</si>
  <si>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</si>
  <si>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</si>
  <si>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</si>
  <si>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</si>
  <si>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</si>
  <si>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</si>
  <si>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</si>
  <si>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</si>
  <si>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</si>
  <si>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</si>
  <si>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</si>
  <si>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</si>
  <si>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</si>
  <si>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</si>
  <si>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</si>
  <si>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</si>
  <si>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</si>
  <si>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</si>
  <si>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</si>
  <si>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</si>
  <si>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</si>
  <si>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</si>
  <si>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</si>
  <si>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</si>
  <si>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</si>
  <si>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</si>
  <si>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</si>
  <si>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</si>
  <si>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</si>
  <si>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</si>
  <si>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</si>
  <si>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</si>
  <si>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</si>
  <si>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</si>
  <si>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</si>
  <si>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</si>
  <si>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</si>
  <si>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</si>
  <si>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</si>
  <si>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</si>
  <si>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</si>
  <si>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</si>
  <si>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</si>
  <si>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</si>
  <si>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</si>
  <si>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</si>
  <si>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</si>
  <si>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</si>
  <si>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</si>
  <si>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</si>
  <si>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</si>
  <si>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</si>
  <si>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</si>
  <si>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</si>
  <si>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</si>
  <si>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</si>
  <si>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</si>
  <si>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</si>
  <si>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</si>
  <si>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</si>
  <si>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</si>
  <si>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</si>
  <si>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</si>
  <si>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</si>
  <si>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</si>
  <si>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</si>
  <si>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</si>
  <si>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</si>
  <si>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</si>
  <si>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</si>
  <si>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</si>
  <si>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</si>
  <si>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</si>
  <si>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</si>
  <si>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</si>
  <si>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</si>
  <si>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</si>
  <si>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</si>
  <si>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</si>
  <si>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</si>
  <si>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</si>
  <si>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</si>
  <si>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</si>
  <si>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</si>
  <si>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</si>
  <si>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</si>
  <si>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</si>
  <si>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</si>
  <si>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</si>
  <si>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</si>
  <si>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</si>
  <si>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</si>
  <si>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</si>
  <si>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</si>
  <si>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</si>
  <si>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</si>
  <si>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</si>
  <si>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</si>
  <si>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</si>
  <si>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</si>
  <si>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</si>
  <si>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</si>
  <si>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</si>
  <si>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</si>
  <si>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</si>
  <si>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</si>
  <si>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</si>
  <si>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</si>
  <si>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</si>
  <si>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</si>
  <si>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</si>
  <si>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</si>
  <si>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</si>
  <si>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</si>
  <si>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</si>
  <si>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</si>
  <si>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</si>
  <si>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</si>
  <si>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</si>
  <si>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</si>
  <si>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</si>
  <si>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</si>
  <si>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</si>
  <si>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</si>
  <si>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</si>
  <si>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</si>
  <si>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</si>
  <si>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</si>
  <si>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</si>
  <si>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</si>
  <si>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</si>
  <si>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</si>
  <si>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</si>
  <si>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</si>
  <si>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</si>
  <si>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</si>
  <si>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</si>
  <si>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</si>
  <si>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</si>
  <si>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</si>
  <si>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</si>
  <si>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</si>
  <si>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</si>
  <si>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</si>
  <si>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</si>
  <si>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</si>
  <si>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</si>
  <si>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</si>
  <si>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</si>
  <si>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</si>
  <si>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</si>
  <si>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</si>
  <si>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</si>
  <si>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</si>
  <si>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</si>
  <si>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</si>
  <si>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</si>
  <si>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</si>
  <si>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</si>
  <si>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</si>
  <si>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</si>
  <si>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</si>
  <si>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</si>
  <si>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</si>
  <si>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</si>
  <si>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</si>
  <si>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</si>
  <si>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</si>
  <si>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</si>
  <si>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</si>
  <si>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</si>
  <si>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</si>
  <si>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</si>
  <si>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</si>
  <si>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</si>
  <si>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</si>
  <si>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</si>
  <si>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</si>
  <si>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</si>
  <si>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</si>
  <si>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</si>
  <si>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</si>
  <si>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</si>
  <si>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</si>
  <si>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</si>
  <si>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</si>
  <si>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</si>
  <si>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</si>
  <si>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</si>
  <si>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</si>
  <si>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</si>
  <si>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</si>
  <si>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</si>
  <si>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</si>
  <si>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</si>
  <si>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</si>
  <si>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</si>
  <si>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</si>
  <si>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</si>
  <si>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</si>
  <si>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</si>
  <si>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</si>
  <si>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</si>
  <si>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</si>
  <si>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</si>
  <si>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</si>
  <si>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</si>
  <si>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</si>
  <si>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</si>
  <si>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</si>
  <si>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</si>
  <si>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</si>
  <si>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</si>
  <si>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</si>
  <si>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</si>
  <si>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</si>
  <si>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</si>
  <si>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</si>
  <si>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</si>
  <si>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</si>
  <si>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</si>
  <si>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</si>
  <si>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</si>
  <si>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</si>
  <si>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</si>
  <si>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</si>
  <si>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</si>
  <si>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</si>
  <si>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</si>
  <si>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</si>
  <si>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</si>
  <si>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</si>
  <si>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</si>
  <si>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</si>
  <si>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</si>
  <si>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</si>
  <si>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</si>
  <si>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</si>
  <si>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</si>
  <si>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</si>
  <si>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</si>
  <si>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</si>
  <si>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</si>
  <si>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</si>
  <si>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</si>
  <si>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</si>
  <si>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</si>
  <si>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</si>
  <si>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</si>
  <si>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</si>
  <si>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</si>
  <si>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</si>
  <si>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</si>
  <si>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</si>
  <si>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</si>
  <si>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</si>
  <si>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</si>
  <si>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</si>
  <si>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</si>
  <si>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</si>
  <si>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</si>
  <si>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</si>
  <si>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</si>
  <si>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</si>
  <si>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</si>
  <si>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</si>
  <si>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</si>
  <si>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</si>
  <si>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</si>
  <si>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</si>
  <si>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</si>
  <si>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</si>
  <si>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</si>
  <si>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</si>
  <si>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</si>
  <si>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</si>
  <si>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</si>
  <si>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</si>
  <si>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</si>
  <si>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</si>
  <si>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</si>
  <si>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</si>
  <si>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</si>
  <si>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</si>
  <si>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</si>
  <si>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</si>
  <si>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</si>
  <si>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</si>
  <si>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Skólabollur, smjör, gúrka,rúsínur,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</si>
  <si>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</si>
  <si>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</si>
  <si>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</si>
  <si>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</si>
  <si>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</si>
  <si>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</si>
  <si>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</si>
  <si>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</si>
  <si>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</si>
  <si>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</si>
  <si>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</si>
  <si>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</si>
  <si>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</si>
  <si>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</si>
  <si>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</si>
  <si>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</si>
  <si>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</si>
  <si>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</si>
  <si>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</si>
  <si>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</si>
  <si>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</si>
  <si>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</si>
  <si>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</si>
  <si>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</si>
  <si>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</si>
  <si>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</si>
  <si>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</si>
  <si>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</si>
  <si>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</si>
  <si>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</si>
  <si>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</si>
  <si>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</si>
  <si>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</si>
  <si>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</si>
  <si>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</si>
  <si>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</si>
  <si>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</si>
  <si>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</si>
  <si>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</si>
  <si>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</si>
  <si>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</si>
  <si>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</si>
  <si>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</si>
  <si>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</si>
  <si>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</si>
  <si>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</si>
  <si>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</si>
  <si>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</si>
  <si>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</si>
  <si>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</si>
  <si>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</si>
  <si>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</si>
  <si>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</si>
  <si>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</si>
  <si>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</si>
  <si>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</si>
  <si>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</si>
  <si>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</si>
  <si>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</si>
  <si>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</si>
  <si>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</si>
  <si>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</si>
  <si>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</si>
  <si>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</si>
  <si>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</si>
  <si>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</si>
  <si>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</si>
  <si>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</si>
  <si>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</si>
  <si>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</si>
  <si>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</si>
  <si>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</si>
  <si>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</si>
  <si>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</si>
  <si>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</si>
  <si>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</si>
  <si>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</si>
  <si>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</si>
  <si>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</si>
  <si>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</si>
  <si>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</si>
  <si>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</si>
  <si>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</si>
  <si>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</si>
  <si>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</si>
  <si>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</si>
  <si>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</si>
  <si>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</si>
  <si>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</si>
  <si>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</si>
  <si>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</si>
  <si>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</si>
  <si>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</si>
  <si>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</si>
  <si>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</si>
  <si>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</si>
  <si>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</si>
  <si>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</si>
  <si>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</si>
  <si>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</si>
  <si>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</si>
  <si>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</si>
  <si>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</si>
  <si>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</si>
  <si>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</si>
  <si>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</si>
  <si>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</si>
  <si>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</si>
  <si>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</si>
  <si>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</si>
  <si>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</si>
  <si>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</si>
  <si>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</si>
  <si>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</si>
  <si>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</si>
  <si>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</si>
  <si>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</si>
  <si>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</si>
  <si>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</si>
  <si>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</si>
  <si>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</si>
  <si>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</si>
  <si>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</si>
  <si>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</si>
  <si>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</si>
  <si>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</si>
  <si>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</si>
  <si>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</si>
  <si>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</si>
  <si>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</si>
  <si>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</si>
  <si>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</si>
  <si>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</si>
  <si>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</si>
  <si>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</si>
  <si>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</si>
  <si>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</si>
  <si>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</si>
  <si>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</si>
  <si>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</si>
  <si>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</si>
  <si>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</si>
  <si>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</si>
  <si>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</si>
  <si>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</si>
  <si>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</si>
  <si>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</si>
  <si>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</si>
  <si>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</si>
  <si>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</si>
  <si>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</si>
  <si>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</si>
  <si>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</si>
  <si>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</si>
  <si>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</si>
  <si>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</si>
  <si>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</si>
  <si>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</si>
  <si>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</si>
  <si>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</si>
  <si>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</si>
  <si>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</si>
  <si>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</si>
  <si>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</si>
  <si>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</si>
  <si>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</si>
  <si>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</si>
  <si>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</si>
  <si>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</si>
  <si>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</si>
  <si>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</si>
  <si>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</si>
  <si>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</si>
  <si>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</si>
  <si>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</si>
  <si>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</si>
  <si>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</si>
  <si>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</si>
  <si>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</si>
  <si>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</si>
  <si>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</si>
  <si>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</si>
  <si>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</si>
  <si>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</si>
  <si>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</si>
  <si>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</si>
  <si>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</si>
  <si>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</si>
  <si>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</si>
  <si>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</si>
  <si>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</si>
  <si>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</si>
  <si>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</si>
  <si>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</si>
  <si>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</si>
  <si>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</si>
  <si>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</si>
  <si>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</si>
  <si>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</si>
  <si>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</si>
  <si>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</si>
  <si>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</si>
  <si>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</si>
  <si>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</si>
  <si>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</si>
  <si>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</si>
  <si>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</si>
  <si>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</si>
  <si>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</si>
  <si>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</si>
  <si>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</si>
  <si>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</si>
  <si>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</si>
  <si>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</si>
  <si>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</si>
  <si>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</si>
  <si>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</si>
  <si>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</si>
  <si>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</si>
  <si>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</si>
  <si>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</si>
  <si>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</si>
  <si>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</si>
  <si>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</si>
  <si>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</si>
  <si>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</si>
  <si>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</si>
  <si>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</si>
  <si>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</si>
  <si>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</si>
  <si>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</si>
  <si>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</si>
  <si>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</si>
  <si>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</si>
  <si>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</si>
  <si>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</si>
  <si>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</si>
  <si>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</si>
  <si>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</si>
  <si>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</si>
  <si>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</si>
  <si>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</si>
  <si>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</si>
  <si>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</si>
  <si>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</si>
  <si>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</si>
  <si>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</si>
  <si>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</si>
  <si>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</si>
  <si>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</si>
  <si>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</si>
  <si>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</si>
  <si>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</si>
  <si>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</si>
  <si>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</si>
  <si>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</si>
  <si>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</si>
  <si>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</si>
  <si>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</si>
  <si>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</si>
  <si>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</si>
  <si>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</si>
  <si>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</si>
  <si>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</si>
  <si>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</si>
  <si>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</si>
  <si>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</si>
  <si>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</si>
  <si>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</si>
  <si>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</si>
  <si>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</si>
  <si>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</si>
  <si>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</si>
  <si>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</si>
  <si>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</si>
  <si>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</si>
  <si>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</si>
  <si>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</si>
  <si>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</si>
  <si>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</si>
  <si>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</si>
  <si>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</si>
  <si>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</si>
  <si>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</si>
  <si>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</si>
  <si>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</si>
  <si>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</si>
  <si>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</si>
  <si>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</si>
  <si>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</si>
  <si>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</si>
  <si>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</si>
  <si>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</si>
  <si>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</si>
  <si>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</si>
  <si>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</si>
  <si>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</si>
  <si>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</si>
  <si>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</si>
  <si>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</si>
  <si>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</si>
  <si>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</si>
  <si>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</si>
  <si>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</si>
  <si>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</si>
  <si>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</si>
  <si>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</si>
  <si>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</si>
  <si>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</si>
  <si>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</si>
  <si>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</si>
  <si>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</si>
  <si>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</si>
  <si>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</si>
  <si>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</si>
  <si>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</si>
  <si>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</si>
  <si>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</si>
  <si>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</si>
  <si>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</si>
  <si>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</si>
  <si>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</si>
  <si>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</si>
  <si>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</si>
  <si>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</si>
  <si>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</si>
  <si>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</si>
  <si>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</si>
  <si>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</si>
  <si>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</si>
  <si>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</si>
  <si>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</si>
  <si>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</si>
  <si>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</si>
  <si>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</si>
  <si>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</si>
  <si>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</si>
  <si>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</si>
  <si>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</si>
  <si>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</si>
  <si>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</si>
  <si>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</si>
  <si>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</si>
  <si>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</si>
  <si>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</si>
  <si>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</si>
  <si>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</si>
  <si>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</si>
  <si>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</si>
  <si>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</si>
  <si>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</si>
  <si>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</si>
  <si>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</si>
  <si>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</si>
  <si>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</si>
  <si>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</si>
  <si>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</si>
  <si>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</si>
  <si>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</si>
  <si>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</si>
  <si>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</si>
  <si>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</si>
  <si>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</si>
  <si>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</si>
  <si>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</si>
  <si>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</si>
  <si>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</si>
  <si>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</si>
  <si>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</si>
  <si>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</si>
  <si>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</si>
  <si>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</si>
  <si>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</si>
  <si>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</si>
  <si>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</si>
  <si>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</si>
  <si>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</si>
  <si>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</si>
  <si>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</si>
  <si>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</si>
  <si>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</si>
  <si>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</si>
  <si>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</si>
  <si>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</si>
  <si>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</si>
  <si>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</si>
  <si>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</si>
  <si>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</si>
  <si>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</si>
  <si>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</si>
  <si>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</si>
  <si>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</si>
  <si>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</si>
  <si>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</si>
  <si>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</si>
  <si>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</si>
  <si>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</si>
  <si>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</si>
  <si>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</si>
  <si>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</si>
  <si>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</si>
  <si>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</si>
  <si>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</si>
  <si>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</si>
  <si>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</si>
  <si>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</si>
  <si>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</si>
  <si>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</si>
  <si>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</si>
  <si>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</si>
  <si>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</si>
  <si>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</si>
  <si>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</si>
  <si>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</si>
  <si>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</si>
  <si>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</si>
  <si>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</si>
  <si>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</si>
  <si>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</si>
  <si>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</si>
  <si>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</si>
  <si>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</si>
  <si>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</si>
  <si>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</si>
  <si>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</si>
  <si>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</si>
  <si>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</si>
  <si>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</si>
  <si>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</si>
  <si>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</si>
  <si>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</si>
  <si>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</si>
  <si>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</si>
  <si>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</si>
  <si>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</si>
  <si>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</si>
  <si>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</si>
  <si>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</si>
  <si>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</si>
  <si>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</si>
  <si>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</si>
  <si>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</si>
  <si>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</si>
  <si>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</si>
  <si>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</si>
  <si>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</si>
  <si>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</si>
  <si>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</si>
  <si>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</si>
  <si>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</si>
  <si>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</si>
  <si>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</si>
  <si>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</si>
  <si>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</si>
  <si>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</si>
  <si>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</si>
  <si>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</si>
  <si>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</si>
  <si>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</si>
  <si>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</si>
  <si>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</si>
  <si>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</si>
  <si>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</si>
  <si>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</si>
  <si>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</si>
  <si>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</si>
  <si>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</si>
  <si>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</si>
  <si>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</si>
  <si>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</si>
  <si>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</si>
  <si>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</si>
  <si>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</si>
  <si>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</si>
  <si>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</si>
  <si>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</si>
  <si>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</si>
  <si>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</si>
  <si>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</si>
  <si>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</si>
  <si>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</si>
  <si>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</si>
  <si>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</si>
  <si>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</si>
  <si>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</si>
  <si>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</si>
  <si>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</si>
  <si>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</si>
  <si>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</si>
  <si>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</si>
  <si>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</si>
  <si>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</si>
  <si>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</si>
  <si>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</si>
  <si>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</si>
  <si>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</si>
  <si>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</si>
  <si>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</si>
  <si>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</si>
  <si>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</si>
  <si>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</si>
  <si>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</si>
  <si>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</si>
  <si>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</si>
  <si>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</si>
  <si>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</si>
  <si>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</si>
  <si>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</si>
  <si>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</si>
  <si>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</si>
  <si>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</si>
  <si>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</si>
  <si>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</si>
  <si>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</si>
  <si>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</si>
  <si>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</si>
  <si>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</si>
  <si>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</si>
  <si>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</si>
  <si>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</si>
  <si>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</si>
  <si>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</si>
  <si>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</si>
  <si>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</si>
  <si>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</si>
  <si>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</si>
  <si>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</si>
  <si>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</si>
  <si>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</si>
  <si>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</si>
  <si>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</si>
  <si>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</si>
  <si>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</si>
  <si>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</si>
  <si>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</si>
  <si>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</si>
  <si>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</si>
  <si>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</si>
  <si>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</si>
  <si>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</si>
  <si>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</si>
  <si>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</si>
  <si>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</si>
  <si>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</si>
  <si>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</si>
  <si>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</si>
  <si>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</si>
  <si>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</si>
  <si>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</si>
  <si>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</si>
  <si>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</si>
  <si>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</si>
  <si>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</si>
  <si>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</si>
  <si>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</si>
  <si>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</si>
  <si>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</si>
  <si>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</si>
  <si>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</si>
  <si>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</si>
  <si>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</si>
  <si>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</si>
  <si>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</si>
  <si>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</si>
  <si>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</si>
  <si>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</si>
  <si>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</si>
  <si>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</si>
  <si>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</si>
  <si>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</si>
  <si>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</si>
  <si>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</si>
  <si>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</si>
  <si>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</si>
  <si>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</si>
  <si>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</si>
  <si>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</si>
  <si>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</si>
  <si>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</si>
  <si>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</si>
  <si>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</si>
  <si>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</si>
  <si>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</si>
  <si>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</si>
  <si>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</si>
  <si>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</si>
  <si>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</si>
  <si>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</si>
  <si>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</si>
  <si>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</si>
  <si>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</si>
  <si>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</si>
  <si>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</si>
  <si>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</si>
  <si>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</si>
  <si>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</si>
  <si>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</si>
  <si>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</si>
  <si>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</si>
  <si>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</si>
  <si>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</si>
  <si>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</si>
  <si>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</si>
  <si>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</si>
  <si>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</si>
  <si>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</si>
  <si>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</si>
  <si>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</si>
  <si>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</si>
  <si>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</si>
  <si>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</si>
  <si>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</si>
  <si>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</si>
  <si>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</si>
  <si>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</si>
  <si>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</si>
  <si>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</si>
  <si>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</si>
  <si>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</si>
  <si>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</si>
  <si>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</si>
  <si>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</si>
  <si>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</si>
  <si>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</si>
  <si>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</si>
  <si>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</si>
  <si>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</si>
  <si>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</si>
  <si>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</si>
  <si>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</si>
  <si>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</si>
  <si>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</si>
  <si>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</si>
  <si>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</si>
  <si>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</si>
  <si>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</si>
  <si>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</si>
  <si>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</si>
  <si>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</si>
  <si>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</si>
  <si>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</si>
  <si>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</si>
  <si>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</si>
  <si>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</si>
  <si>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</si>
  <si>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</si>
  <si>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</si>
  <si>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</si>
  <si>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</si>
  <si>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</si>
  <si>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</si>
  <si>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</si>
  <si>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</si>
  <si>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</si>
  <si>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</si>
  <si>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</si>
  <si>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</si>
  <si>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</si>
  <si>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</si>
  <si>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</si>
  <si>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</si>
  <si>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</si>
  <si>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</si>
  <si>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</si>
  <si>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</si>
  <si>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</si>
  <si>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</si>
  <si>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</si>
  <si>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</si>
  <si>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</si>
  <si>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</si>
  <si>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</si>
  <si>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</si>
  <si>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</si>
  <si>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</si>
  <si>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</si>
  <si>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</si>
  <si>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</si>
  <si>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</si>
  <si>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</si>
  <si>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</si>
  <si>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</si>
  <si>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</si>
  <si>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</si>
  <si>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</si>
  <si>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</si>
  <si>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</si>
  <si>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</si>
  <si>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</si>
  <si>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</si>
  <si>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</si>
  <si>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</si>
  <si>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</si>
  <si>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</si>
  <si>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</si>
  <si>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</si>
  <si>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</si>
  <si>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</si>
  <si>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</si>
  <si>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</si>
  <si>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</si>
  <si>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</si>
  <si>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</si>
  <si>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</si>
  <si>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</si>
  <si>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</si>
  <si>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</si>
  <si>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</si>
  <si>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</si>
  <si>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</si>
  <si>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</si>
  <si>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</si>
  <si>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</si>
  <si>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</si>
  <si>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</si>
  <si>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</si>
  <si>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</si>
  <si>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</si>
  <si>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</si>
  <si>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</si>
  <si>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</si>
  <si>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</si>
  <si>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</si>
  <si>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</si>
  <si>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</si>
  <si>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</si>
  <si>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</si>
  <si>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</si>
  <si>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</si>
  <si>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</si>
  <si>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</si>
  <si>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</si>
  <si>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</si>
  <si>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</si>
  <si>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</si>
  <si>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</si>
  <si>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</si>
  <si>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</si>
  <si>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</si>
  <si>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</si>
  <si>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</si>
  <si>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</si>
  <si>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</si>
  <si>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</si>
  <si>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</si>
  <si>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</si>
  <si>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</si>
  <si>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</si>
  <si>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</si>
  <si>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</si>
  <si>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</si>
  <si>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</si>
  <si>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</si>
  <si>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</si>
  <si>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</si>
  <si>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</si>
  <si>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</si>
  <si>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</si>
  <si>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</si>
  <si>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</si>
  <si>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</si>
  <si>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</si>
  <si>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</si>
  <si>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</si>
  <si>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</si>
  <si>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</si>
  <si>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</si>
  <si>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</si>
  <si>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</si>
  <si>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</si>
  <si>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</si>
  <si>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</si>
  <si>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</si>
  <si>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</si>
  <si>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</si>
  <si>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</si>
  <si>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</si>
  <si>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</si>
  <si>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</si>
  <si>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</si>
  <si>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</si>
  <si>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</si>
  <si>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</si>
  <si>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</si>
  <si>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</si>
  <si>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</si>
  <si>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</si>
  <si>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</si>
  <si>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</si>
  <si>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</si>
  <si>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</si>
  <si>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</si>
  <si>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</si>
  <si>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</si>
  <si>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</si>
  <si>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</si>
  <si>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</si>
  <si>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</si>
  <si>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</si>
  <si>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</si>
  <si>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</si>
  <si>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</si>
  <si>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</si>
  <si>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</si>
  <si>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</si>
  <si>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</si>
  <si>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</si>
  <si>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</si>
  <si>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</si>
  <si>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</si>
  <si>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</si>
  <si>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</si>
  <si>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</si>
  <si>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</si>
  <si>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</si>
  <si>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</si>
  <si>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</si>
  <si>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</si>
  <si>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</si>
  <si>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</si>
  <si>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</si>
  <si>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</si>
  <si>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</si>
  <si>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</si>
  <si>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</si>
  <si>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</si>
  <si>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</si>
  <si>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</si>
  <si>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</si>
  <si>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</si>
  <si>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</si>
  <si>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</si>
  <si>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</si>
  <si>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</si>
  <si>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</si>
  <si>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</si>
  <si>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</si>
  <si>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</si>
  <si>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</si>
  <si>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</si>
  <si>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</si>
  <si>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</si>
  <si>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</si>
  <si>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</si>
  <si>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</si>
  <si>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</si>
  <si>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</si>
  <si>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</si>
  <si>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</si>
  <si>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</si>
  <si>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</si>
  <si>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</si>
  <si>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</si>
  <si>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</si>
  <si>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</si>
  <si>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</si>
  <si>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</si>
  <si>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</si>
  <si>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</si>
  <si>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</si>
  <si>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</si>
  <si>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</si>
  <si>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</si>
  <si>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</si>
  <si>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</si>
  <si>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</si>
  <si>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</si>
  <si>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</si>
  <si>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</si>
  <si>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</si>
  <si>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</si>
  <si>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</si>
  <si>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</si>
  <si>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</si>
  <si>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</si>
  <si>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</si>
  <si>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</si>
  <si>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</si>
  <si>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</si>
  <si>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</si>
  <si>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</si>
  <si>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</si>
  <si>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</si>
  <si>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</si>
  <si>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</si>
  <si>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</si>
  <si>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</si>
  <si>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</si>
  <si>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</si>
  <si>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Samþykkt</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</si>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</sst>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1B5E20"/>
        <bgColor rgb="FFEDE7F6"/>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60">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57" fillId="0" borderId="0" xfId="0" applyFont="1"/>
    <xf numFmtId="0" fontId="113" fillId="72" borderId="34" xfId="0" applyFont="1" applyFill="1" applyBorder="1"/>
    <xf numFmtId="0" fontId="114" fillId="72" borderId="34" xfId="0" applyFont="1" applyFill="1" applyBorder="1"/>
    <xf numFmtId="0" fontId="84" fillId="74" borderId="0" xfId="0" applyFont="1" applyFill="1"/>
    <xf numFmtId="182" fontId="36" fillId="0" borderId="0" xfId="0" applyNumberFormat="1" applyFont="1"/>
    <xf numFmtId="0" fontId="101" fillId="75" borderId="1" xfId="0" applyFont="1" applyFill="1" applyBorder="1" applyAlignment="1">
      <alignment wrapText="1"/>
    </xf>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42" t="s">
        <v>107</v>
      </c>
      <c r="B1" s="542"/>
      <c r="C1" s="542"/>
      <c r="D1" s="542"/>
      <c r="E1" s="542"/>
      <c r="F1" s="542"/>
      <c r="G1" s="542"/>
      <c r="H1" s="542"/>
      <c r="I1" s="542"/>
      <c r="J1" s="542"/>
      <c r="K1" s="542"/>
      <c r="L1" s="542"/>
      <c r="M1" s="542"/>
      <c r="N1" s="542"/>
      <c r="O1" s="542"/>
      <c r="P1" s="542"/>
      <c r="Q1" s="542"/>
      <c r="R1" s="542"/>
      <c r="S1" s="542"/>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543"/>
      <c r="I187" s="543"/>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ROUND(Réttabanki!H554,1)</f>
        <v>1.5</v>
      </c>
      <c r="K388">
        <f>ROUND(Réttabanki!I554,1)</f>
        <v>0.6</v>
      </c>
      <c r="L388">
        <f>ROUND(Réttabanki!J554,1)</f>
        <v>12.1</v>
      </c>
      <c r="M388">
        <f>ROUND(Réttabanki!K554,1)</f>
        <v>0</v>
      </c>
      <c r="O388">
        <f>ROUND(Réttabanki!M554,1)</f>
        <v>0.8</v>
      </c>
      <c r="P388" t="e">
        <f>ROUND(Réttabanki!N554,1)</f>
        <v>#VALUE!</v>
      </c>
      <c r="Q388" t="e">
        <f>ROUND(Réttabanki!O554,1)</f>
        <v>#VALUE!</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544" t="s">
        <v>1786</v>
      </c>
      <c r="B1" s="544"/>
      <c r="C1" s="544"/>
      <c r="D1" s="544"/>
      <c r="E1" s="544"/>
      <c r="F1" s="544"/>
      <c r="G1" s="544"/>
      <c r="H1" s="544"/>
      <c r="I1" s="544"/>
      <c r="J1" s="544"/>
      <c r="K1" s="544"/>
      <c r="L1" s="544"/>
      <c r="M1" s="544"/>
      <c r="N1" s="544"/>
      <c r="O1" s="544"/>
      <c r="P1" s="544"/>
      <c r="Q1" s="544"/>
      <c r="R1" s="471" t="s">
        <v>1787</v>
      </c>
      <c r="S1" s="201"/>
      <c r="T1" s="201"/>
      <c r="U1" s="201"/>
      <c r="V1" s="201"/>
      <c r="W1" s="201"/>
      <c r="X1" s="201"/>
    </row>
    <row r="2" spans="1:24" ht="48">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c r="X2" s="201"/>
    </row>
    <row r="3" spans="1:24" ht="409.6">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78" t="s">
        <v>1806</v>
      </c>
      <c r="R3" s="480" t="s">
        <v>1807</v>
      </c>
      <c r="S3" s="93" t="s">
        <v>1802</v>
      </c>
      <c r="T3" s="481" t="s">
        <v>1802</v>
      </c>
      <c r="U3" s="201"/>
      <c r="V3" s="201"/>
      <c r="W3" s="201" t="s">
        <v>1802</v>
      </c>
      <c r="X3" s="201"/>
    </row>
    <row r="4" spans="1:24" ht="226.5">
      <c r="A4" s="482" t="s">
        <v>1787</v>
      </c>
      <c r="B4" s="483" t="s">
        <v>724</v>
      </c>
      <c r="C4" s="483">
        <v>25000</v>
      </c>
      <c r="D4" s="484" t="s">
        <v>725</v>
      </c>
      <c r="E4" s="484"/>
      <c r="F4" s="484"/>
      <c r="G4" s="484">
        <v>110</v>
      </c>
      <c r="H4" s="484">
        <v>12</v>
      </c>
      <c r="I4" s="484">
        <v>6</v>
      </c>
      <c r="J4" s="484">
        <v>12</v>
      </c>
      <c r="K4" s="484">
        <v>0.6</v>
      </c>
      <c r="L4" s="484">
        <v>12</v>
      </c>
      <c r="M4" s="484">
        <v>1.6</v>
      </c>
      <c r="N4" s="484" t="s">
        <v>1787</v>
      </c>
      <c r="O4" s="484" t="s">
        <v>1787</v>
      </c>
      <c r="P4" s="483" t="s">
        <v>1787</v>
      </c>
      <c r="Q4" s="485" t="s">
        <v>1787</v>
      </c>
      <c r="R4" s="485" t="s">
        <v>1787</v>
      </c>
      <c r="S4" s="93" t="s">
        <v>724</v>
      </c>
      <c r="T4" s="536" t="s">
        <v>1802</v>
      </c>
      <c r="U4" s="201"/>
      <c r="V4" s="201"/>
      <c r="W4" s="201">
        <v>0</v>
      </c>
      <c r="X4" s="201"/>
    </row>
    <row r="5" spans="1:24" ht="15">
      <c r="A5" s="486" t="s">
        <v>1787</v>
      </c>
      <c r="B5" s="487" t="s">
        <v>557</v>
      </c>
      <c r="C5" s="487">
        <v>18000</v>
      </c>
      <c r="D5" s="484" t="s">
        <v>554</v>
      </c>
      <c r="E5" s="484" t="s">
        <v>231</v>
      </c>
      <c r="F5" s="484"/>
      <c r="G5" s="484">
        <v>113</v>
      </c>
      <c r="H5" s="484">
        <v>0.4</v>
      </c>
      <c r="I5" s="484">
        <v>0</v>
      </c>
      <c r="J5" s="484">
        <v>19</v>
      </c>
      <c r="K5" s="484">
        <v>14</v>
      </c>
      <c r="L5" s="484">
        <v>6</v>
      </c>
      <c r="M5" s="484">
        <v>0.1</v>
      </c>
      <c r="N5" s="484" t="s">
        <v>1787</v>
      </c>
      <c r="O5" s="484" t="s">
        <v>1787</v>
      </c>
      <c r="P5" s="487" t="s">
        <v>1787</v>
      </c>
      <c r="Q5" s="487" t="s">
        <v>1787</v>
      </c>
      <c r="R5" s="487" t="s">
        <v>1787</v>
      </c>
      <c r="S5" s="93" t="s">
        <v>557</v>
      </c>
      <c r="T5" s="201" t="s">
        <v>1802</v>
      </c>
      <c r="U5" s="201"/>
      <c r="V5" s="201"/>
      <c r="W5" s="201">
        <v>0</v>
      </c>
      <c r="X5" s="201"/>
    </row>
    <row r="6" spans="1:24" ht="15">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484" t="s">
        <v>1787</v>
      </c>
      <c r="P6" s="483" t="s">
        <v>1787</v>
      </c>
      <c r="Q6" s="485" t="s">
        <v>1787</v>
      </c>
      <c r="R6" s="485" t="s">
        <v>1787</v>
      </c>
      <c r="S6" s="93" t="s">
        <v>1005</v>
      </c>
      <c r="T6" s="201" t="s">
        <v>1802</v>
      </c>
      <c r="U6" s="201"/>
      <c r="V6" s="201"/>
      <c r="W6" s="201">
        <v>0</v>
      </c>
      <c r="X6" s="201"/>
    </row>
    <row r="7" spans="1:24" ht="15">
      <c r="A7" s="486" t="s">
        <v>1787</v>
      </c>
      <c r="B7" s="487" t="s">
        <v>1001</v>
      </c>
      <c r="C7" s="487">
        <v>3000</v>
      </c>
      <c r="D7" s="484" t="s">
        <v>1002</v>
      </c>
      <c r="E7" s="484" t="s">
        <v>231</v>
      </c>
      <c r="F7" s="484"/>
      <c r="G7" s="484">
        <v>41</v>
      </c>
      <c r="H7" s="484">
        <v>0.2</v>
      </c>
      <c r="I7" s="484">
        <v>0</v>
      </c>
      <c r="J7" s="484">
        <v>9.6</v>
      </c>
      <c r="K7" s="484">
        <v>4.7</v>
      </c>
      <c r="L7" s="484">
        <v>0.9</v>
      </c>
      <c r="M7" s="484">
        <v>0.1</v>
      </c>
      <c r="N7" s="484">
        <v>2.8</v>
      </c>
      <c r="O7" s="484" t="s">
        <v>1787</v>
      </c>
      <c r="P7" s="487" t="s">
        <v>1787</v>
      </c>
      <c r="Q7" s="487" t="s">
        <v>1787</v>
      </c>
      <c r="R7" s="487" t="s">
        <v>1787</v>
      </c>
      <c r="S7" s="93" t="s">
        <v>1001</v>
      </c>
      <c r="T7" s="201" t="s">
        <v>1802</v>
      </c>
      <c r="U7" s="201"/>
      <c r="V7" s="201"/>
      <c r="W7" s="201">
        <v>0</v>
      </c>
      <c r="X7" s="201"/>
    </row>
    <row r="8" spans="1:24" ht="15">
      <c r="A8" s="482" t="s">
        <v>1787</v>
      </c>
      <c r="B8" s="483" t="s">
        <v>1015</v>
      </c>
      <c r="C8" s="483">
        <v>4000</v>
      </c>
      <c r="D8" s="484" t="s">
        <v>1015</v>
      </c>
      <c r="E8" s="484" t="s">
        <v>231</v>
      </c>
      <c r="F8" s="484"/>
      <c r="G8" s="484">
        <v>0</v>
      </c>
      <c r="H8" s="484">
        <v>0</v>
      </c>
      <c r="I8" s="484">
        <v>0</v>
      </c>
      <c r="J8" s="484">
        <v>0</v>
      </c>
      <c r="K8" s="484">
        <v>0</v>
      </c>
      <c r="L8" s="484">
        <v>0</v>
      </c>
      <c r="M8" s="484">
        <v>0</v>
      </c>
      <c r="N8" s="484">
        <v>0</v>
      </c>
      <c r="O8" s="484" t="s">
        <v>1787</v>
      </c>
      <c r="P8" s="483" t="s">
        <v>1787</v>
      </c>
      <c r="Q8" s="485" t="s">
        <v>1787</v>
      </c>
      <c r="R8" s="485" t="s">
        <v>1787</v>
      </c>
      <c r="S8" s="93" t="s">
        <v>1015</v>
      </c>
      <c r="T8" s="201" t="s">
        <v>1802</v>
      </c>
      <c r="U8" s="201"/>
      <c r="V8" s="201"/>
      <c r="W8" s="201">
        <v>0</v>
      </c>
      <c r="X8" s="201"/>
    </row>
    <row r="9" spans="1:24" ht="15">
      <c r="A9" s="486" t="s">
        <v>1787</v>
      </c>
      <c r="B9" s="487" t="s">
        <v>534</v>
      </c>
      <c r="C9" s="487">
        <v>300</v>
      </c>
      <c r="D9" s="484" t="s">
        <v>536</v>
      </c>
      <c r="E9" s="484" t="s">
        <v>231</v>
      </c>
      <c r="F9" s="484"/>
      <c r="G9" s="484">
        <v>400</v>
      </c>
      <c r="H9" s="484">
        <v>0</v>
      </c>
      <c r="I9" s="484">
        <v>0</v>
      </c>
      <c r="J9" s="484">
        <v>100</v>
      </c>
      <c r="K9" s="484">
        <v>100</v>
      </c>
      <c r="L9" s="484">
        <v>0</v>
      </c>
      <c r="M9" s="484">
        <v>0</v>
      </c>
      <c r="N9" s="484">
        <v>0</v>
      </c>
      <c r="O9" s="484" t="s">
        <v>1787</v>
      </c>
      <c r="P9" s="487" t="s">
        <v>1787</v>
      </c>
      <c r="Q9" s="487" t="s">
        <v>1787</v>
      </c>
      <c r="R9" s="487" t="s">
        <v>1787</v>
      </c>
      <c r="S9" s="93" t="s">
        <v>534</v>
      </c>
      <c r="T9" s="201" t="s">
        <v>1802</v>
      </c>
      <c r="U9" s="201"/>
      <c r="V9" s="201"/>
      <c r="W9" s="201">
        <v>0</v>
      </c>
      <c r="X9" s="201"/>
    </row>
    <row r="10" spans="1:24" ht="72">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484" t="s">
        <v>1787</v>
      </c>
      <c r="P10" s="483" t="s">
        <v>1787</v>
      </c>
      <c r="Q10" s="485" t="s">
        <v>1787</v>
      </c>
      <c r="R10" s="485" t="s">
        <v>1787</v>
      </c>
      <c r="S10" s="93" t="s">
        <v>837</v>
      </c>
      <c r="T10" s="536" t="s">
        <v>1802</v>
      </c>
      <c r="U10" s="201"/>
      <c r="V10" s="201"/>
      <c r="W10" s="201">
        <v>0</v>
      </c>
      <c r="X10" s="201"/>
    </row>
    <row r="11" spans="1:24" ht="84">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484" t="s">
        <v>1787</v>
      </c>
      <c r="P11" s="487" t="s">
        <v>1787</v>
      </c>
      <c r="Q11" s="487" t="s">
        <v>1787</v>
      </c>
      <c r="R11" s="487" t="s">
        <v>1787</v>
      </c>
      <c r="S11" s="93" t="s">
        <v>840</v>
      </c>
      <c r="T11" s="536" t="s">
        <v>1802</v>
      </c>
      <c r="U11" s="201"/>
      <c r="V11" s="201"/>
      <c r="W11" s="201">
        <v>0</v>
      </c>
      <c r="X11" s="201"/>
    </row>
    <row r="12" spans="1:24" ht="8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625</v>
      </c>
      <c r="T12" s="201" t="s">
        <v>1802</v>
      </c>
      <c r="U12" s="201"/>
      <c r="V12" s="201"/>
      <c r="W12" s="201">
        <v>0</v>
      </c>
      <c r="X12" s="201"/>
    </row>
    <row r="13" spans="1:24" ht="72">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484" t="s">
        <v>1787</v>
      </c>
      <c r="P13" s="483" t="s">
        <v>1787</v>
      </c>
      <c r="Q13" s="485" t="s">
        <v>1787</v>
      </c>
      <c r="R13" s="485" t="s">
        <v>1787</v>
      </c>
      <c r="S13" s="93" t="s">
        <v>382</v>
      </c>
      <c r="T13" s="201" t="s">
        <v>1802</v>
      </c>
      <c r="U13" s="201"/>
      <c r="V13" s="201"/>
      <c r="W13" s="201">
        <v>0</v>
      </c>
      <c r="X13" s="201"/>
    </row>
    <row r="14" spans="1:24" ht="15">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1671</v>
      </c>
      <c r="T14" s="536" t="s">
        <v>1802</v>
      </c>
      <c r="U14" s="201"/>
      <c r="V14" s="201"/>
      <c r="W14" s="201">
        <v>0</v>
      </c>
      <c r="X14" s="201"/>
    </row>
    <row r="15" spans="1:24" ht="24">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484" t="s">
        <v>1787</v>
      </c>
      <c r="P15" s="487" t="s">
        <v>1787</v>
      </c>
      <c r="Q15" s="487" t="s">
        <v>1787</v>
      </c>
      <c r="R15" s="487" t="s">
        <v>1787</v>
      </c>
      <c r="S15" s="93" t="s">
        <v>424</v>
      </c>
      <c r="T15" s="201" t="s">
        <v>1802</v>
      </c>
      <c r="U15" s="201"/>
      <c r="V15" s="201"/>
      <c r="W15" s="201">
        <v>0</v>
      </c>
      <c r="X15" s="201"/>
    </row>
    <row r="16" spans="1:24" ht="15">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1228</v>
      </c>
      <c r="T16" s="201" t="s">
        <v>1802</v>
      </c>
      <c r="U16" s="201"/>
      <c r="V16" s="201"/>
      <c r="W16" s="201">
        <v>0</v>
      </c>
      <c r="X16" s="201"/>
    </row>
    <row r="17" spans="1:24" ht="262.5">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1057</v>
      </c>
      <c r="T17" s="201" t="s">
        <v>1802</v>
      </c>
      <c r="U17" s="201"/>
      <c r="V17" s="201"/>
      <c r="W17" s="201">
        <v>0</v>
      </c>
      <c r="X17" s="201"/>
    </row>
    <row r="18" spans="1:24" ht="409.6">
      <c r="A18" s="488" t="s">
        <v>985</v>
      </c>
      <c r="B18" s="488" t="s">
        <v>1787</v>
      </c>
      <c r="C18" s="488" t="s">
        <v>1787</v>
      </c>
      <c r="D18" s="479" t="s">
        <v>1808</v>
      </c>
      <c r="E18" s="479" t="s">
        <v>1809</v>
      </c>
      <c r="F18" s="479"/>
      <c r="G18" s="479">
        <v>113.55</v>
      </c>
      <c r="H18" s="479">
        <v>6.55</v>
      </c>
      <c r="I18" s="479">
        <v>2.39</v>
      </c>
      <c r="J18" s="479">
        <v>7.33</v>
      </c>
      <c r="K18" s="479"/>
      <c r="L18" s="479">
        <v>6.86</v>
      </c>
      <c r="M18" s="479">
        <v>1.08</v>
      </c>
      <c r="N18" s="479">
        <v>1.8</v>
      </c>
      <c r="O18" s="479" t="s">
        <v>1787</v>
      </c>
      <c r="P18" s="488" t="s">
        <v>1810</v>
      </c>
      <c r="Q18" s="537" t="s">
        <v>1811</v>
      </c>
      <c r="R18" s="489" t="s">
        <v>1812</v>
      </c>
      <c r="S18" s="93" t="s">
        <v>985</v>
      </c>
      <c r="T18" s="481" t="s">
        <v>985</v>
      </c>
      <c r="U18" s="201"/>
      <c r="V18" s="201"/>
      <c r="W18" s="201" t="s">
        <v>985</v>
      </c>
      <c r="X18" s="201"/>
    </row>
    <row r="19" spans="1:24" ht="36">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484" t="s">
        <v>1787</v>
      </c>
      <c r="P19" s="487" t="s">
        <v>1787</v>
      </c>
      <c r="Q19" s="487" t="s">
        <v>1787</v>
      </c>
      <c r="R19" s="487" t="s">
        <v>1787</v>
      </c>
      <c r="S19" s="93" t="s">
        <v>1033</v>
      </c>
      <c r="T19" s="201" t="s">
        <v>985</v>
      </c>
      <c r="U19" s="201"/>
      <c r="V19" s="201"/>
      <c r="W19" s="201">
        <v>0</v>
      </c>
      <c r="X19" s="201"/>
    </row>
    <row r="20" spans="1:24" ht="15">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484" t="s">
        <v>1787</v>
      </c>
      <c r="P20" s="483" t="s">
        <v>1787</v>
      </c>
      <c r="Q20" s="485" t="s">
        <v>1787</v>
      </c>
      <c r="R20" s="485" t="s">
        <v>1787</v>
      </c>
      <c r="S20" s="93" t="s">
        <v>1001</v>
      </c>
      <c r="T20" s="201" t="s">
        <v>985</v>
      </c>
      <c r="U20" s="201"/>
      <c r="V20" s="201"/>
      <c r="W20" s="201">
        <v>0</v>
      </c>
      <c r="X20" s="201"/>
    </row>
    <row r="21" spans="1:24" ht="24">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1091</v>
      </c>
      <c r="T21" s="201" t="s">
        <v>985</v>
      </c>
      <c r="U21" s="201"/>
      <c r="V21" s="201"/>
      <c r="W21" s="201">
        <v>0</v>
      </c>
      <c r="X21" s="201"/>
    </row>
    <row r="22" spans="1:24" ht="15">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1009</v>
      </c>
      <c r="T22" s="201" t="s">
        <v>985</v>
      </c>
      <c r="U22" s="201"/>
      <c r="V22" s="201"/>
      <c r="W22" s="201">
        <v>0</v>
      </c>
      <c r="X22" s="201"/>
    </row>
    <row r="23" spans="1:24" ht="15">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484" t="s">
        <v>1787</v>
      </c>
      <c r="P23" s="487" t="s">
        <v>1787</v>
      </c>
      <c r="Q23" s="487" t="s">
        <v>1787</v>
      </c>
      <c r="R23" s="487" t="s">
        <v>1787</v>
      </c>
      <c r="S23" s="93" t="s">
        <v>1005</v>
      </c>
      <c r="T23" s="201" t="s">
        <v>985</v>
      </c>
      <c r="U23" s="201"/>
      <c r="V23" s="201"/>
      <c r="W23" s="201">
        <v>0</v>
      </c>
      <c r="X23" s="201"/>
    </row>
    <row r="24" spans="1:24" ht="15">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484" t="s">
        <v>1787</v>
      </c>
      <c r="P24" s="483" t="s">
        <v>1787</v>
      </c>
      <c r="Q24" s="485" t="s">
        <v>1787</v>
      </c>
      <c r="R24" s="485" t="s">
        <v>1787</v>
      </c>
      <c r="S24" s="93" t="s">
        <v>557</v>
      </c>
      <c r="T24" s="201" t="s">
        <v>985</v>
      </c>
      <c r="U24" s="201"/>
      <c r="V24" s="201"/>
      <c r="W24" s="201">
        <v>0</v>
      </c>
      <c r="X24" s="201"/>
    </row>
    <row r="25" spans="1:24" ht="72">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484" t="s">
        <v>1787</v>
      </c>
      <c r="P25" s="487" t="s">
        <v>1787</v>
      </c>
      <c r="Q25" s="487" t="s">
        <v>1787</v>
      </c>
      <c r="R25" s="487" t="s">
        <v>1787</v>
      </c>
      <c r="S25" s="93" t="s">
        <v>382</v>
      </c>
      <c r="T25" s="201" t="s">
        <v>985</v>
      </c>
      <c r="U25" s="201"/>
      <c r="V25" s="201"/>
      <c r="W25" s="201">
        <v>0</v>
      </c>
      <c r="X25" s="201"/>
    </row>
    <row r="26" spans="1:24" ht="84">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484" t="s">
        <v>1787</v>
      </c>
      <c r="P26" s="483" t="s">
        <v>1787</v>
      </c>
      <c r="Q26" s="485" t="s">
        <v>1787</v>
      </c>
      <c r="R26" s="485" t="s">
        <v>1787</v>
      </c>
      <c r="S26" s="93" t="s">
        <v>840</v>
      </c>
      <c r="T26" s="536" t="s">
        <v>985</v>
      </c>
      <c r="U26" s="201"/>
      <c r="V26" s="201"/>
      <c r="W26" s="201">
        <v>0</v>
      </c>
      <c r="X26" s="201"/>
    </row>
    <row r="27" spans="1:24" ht="15">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1228</v>
      </c>
      <c r="T27" s="201" t="s">
        <v>985</v>
      </c>
      <c r="U27" s="201"/>
      <c r="V27" s="201"/>
      <c r="W27" s="201">
        <v>0</v>
      </c>
      <c r="X27" s="201"/>
    </row>
    <row r="28" spans="1:24" ht="262.5">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1057</v>
      </c>
      <c r="T28" s="201" t="s">
        <v>985</v>
      </c>
      <c r="U28" s="201"/>
      <c r="V28" s="201"/>
      <c r="W28" s="201">
        <v>0</v>
      </c>
      <c r="X28" s="201"/>
    </row>
    <row r="29" spans="1:24" ht="72">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396</v>
      </c>
      <c r="T29" s="201" t="s">
        <v>985</v>
      </c>
      <c r="U29" s="201"/>
      <c r="V29" s="201"/>
      <c r="W29" s="201">
        <v>0</v>
      </c>
      <c r="X29" s="201"/>
    </row>
    <row r="30" spans="1:24" ht="15">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1670</v>
      </c>
      <c r="T30" s="536" t="s">
        <v>985</v>
      </c>
      <c r="U30" s="201"/>
      <c r="V30" s="201"/>
      <c r="W30" s="201">
        <v>0</v>
      </c>
      <c r="X30" s="201"/>
    </row>
    <row r="31" spans="1:24" ht="60">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1027</v>
      </c>
      <c r="T31" s="201" t="s">
        <v>985</v>
      </c>
      <c r="U31" s="201"/>
      <c r="V31" s="201"/>
      <c r="W31" s="201">
        <v>0</v>
      </c>
      <c r="X31" s="201"/>
    </row>
    <row r="32" spans="1:24" ht="15">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484" t="s">
        <v>1787</v>
      </c>
      <c r="P32" s="487" t="s">
        <v>1787</v>
      </c>
      <c r="Q32" s="487" t="s">
        <v>1787</v>
      </c>
      <c r="R32" s="487" t="s">
        <v>1787</v>
      </c>
      <c r="S32" s="93" t="s">
        <v>1015</v>
      </c>
      <c r="T32" s="201" t="s">
        <v>985</v>
      </c>
      <c r="U32" s="201"/>
      <c r="V32" s="201"/>
      <c r="W32" s="201">
        <v>0</v>
      </c>
      <c r="X32" s="201"/>
    </row>
    <row r="33" spans="1:24" ht="24">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484" t="s">
        <v>1787</v>
      </c>
      <c r="P33" s="483" t="s">
        <v>1787</v>
      </c>
      <c r="Q33" s="485" t="s">
        <v>1787</v>
      </c>
      <c r="R33" s="485" t="s">
        <v>1787</v>
      </c>
      <c r="S33" s="93" t="s">
        <v>424</v>
      </c>
      <c r="T33" s="201" t="s">
        <v>985</v>
      </c>
      <c r="U33" s="201"/>
      <c r="V33" s="201"/>
      <c r="W33" s="201">
        <v>0</v>
      </c>
      <c r="X33" s="201"/>
    </row>
    <row r="34" spans="1:24" ht="409.6">
      <c r="A34" s="478" t="s">
        <v>987</v>
      </c>
      <c r="B34" s="478" t="s">
        <v>1787</v>
      </c>
      <c r="C34" s="478" t="s">
        <v>1787</v>
      </c>
      <c r="D34" s="479" t="s">
        <v>1813</v>
      </c>
      <c r="E34" s="479" t="s">
        <v>1080</v>
      </c>
      <c r="F34" s="479"/>
      <c r="G34" s="479">
        <v>123.69</v>
      </c>
      <c r="H34" s="479">
        <v>7.79</v>
      </c>
      <c r="I34" s="479">
        <v>3.39</v>
      </c>
      <c r="J34" s="479">
        <v>5.39</v>
      </c>
      <c r="K34" s="479"/>
      <c r="L34" s="479">
        <v>8.81</v>
      </c>
      <c r="M34" s="479">
        <v>1.55</v>
      </c>
      <c r="N34" s="479">
        <v>0.7</v>
      </c>
      <c r="O34" s="479" t="s">
        <v>1787</v>
      </c>
      <c r="P34" s="478" t="s">
        <v>1814</v>
      </c>
      <c r="Q34" s="478" t="s">
        <v>1815</v>
      </c>
      <c r="R34" s="480" t="s">
        <v>1816</v>
      </c>
      <c r="S34" s="93" t="s">
        <v>987</v>
      </c>
      <c r="T34" s="481" t="s">
        <v>987</v>
      </c>
      <c r="U34" s="201"/>
      <c r="V34" s="201"/>
      <c r="W34" s="201" t="s">
        <v>987</v>
      </c>
      <c r="X34" s="201"/>
    </row>
    <row r="35" spans="1:24" ht="48">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484" t="s">
        <v>1787</v>
      </c>
      <c r="P35" s="483" t="s">
        <v>1787</v>
      </c>
      <c r="Q35" s="485" t="s">
        <v>1787</v>
      </c>
      <c r="R35" s="485" t="s">
        <v>1787</v>
      </c>
      <c r="S35" s="93" t="s">
        <v>721</v>
      </c>
      <c r="T35" s="536" t="s">
        <v>987</v>
      </c>
      <c r="U35" s="201"/>
      <c r="V35" s="201"/>
      <c r="W35" s="201">
        <v>0</v>
      </c>
      <c r="X35" s="201"/>
    </row>
    <row r="36" spans="1:24" ht="24">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484" t="s">
        <v>1787</v>
      </c>
      <c r="P36" s="487" t="s">
        <v>1787</v>
      </c>
      <c r="Q36" s="487" t="s">
        <v>1787</v>
      </c>
      <c r="R36" s="487" t="s">
        <v>1817</v>
      </c>
      <c r="S36" s="93" t="s">
        <v>1091</v>
      </c>
      <c r="T36" s="201" t="s">
        <v>987</v>
      </c>
      <c r="U36" s="201"/>
      <c r="V36" s="201"/>
      <c r="W36" s="201">
        <v>0</v>
      </c>
      <c r="X36" s="201"/>
    </row>
    <row r="37" spans="1:24" ht="48">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484" t="s">
        <v>1787</v>
      </c>
      <c r="P37" s="483" t="s">
        <v>1787</v>
      </c>
      <c r="Q37" s="485" t="s">
        <v>1787</v>
      </c>
      <c r="R37" s="485" t="s">
        <v>1787</v>
      </c>
      <c r="S37" s="93" t="s">
        <v>616</v>
      </c>
      <c r="T37" s="201" t="s">
        <v>987</v>
      </c>
      <c r="U37" s="201"/>
      <c r="V37" s="201"/>
      <c r="W37" s="201">
        <v>0</v>
      </c>
      <c r="X37" s="201"/>
    </row>
    <row r="38" spans="1:24" ht="15">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484" t="s">
        <v>1787</v>
      </c>
      <c r="P38" s="487" t="s">
        <v>1787</v>
      </c>
      <c r="Q38" s="487" t="s">
        <v>1787</v>
      </c>
      <c r="R38" s="487" t="s">
        <v>1787</v>
      </c>
      <c r="S38" s="93" t="s">
        <v>1001</v>
      </c>
      <c r="T38" s="201" t="s">
        <v>987</v>
      </c>
      <c r="U38" s="201"/>
      <c r="V38" s="201"/>
      <c r="W38" s="201">
        <v>0</v>
      </c>
      <c r="X38" s="201"/>
    </row>
    <row r="39" spans="1:24" ht="48">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484" t="s">
        <v>1787</v>
      </c>
      <c r="P39" s="483" t="s">
        <v>1787</v>
      </c>
      <c r="Q39" s="485" t="s">
        <v>1787</v>
      </c>
      <c r="R39" s="485" t="s">
        <v>1787</v>
      </c>
      <c r="S39" s="93" t="s">
        <v>413</v>
      </c>
      <c r="T39" s="201" t="s">
        <v>987</v>
      </c>
      <c r="U39" s="201"/>
      <c r="V39" s="201"/>
      <c r="W39" s="201">
        <v>0</v>
      </c>
      <c r="X39" s="201"/>
    </row>
    <row r="40" spans="1:24" ht="226.5">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820</v>
      </c>
      <c r="T40" s="536" t="s">
        <v>987</v>
      </c>
      <c r="U40" s="201"/>
      <c r="V40" s="201"/>
      <c r="W40" s="201">
        <v>0</v>
      </c>
      <c r="X40" s="201"/>
    </row>
    <row r="41" spans="1:24" ht="72">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484" t="s">
        <v>1787</v>
      </c>
      <c r="P41" s="487" t="s">
        <v>1787</v>
      </c>
      <c r="Q41" s="487" t="s">
        <v>1787</v>
      </c>
      <c r="R41" s="487" t="s">
        <v>1787</v>
      </c>
      <c r="S41" s="93" t="s">
        <v>396</v>
      </c>
      <c r="T41" s="201" t="s">
        <v>987</v>
      </c>
      <c r="U41" s="201"/>
      <c r="V41" s="201"/>
      <c r="W41" s="201">
        <v>0</v>
      </c>
      <c r="X41" s="201"/>
    </row>
    <row r="42" spans="1:24" ht="24">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484" t="s">
        <v>1787</v>
      </c>
      <c r="P42" s="483" t="s">
        <v>1787</v>
      </c>
      <c r="Q42" s="485" t="s">
        <v>1787</v>
      </c>
      <c r="R42" s="485" t="s">
        <v>1787</v>
      </c>
      <c r="S42" s="93" t="s">
        <v>424</v>
      </c>
      <c r="T42" s="201" t="s">
        <v>987</v>
      </c>
      <c r="U42" s="201"/>
      <c r="V42" s="201"/>
      <c r="W42" s="201">
        <v>0</v>
      </c>
      <c r="X42" s="201"/>
    </row>
    <row r="43" spans="1:24" ht="130.5">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c r="T43" s="201" t="s">
        <v>987</v>
      </c>
      <c r="U43" s="201"/>
      <c r="V43" s="201"/>
      <c r="W43" s="201">
        <v>0</v>
      </c>
      <c r="X43" s="201"/>
    </row>
    <row r="44" spans="1:24" ht="130.5">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1016</v>
      </c>
      <c r="T44" s="201" t="s">
        <v>987</v>
      </c>
      <c r="U44" s="201"/>
      <c r="V44" s="201"/>
      <c r="W44" s="201">
        <v>0</v>
      </c>
      <c r="X44" s="201"/>
    </row>
    <row r="45" spans="1:24" ht="72">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484" t="s">
        <v>1787</v>
      </c>
      <c r="P45" s="487" t="s">
        <v>1787</v>
      </c>
      <c r="Q45" s="487" t="s">
        <v>1787</v>
      </c>
      <c r="R45" s="487" t="s">
        <v>1787</v>
      </c>
      <c r="S45" s="93" t="s">
        <v>382</v>
      </c>
      <c r="T45" s="201" t="s">
        <v>987</v>
      </c>
      <c r="U45" s="201"/>
      <c r="V45" s="201"/>
      <c r="W45" s="201">
        <v>0</v>
      </c>
      <c r="X45" s="201"/>
    </row>
    <row r="46" spans="1:24" ht="84">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484" t="s">
        <v>1787</v>
      </c>
      <c r="P46" s="483" t="s">
        <v>1787</v>
      </c>
      <c r="Q46" s="485" t="s">
        <v>1787</v>
      </c>
      <c r="R46" s="485" t="s">
        <v>1787</v>
      </c>
      <c r="S46" s="93" t="s">
        <v>840</v>
      </c>
      <c r="T46" s="536" t="s">
        <v>987</v>
      </c>
      <c r="U46" s="201"/>
      <c r="V46" s="201"/>
      <c r="W46" s="201">
        <v>0</v>
      </c>
      <c r="X46" s="201"/>
    </row>
    <row r="47" spans="1:24" ht="15">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484" t="s">
        <v>1787</v>
      </c>
      <c r="P47" s="487" t="s">
        <v>1787</v>
      </c>
      <c r="Q47" s="487" t="s">
        <v>1787</v>
      </c>
      <c r="R47" s="487" t="s">
        <v>1787</v>
      </c>
      <c r="S47" s="93" t="s">
        <v>1015</v>
      </c>
      <c r="T47" s="201" t="s">
        <v>987</v>
      </c>
      <c r="U47" s="201"/>
      <c r="V47" s="201"/>
      <c r="W47" s="201">
        <v>0</v>
      </c>
      <c r="X47" s="201"/>
    </row>
    <row r="48" spans="1:24" ht="409.6">
      <c r="A48" s="488" t="s">
        <v>1187</v>
      </c>
      <c r="B48" s="488" t="s">
        <v>1787</v>
      </c>
      <c r="C48" s="488" t="s">
        <v>1787</v>
      </c>
      <c r="D48" s="479" t="s">
        <v>1818</v>
      </c>
      <c r="E48" s="479" t="s">
        <v>1819</v>
      </c>
      <c r="F48" s="479"/>
      <c r="G48" s="479">
        <v>105.64</v>
      </c>
      <c r="H48" s="479">
        <v>3.29</v>
      </c>
      <c r="I48" s="479">
        <v>0.72</v>
      </c>
      <c r="J48" s="479">
        <v>13.26</v>
      </c>
      <c r="K48" s="479"/>
      <c r="L48" s="479">
        <v>6.06</v>
      </c>
      <c r="M48" s="479">
        <v>1.96</v>
      </c>
      <c r="N48" s="479">
        <v>0.3</v>
      </c>
      <c r="O48" s="479" t="s">
        <v>1787</v>
      </c>
      <c r="P48" s="488" t="s">
        <v>1820</v>
      </c>
      <c r="Q48" s="537" t="s">
        <v>1821</v>
      </c>
      <c r="R48" s="489" t="s">
        <v>1822</v>
      </c>
      <c r="S48" s="93" t="s">
        <v>1187</v>
      </c>
      <c r="T48" s="481" t="s">
        <v>1187</v>
      </c>
      <c r="U48" s="201"/>
      <c r="V48" s="201"/>
      <c r="W48" s="201" t="s">
        <v>1187</v>
      </c>
      <c r="X48" s="201"/>
    </row>
    <row r="49" spans="1:24" ht="166.5">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484" t="s">
        <v>1787</v>
      </c>
      <c r="P49" s="487" t="s">
        <v>1787</v>
      </c>
      <c r="Q49" s="487" t="s">
        <v>1787</v>
      </c>
      <c r="R49" s="487" t="s">
        <v>1787</v>
      </c>
      <c r="S49" s="93" t="s">
        <v>268</v>
      </c>
      <c r="T49" s="536" t="s">
        <v>1187</v>
      </c>
      <c r="U49" s="201"/>
      <c r="V49" s="201"/>
      <c r="W49" s="201">
        <v>0</v>
      </c>
      <c r="X49" s="201"/>
    </row>
    <row r="50" spans="1:24" ht="15">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484" t="s">
        <v>1787</v>
      </c>
      <c r="P50" s="483" t="s">
        <v>1787</v>
      </c>
      <c r="Q50" s="485" t="s">
        <v>1787</v>
      </c>
      <c r="R50" s="485" t="s">
        <v>1787</v>
      </c>
      <c r="S50" s="93" t="s">
        <v>1015</v>
      </c>
      <c r="T50" s="201" t="s">
        <v>1187</v>
      </c>
      <c r="U50" s="201"/>
      <c r="V50" s="201"/>
      <c r="W50" s="201">
        <v>0</v>
      </c>
      <c r="X50" s="201"/>
    </row>
    <row r="51" spans="1:24" ht="36">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1036</v>
      </c>
      <c r="T51" s="201" t="s">
        <v>1187</v>
      </c>
      <c r="U51" s="201"/>
      <c r="V51" s="201"/>
      <c r="W51" s="201">
        <v>0</v>
      </c>
      <c r="X51" s="201"/>
    </row>
    <row r="52" spans="1:24" ht="226.5">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484" t="s">
        <v>1787</v>
      </c>
      <c r="P52" s="487" t="s">
        <v>1787</v>
      </c>
      <c r="Q52" s="487" t="s">
        <v>1787</v>
      </c>
      <c r="R52" s="487" t="s">
        <v>1787</v>
      </c>
      <c r="S52" s="93" t="s">
        <v>820</v>
      </c>
      <c r="T52" s="536" t="s">
        <v>1187</v>
      </c>
      <c r="U52" s="201"/>
      <c r="V52" s="201"/>
      <c r="W52" s="201">
        <v>0</v>
      </c>
      <c r="X52" s="201"/>
    </row>
    <row r="53" spans="1:24" ht="15">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484" t="s">
        <v>1787</v>
      </c>
      <c r="P53" s="483" t="s">
        <v>1787</v>
      </c>
      <c r="Q53" s="485" t="s">
        <v>1787</v>
      </c>
      <c r="R53" s="485" t="s">
        <v>1787</v>
      </c>
      <c r="S53" s="93" t="s">
        <v>1001</v>
      </c>
      <c r="T53" s="201" t="s">
        <v>1187</v>
      </c>
      <c r="U53" s="201"/>
      <c r="V53" s="201"/>
      <c r="W53" s="201">
        <v>0</v>
      </c>
      <c r="X53" s="201"/>
    </row>
    <row r="54" spans="1:24" ht="15">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484" t="s">
        <v>1787</v>
      </c>
      <c r="P54" s="487" t="s">
        <v>1787</v>
      </c>
      <c r="Q54" s="487" t="s">
        <v>1787</v>
      </c>
      <c r="R54" s="487" t="s">
        <v>1787</v>
      </c>
      <c r="S54" s="93" t="s">
        <v>1005</v>
      </c>
      <c r="T54" s="201" t="s">
        <v>1187</v>
      </c>
      <c r="U54" s="201"/>
      <c r="V54" s="201"/>
      <c r="W54" s="201">
        <v>0</v>
      </c>
      <c r="X54" s="201"/>
    </row>
    <row r="55" spans="1:24" ht="24">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484" t="s">
        <v>1787</v>
      </c>
      <c r="P55" s="483" t="s">
        <v>1787</v>
      </c>
      <c r="Q55" s="485" t="s">
        <v>1787</v>
      </c>
      <c r="R55" s="485" t="s">
        <v>1787</v>
      </c>
      <c r="S55" s="93" t="s">
        <v>1007</v>
      </c>
      <c r="T55" s="201" t="s">
        <v>1187</v>
      </c>
      <c r="U55" s="201"/>
      <c r="V55" s="201"/>
      <c r="W55" s="201">
        <v>0</v>
      </c>
      <c r="X55" s="201"/>
    </row>
    <row r="56" spans="1:24" ht="15">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484" t="s">
        <v>1787</v>
      </c>
      <c r="P56" s="487" t="s">
        <v>1787</v>
      </c>
      <c r="Q56" s="487" t="s">
        <v>1787</v>
      </c>
      <c r="R56" s="487" t="s">
        <v>1787</v>
      </c>
      <c r="S56" s="93" t="s">
        <v>1009</v>
      </c>
      <c r="T56" s="201" t="s">
        <v>1187</v>
      </c>
      <c r="U56" s="201"/>
      <c r="V56" s="201"/>
      <c r="W56" s="201">
        <v>0</v>
      </c>
      <c r="X56" s="201"/>
    </row>
    <row r="57" spans="1:24" ht="72">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484" t="s">
        <v>1787</v>
      </c>
      <c r="P57" s="483" t="s">
        <v>1787</v>
      </c>
      <c r="Q57" s="485" t="s">
        <v>1787</v>
      </c>
      <c r="R57" s="485" t="s">
        <v>1787</v>
      </c>
      <c r="S57" s="93" t="s">
        <v>396</v>
      </c>
      <c r="T57" s="201" t="s">
        <v>1187</v>
      </c>
      <c r="U57" s="201"/>
      <c r="V57" s="201"/>
      <c r="W57" s="201">
        <v>0</v>
      </c>
      <c r="X57" s="201"/>
    </row>
    <row r="58" spans="1:24" ht="15">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1228</v>
      </c>
      <c r="T58" s="201" t="s">
        <v>1187</v>
      </c>
      <c r="U58" s="201"/>
      <c r="V58" s="201"/>
      <c r="W58" s="201">
        <v>0</v>
      </c>
      <c r="X58" s="201"/>
    </row>
    <row r="59" spans="1:24" ht="72">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1023</v>
      </c>
      <c r="T59" s="201" t="s">
        <v>1187</v>
      </c>
      <c r="U59" s="201"/>
      <c r="V59" s="201"/>
      <c r="W59" s="201">
        <v>0</v>
      </c>
      <c r="X59" s="201"/>
    </row>
    <row r="60" spans="1:24" ht="72">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484" t="s">
        <v>1787</v>
      </c>
      <c r="P60" s="487" t="s">
        <v>1787</v>
      </c>
      <c r="Q60" s="487" t="s">
        <v>1787</v>
      </c>
      <c r="R60" s="487" t="s">
        <v>1787</v>
      </c>
      <c r="S60" s="93" t="s">
        <v>382</v>
      </c>
      <c r="T60" s="201" t="s">
        <v>1187</v>
      </c>
      <c r="U60" s="201"/>
      <c r="V60" s="201"/>
      <c r="W60" s="201">
        <v>0</v>
      </c>
      <c r="X60" s="201"/>
    </row>
    <row r="61" spans="1:24" ht="84">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484" t="s">
        <v>1787</v>
      </c>
      <c r="P61" s="483" t="s">
        <v>1787</v>
      </c>
      <c r="Q61" s="485" t="s">
        <v>1787</v>
      </c>
      <c r="R61" s="485" t="s">
        <v>1787</v>
      </c>
      <c r="S61" s="93" t="s">
        <v>840</v>
      </c>
      <c r="T61" s="536" t="s">
        <v>1187</v>
      </c>
      <c r="U61" s="201"/>
      <c r="V61" s="201"/>
      <c r="W61" s="201">
        <v>0</v>
      </c>
      <c r="X61" s="201"/>
    </row>
    <row r="62" spans="1:24" ht="409.6">
      <c r="A62" s="478" t="s">
        <v>1823</v>
      </c>
      <c r="B62" s="478" t="s">
        <v>1787</v>
      </c>
      <c r="C62" s="478" t="s">
        <v>1787</v>
      </c>
      <c r="D62" s="479" t="s">
        <v>1824</v>
      </c>
      <c r="E62" s="479" t="s">
        <v>1825</v>
      </c>
      <c r="F62" s="479"/>
      <c r="G62" s="479">
        <v>218.95</v>
      </c>
      <c r="H62" s="479">
        <v>13.73</v>
      </c>
      <c r="I62" s="479">
        <v>7.52</v>
      </c>
      <c r="J62" s="479">
        <v>7.2</v>
      </c>
      <c r="K62" s="479"/>
      <c r="L62" s="479">
        <v>8.52</v>
      </c>
      <c r="M62" s="479">
        <v>1.04</v>
      </c>
      <c r="N62" s="479">
        <v>0.4</v>
      </c>
      <c r="O62" s="479" t="s">
        <v>1787</v>
      </c>
      <c r="P62" s="478" t="s">
        <v>1826</v>
      </c>
      <c r="Q62" s="478" t="s">
        <v>1827</v>
      </c>
      <c r="R62" s="480" t="s">
        <v>1828</v>
      </c>
      <c r="S62" s="93" t="s">
        <v>1823</v>
      </c>
      <c r="T62" s="481" t="s">
        <v>1823</v>
      </c>
      <c r="U62" s="201"/>
      <c r="V62" s="201"/>
      <c r="W62" s="201" t="s">
        <v>1823</v>
      </c>
      <c r="X62" s="201"/>
    </row>
    <row r="63" spans="1:24" ht="190.5">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484" t="s">
        <v>1787</v>
      </c>
      <c r="P63" s="483" t="s">
        <v>1787</v>
      </c>
      <c r="Q63" s="485" t="s">
        <v>1787</v>
      </c>
      <c r="R63" s="485" t="s">
        <v>1787</v>
      </c>
      <c r="S63" s="93" t="s">
        <v>902</v>
      </c>
      <c r="T63" s="201" t="s">
        <v>1823</v>
      </c>
      <c r="U63" s="201"/>
      <c r="V63" s="201"/>
      <c r="W63" s="201">
        <v>0</v>
      </c>
      <c r="X63" s="201"/>
    </row>
    <row r="64" spans="1:24" ht="107.25">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484" t="s">
        <v>1787</v>
      </c>
      <c r="P64" s="487" t="s">
        <v>1787</v>
      </c>
      <c r="Q64" s="487" t="s">
        <v>1787</v>
      </c>
      <c r="R64" s="487" t="s">
        <v>1787</v>
      </c>
      <c r="S64" s="93" t="s">
        <v>865</v>
      </c>
      <c r="T64" s="201" t="s">
        <v>1823</v>
      </c>
      <c r="U64" s="201"/>
      <c r="V64" s="201"/>
      <c r="W64" s="201">
        <v>0</v>
      </c>
      <c r="X64" s="201"/>
    </row>
    <row r="65" spans="1:24" ht="36">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1045</v>
      </c>
      <c r="T65" s="201" t="s">
        <v>1823</v>
      </c>
      <c r="U65" s="201"/>
      <c r="V65" s="201"/>
      <c r="W65" s="201">
        <v>0</v>
      </c>
      <c r="X65" s="201"/>
    </row>
    <row r="66" spans="1:24" ht="15">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1086</v>
      </c>
      <c r="T66" s="201" t="s">
        <v>1823</v>
      </c>
      <c r="U66" s="201"/>
      <c r="V66" s="201"/>
      <c r="W66" s="201">
        <v>0</v>
      </c>
      <c r="X66" s="201"/>
    </row>
    <row r="67" spans="1:24" ht="24">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1091</v>
      </c>
      <c r="T67" s="201" t="s">
        <v>1823</v>
      </c>
      <c r="U67" s="201"/>
      <c r="V67" s="201"/>
      <c r="W67" s="201">
        <v>0</v>
      </c>
      <c r="X67" s="201"/>
    </row>
    <row r="68" spans="1:24" ht="24">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484" t="s">
        <v>1787</v>
      </c>
      <c r="P68" s="483" t="s">
        <v>1787</v>
      </c>
      <c r="Q68" s="485" t="s">
        <v>1787</v>
      </c>
      <c r="R68" s="485" t="s">
        <v>1787</v>
      </c>
      <c r="S68" s="93" t="s">
        <v>762</v>
      </c>
      <c r="T68" s="536" t="s">
        <v>1823</v>
      </c>
      <c r="U68" s="201"/>
      <c r="V68" s="201"/>
      <c r="W68" s="201">
        <v>0</v>
      </c>
      <c r="X68" s="201"/>
    </row>
    <row r="69" spans="1:24" ht="15">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484" t="s">
        <v>1787</v>
      </c>
      <c r="P69" s="487" t="s">
        <v>1787</v>
      </c>
      <c r="Q69" s="487" t="s">
        <v>1787</v>
      </c>
      <c r="R69" s="487" t="s">
        <v>1787</v>
      </c>
      <c r="S69" s="93" t="s">
        <v>1005</v>
      </c>
      <c r="T69" s="201" t="s">
        <v>1823</v>
      </c>
      <c r="U69" s="201"/>
      <c r="V69" s="201"/>
      <c r="W69" s="201">
        <v>0</v>
      </c>
      <c r="X69" s="201"/>
    </row>
    <row r="70" spans="1:24" ht="24">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484" t="s">
        <v>1787</v>
      </c>
      <c r="P70" s="483" t="s">
        <v>1787</v>
      </c>
      <c r="Q70" s="485" t="s">
        <v>1787</v>
      </c>
      <c r="R70" s="485" t="s">
        <v>1787</v>
      </c>
      <c r="S70" s="93" t="s">
        <v>424</v>
      </c>
      <c r="T70" s="201" t="s">
        <v>1823</v>
      </c>
      <c r="U70" s="201"/>
      <c r="V70" s="201"/>
      <c r="W70" s="201">
        <v>0</v>
      </c>
      <c r="X70" s="201"/>
    </row>
    <row r="71" spans="1:24" ht="15">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1228</v>
      </c>
      <c r="T71" s="201" t="s">
        <v>1823</v>
      </c>
      <c r="U71" s="201"/>
      <c r="V71" s="201"/>
      <c r="W71" s="201">
        <v>0</v>
      </c>
      <c r="X71" s="201"/>
    </row>
    <row r="72" spans="1:24" ht="72">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396</v>
      </c>
      <c r="T72" s="201" t="s">
        <v>1823</v>
      </c>
      <c r="U72" s="201"/>
      <c r="V72" s="201"/>
      <c r="W72" s="201">
        <v>0</v>
      </c>
      <c r="X72" s="201"/>
    </row>
    <row r="73" spans="1:24" ht="72">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484" t="s">
        <v>1787</v>
      </c>
      <c r="P73" s="487" t="s">
        <v>1787</v>
      </c>
      <c r="Q73" s="487" t="s">
        <v>1787</v>
      </c>
      <c r="R73" s="487" t="s">
        <v>1787</v>
      </c>
      <c r="S73" s="93" t="s">
        <v>382</v>
      </c>
      <c r="T73" s="201" t="s">
        <v>1823</v>
      </c>
      <c r="U73" s="201"/>
      <c r="V73" s="201"/>
      <c r="W73" s="201">
        <v>0</v>
      </c>
      <c r="X73" s="201"/>
    </row>
    <row r="74" spans="1:24" ht="96">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484" t="s">
        <v>1787</v>
      </c>
      <c r="P74" s="483" t="s">
        <v>1787</v>
      </c>
      <c r="Q74" s="485" t="s">
        <v>1787</v>
      </c>
      <c r="R74" s="485" t="s">
        <v>1787</v>
      </c>
      <c r="S74" s="93" t="s">
        <v>1093</v>
      </c>
      <c r="T74" s="201" t="s">
        <v>1823</v>
      </c>
      <c r="U74" s="201"/>
      <c r="V74" s="201"/>
      <c r="W74" s="201">
        <v>0</v>
      </c>
      <c r="X74" s="201"/>
    </row>
    <row r="75" spans="1:24" ht="409.6">
      <c r="A75" s="478" t="s">
        <v>1829</v>
      </c>
      <c r="B75" s="478" t="s">
        <v>1787</v>
      </c>
      <c r="C75" s="478" t="s">
        <v>1787</v>
      </c>
      <c r="D75" s="479" t="s">
        <v>1830</v>
      </c>
      <c r="E75" s="479" t="s">
        <v>231</v>
      </c>
      <c r="F75" s="479"/>
      <c r="G75" s="479">
        <v>54.16</v>
      </c>
      <c r="H75" s="479">
        <v>2.2999999999999998</v>
      </c>
      <c r="I75" s="479">
        <v>0.85</v>
      </c>
      <c r="J75" s="479">
        <v>6.71</v>
      </c>
      <c r="K75" s="479"/>
      <c r="L75" s="479">
        <v>1.34</v>
      </c>
      <c r="M75" s="479">
        <v>2.64</v>
      </c>
      <c r="N75" s="479">
        <v>0.7</v>
      </c>
      <c r="O75" s="479" t="s">
        <v>1787</v>
      </c>
      <c r="P75" s="478" t="s">
        <v>1831</v>
      </c>
      <c r="Q75" s="478" t="s">
        <v>1832</v>
      </c>
      <c r="R75" s="480" t="s">
        <v>1833</v>
      </c>
      <c r="S75" s="93" t="s">
        <v>1829</v>
      </c>
      <c r="T75" s="481" t="s">
        <v>1829</v>
      </c>
      <c r="U75" s="201"/>
      <c r="V75" s="201"/>
      <c r="W75" s="201" t="s">
        <v>1829</v>
      </c>
      <c r="X75" s="201"/>
    </row>
    <row r="76" spans="1:24" ht="297.75">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484" t="s">
        <v>1787</v>
      </c>
      <c r="P76" s="483" t="s">
        <v>1787</v>
      </c>
      <c r="Q76" s="485" t="s">
        <v>1787</v>
      </c>
      <c r="R76" s="485" t="s">
        <v>1787</v>
      </c>
      <c r="S76" s="93" t="s">
        <v>809</v>
      </c>
      <c r="T76" s="536" t="s">
        <v>1829</v>
      </c>
      <c r="U76" s="201"/>
      <c r="V76" s="201"/>
      <c r="W76" s="201">
        <v>0</v>
      </c>
      <c r="X76" s="201"/>
    </row>
    <row r="77" spans="1:24" ht="96">
      <c r="A77" s="486" t="s">
        <v>1787</v>
      </c>
      <c r="B77" s="487" t="s">
        <v>771</v>
      </c>
      <c r="C77" s="487">
        <v>2500</v>
      </c>
      <c r="D77" s="484" t="s">
        <v>773</v>
      </c>
      <c r="E77" s="484"/>
      <c r="F77" s="484"/>
      <c r="G77" s="484">
        <v>28</v>
      </c>
      <c r="H77" s="484">
        <v>0.4</v>
      </c>
      <c r="I77" s="484">
        <v>0.1</v>
      </c>
      <c r="J77" s="484">
        <v>4.5</v>
      </c>
      <c r="K77" s="484">
        <v>4.3</v>
      </c>
      <c r="L77" s="484">
        <v>0.9</v>
      </c>
      <c r="M77" s="484">
        <v>0</v>
      </c>
      <c r="N77" s="484">
        <v>1.6</v>
      </c>
      <c r="O77" s="484" t="s">
        <v>1787</v>
      </c>
      <c r="P77" s="487" t="s">
        <v>1787</v>
      </c>
      <c r="Q77" s="487" t="s">
        <v>1787</v>
      </c>
      <c r="R77" s="487" t="s">
        <v>1787</v>
      </c>
      <c r="S77" s="93" t="s">
        <v>771</v>
      </c>
      <c r="T77" s="536" t="s">
        <v>1829</v>
      </c>
      <c r="U77" s="201"/>
      <c r="V77" s="201"/>
      <c r="W77" s="201">
        <v>0</v>
      </c>
      <c r="X77" s="201"/>
    </row>
    <row r="78" spans="1:24" ht="48">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484" t="s">
        <v>1787</v>
      </c>
      <c r="P78" s="483" t="s">
        <v>1787</v>
      </c>
      <c r="Q78" s="485" t="s">
        <v>1787</v>
      </c>
      <c r="R78" s="485" t="s">
        <v>1787</v>
      </c>
      <c r="S78" s="93" t="s">
        <v>616</v>
      </c>
      <c r="T78" s="201" t="s">
        <v>1829</v>
      </c>
      <c r="U78" s="201"/>
      <c r="V78" s="201"/>
      <c r="W78" s="201">
        <v>0</v>
      </c>
      <c r="X78" s="201"/>
    </row>
    <row r="79" spans="1:24" ht="15">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484" t="s">
        <v>1787</v>
      </c>
      <c r="P79" s="487" t="s">
        <v>1787</v>
      </c>
      <c r="Q79" s="487" t="s">
        <v>1787</v>
      </c>
      <c r="R79" s="487" t="s">
        <v>1787</v>
      </c>
      <c r="S79" s="93" t="s">
        <v>611</v>
      </c>
      <c r="T79" s="201" t="s">
        <v>1829</v>
      </c>
      <c r="U79" s="201"/>
      <c r="V79" s="201"/>
      <c r="W79" s="201">
        <v>0</v>
      </c>
      <c r="X79" s="201"/>
    </row>
    <row r="80" spans="1:24" ht="226.5">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484" t="s">
        <v>1787</v>
      </c>
      <c r="P80" s="483" t="s">
        <v>1787</v>
      </c>
      <c r="Q80" s="485" t="s">
        <v>1787</v>
      </c>
      <c r="R80" s="485" t="s">
        <v>1787</v>
      </c>
      <c r="S80" s="93" t="s">
        <v>820</v>
      </c>
      <c r="T80" s="536" t="s">
        <v>1829</v>
      </c>
      <c r="U80" s="201"/>
      <c r="V80" s="201"/>
      <c r="W80" s="201">
        <v>0</v>
      </c>
      <c r="X80" s="201"/>
    </row>
    <row r="81" spans="1:24" ht="24">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484" t="s">
        <v>1787</v>
      </c>
      <c r="P81" s="487" t="s">
        <v>1787</v>
      </c>
      <c r="Q81" s="487" t="s">
        <v>1787</v>
      </c>
      <c r="R81" s="487" t="s">
        <v>1787</v>
      </c>
      <c r="S81" s="93" t="s">
        <v>1012</v>
      </c>
      <c r="T81" s="201" t="s">
        <v>1829</v>
      </c>
      <c r="U81" s="201"/>
      <c r="V81" s="201"/>
      <c r="W81" s="201">
        <v>0</v>
      </c>
      <c r="X81" s="201"/>
    </row>
    <row r="82" spans="1:24" ht="72">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484" t="s">
        <v>1787</v>
      </c>
      <c r="P82" s="483" t="s">
        <v>1787</v>
      </c>
      <c r="Q82" s="485" t="s">
        <v>1787</v>
      </c>
      <c r="R82" s="485" t="s">
        <v>1787</v>
      </c>
      <c r="S82" s="93" t="s">
        <v>382</v>
      </c>
      <c r="T82" s="201" t="s">
        <v>1829</v>
      </c>
      <c r="U82" s="201"/>
      <c r="V82" s="201"/>
      <c r="W82" s="201">
        <v>0</v>
      </c>
      <c r="X82" s="201"/>
    </row>
    <row r="83" spans="1:24" ht="202.5">
      <c r="A83" s="486" t="s">
        <v>1787</v>
      </c>
      <c r="B83" s="487" t="s">
        <v>758</v>
      </c>
      <c r="C83" s="487">
        <v>9000</v>
      </c>
      <c r="D83" s="484" t="s">
        <v>760</v>
      </c>
      <c r="E83" s="484"/>
      <c r="F83" s="484"/>
      <c r="G83" s="484">
        <v>57</v>
      </c>
      <c r="H83" s="484">
        <v>2.4</v>
      </c>
      <c r="I83" s="484">
        <v>0.5</v>
      </c>
      <c r="J83" s="484">
        <v>5.2</v>
      </c>
      <c r="K83" s="484">
        <v>3.8</v>
      </c>
      <c r="L83" s="484">
        <v>2</v>
      </c>
      <c r="M83" s="484">
        <v>0.2</v>
      </c>
      <c r="N83" s="484">
        <v>3.1</v>
      </c>
      <c r="O83" s="484" t="s">
        <v>1787</v>
      </c>
      <c r="P83" s="487" t="s">
        <v>1787</v>
      </c>
      <c r="Q83" s="487" t="s">
        <v>1787</v>
      </c>
      <c r="R83" s="487" t="s">
        <v>1787</v>
      </c>
      <c r="S83" s="93" t="s">
        <v>758</v>
      </c>
      <c r="T83" s="536" t="s">
        <v>1829</v>
      </c>
      <c r="U83" s="201"/>
      <c r="V83" s="201"/>
      <c r="W83" s="201">
        <v>0</v>
      </c>
      <c r="X83" s="201"/>
    </row>
    <row r="84" spans="1:24" ht="15">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484" t="s">
        <v>1787</v>
      </c>
      <c r="P84" s="483" t="s">
        <v>1787</v>
      </c>
      <c r="Q84" s="485" t="s">
        <v>1787</v>
      </c>
      <c r="R84" s="485" t="s">
        <v>1787</v>
      </c>
      <c r="S84" s="93" t="s">
        <v>1015</v>
      </c>
      <c r="T84" s="201" t="s">
        <v>1829</v>
      </c>
      <c r="U84" s="201"/>
      <c r="V84" s="201"/>
      <c r="W84" s="201">
        <v>0</v>
      </c>
      <c r="X84" s="201"/>
    </row>
    <row r="85" spans="1:24" ht="409.6">
      <c r="A85" s="478" t="s">
        <v>1834</v>
      </c>
      <c r="B85" s="478" t="s">
        <v>1787</v>
      </c>
      <c r="C85" s="478" t="s">
        <v>1787</v>
      </c>
      <c r="D85" s="479" t="s">
        <v>1835</v>
      </c>
      <c r="E85" s="479" t="s">
        <v>1836</v>
      </c>
      <c r="F85" s="479"/>
      <c r="G85" s="479">
        <v>115.06</v>
      </c>
      <c r="H85" s="479">
        <v>4.18</v>
      </c>
      <c r="I85" s="479">
        <v>2.62</v>
      </c>
      <c r="J85" s="479">
        <v>9.64</v>
      </c>
      <c r="K85" s="479"/>
      <c r="L85" s="479">
        <v>10.050000000000001</v>
      </c>
      <c r="M85" s="479">
        <v>0.68</v>
      </c>
      <c r="N85" s="479">
        <v>0.9</v>
      </c>
      <c r="O85" s="479" t="s">
        <v>1787</v>
      </c>
      <c r="P85" s="478" t="s">
        <v>1837</v>
      </c>
      <c r="Q85" s="478" t="s">
        <v>1838</v>
      </c>
      <c r="R85" s="480" t="s">
        <v>1839</v>
      </c>
      <c r="S85" s="93" t="s">
        <v>1834</v>
      </c>
      <c r="T85" s="481" t="s">
        <v>1834</v>
      </c>
      <c r="U85" s="201"/>
      <c r="V85" s="201"/>
      <c r="W85" s="201" t="s">
        <v>1834</v>
      </c>
      <c r="X85" s="201"/>
    </row>
    <row r="86" spans="1:24" ht="15">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484" t="s">
        <v>1787</v>
      </c>
      <c r="P86" s="483" t="s">
        <v>1787</v>
      </c>
      <c r="Q86" s="485" t="s">
        <v>1787</v>
      </c>
      <c r="R86" s="485" t="s">
        <v>1787</v>
      </c>
      <c r="S86" s="93" t="s">
        <v>928</v>
      </c>
      <c r="T86" s="201" t="s">
        <v>1834</v>
      </c>
      <c r="U86" s="201"/>
      <c r="V86" s="201"/>
      <c r="W86" s="201">
        <v>0</v>
      </c>
      <c r="X86" s="201"/>
    </row>
    <row r="87" spans="1:24" ht="15">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484" t="s">
        <v>1787</v>
      </c>
      <c r="P87" s="487" t="s">
        <v>1787</v>
      </c>
      <c r="Q87" s="487" t="s">
        <v>1787</v>
      </c>
      <c r="R87" s="487" t="s">
        <v>1787</v>
      </c>
      <c r="S87" s="93" t="s">
        <v>1004</v>
      </c>
      <c r="T87" s="201" t="s">
        <v>1834</v>
      </c>
      <c r="U87" s="201"/>
      <c r="V87" s="201"/>
      <c r="W87" s="201">
        <v>0</v>
      </c>
      <c r="X87" s="201"/>
    </row>
    <row r="88" spans="1:24" ht="15">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484" t="s">
        <v>1787</v>
      </c>
      <c r="P88" s="483" t="s">
        <v>1787</v>
      </c>
      <c r="Q88" s="485" t="s">
        <v>1787</v>
      </c>
      <c r="R88" s="485" t="s">
        <v>1787</v>
      </c>
      <c r="S88" s="93" t="s">
        <v>1005</v>
      </c>
      <c r="T88" s="201" t="s">
        <v>1834</v>
      </c>
      <c r="U88" s="201"/>
      <c r="V88" s="201"/>
      <c r="W88" s="201">
        <v>0</v>
      </c>
      <c r="X88" s="201"/>
    </row>
    <row r="89" spans="1:24" ht="15">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1228</v>
      </c>
      <c r="T89" s="201" t="s">
        <v>1834</v>
      </c>
      <c r="U89" s="201"/>
      <c r="V89" s="201"/>
      <c r="W89" s="201">
        <v>0</v>
      </c>
      <c r="X89" s="201"/>
    </row>
    <row r="90" spans="1:24" ht="297.75">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484" t="s">
        <v>1787</v>
      </c>
      <c r="P90" s="487" t="s">
        <v>1787</v>
      </c>
      <c r="Q90" s="487" t="s">
        <v>1787</v>
      </c>
      <c r="R90" s="487" t="s">
        <v>1787</v>
      </c>
      <c r="S90" s="93" t="s">
        <v>228</v>
      </c>
      <c r="T90" s="201" t="s">
        <v>1834</v>
      </c>
      <c r="U90" s="201"/>
      <c r="V90" s="201"/>
      <c r="W90" s="201">
        <v>0</v>
      </c>
      <c r="X90" s="201"/>
    </row>
    <row r="91" spans="1:24" ht="15">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484" t="s">
        <v>1787</v>
      </c>
      <c r="P91" s="483" t="s">
        <v>1787</v>
      </c>
      <c r="Q91" s="485" t="s">
        <v>1787</v>
      </c>
      <c r="R91" s="485" t="s">
        <v>1787</v>
      </c>
      <c r="S91" s="93" t="s">
        <v>1015</v>
      </c>
      <c r="T91" s="201" t="s">
        <v>1834</v>
      </c>
      <c r="U91" s="201"/>
      <c r="V91" s="201"/>
      <c r="W91" s="201">
        <v>0</v>
      </c>
      <c r="X91" s="201"/>
    </row>
    <row r="92" spans="1:24" ht="24">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484" t="s">
        <v>1787</v>
      </c>
      <c r="P92" s="487" t="s">
        <v>1787</v>
      </c>
      <c r="Q92" s="487" t="s">
        <v>1787</v>
      </c>
      <c r="R92" s="487" t="s">
        <v>1787</v>
      </c>
      <c r="S92" s="93" t="s">
        <v>424</v>
      </c>
      <c r="T92" s="201" t="s">
        <v>1834</v>
      </c>
      <c r="U92" s="201"/>
      <c r="V92" s="201"/>
      <c r="W92" s="201">
        <v>0</v>
      </c>
      <c r="X92" s="201"/>
    </row>
    <row r="93" spans="1:24" ht="72">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484" t="s">
        <v>1787</v>
      </c>
      <c r="P93" s="483" t="s">
        <v>1787</v>
      </c>
      <c r="Q93" s="485" t="s">
        <v>1787</v>
      </c>
      <c r="R93" s="485" t="s">
        <v>1787</v>
      </c>
      <c r="S93" s="93" t="s">
        <v>382</v>
      </c>
      <c r="T93" s="201" t="s">
        <v>1834</v>
      </c>
      <c r="U93" s="201"/>
      <c r="V93" s="201"/>
      <c r="W93" s="201">
        <v>0</v>
      </c>
      <c r="X93" s="201"/>
    </row>
    <row r="94" spans="1:24" ht="24">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1042</v>
      </c>
      <c r="T94" s="201" t="s">
        <v>1834</v>
      </c>
      <c r="U94" s="201"/>
      <c r="V94" s="201"/>
      <c r="W94" s="201">
        <v>0</v>
      </c>
      <c r="X94" s="201"/>
    </row>
    <row r="95" spans="1:24" ht="36">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1101</v>
      </c>
      <c r="T95" s="201" t="s">
        <v>1834</v>
      </c>
      <c r="U95" s="201"/>
      <c r="V95" s="201"/>
      <c r="W95" s="201">
        <v>0</v>
      </c>
      <c r="X95" s="201"/>
    </row>
    <row r="96" spans="1:24" ht="72">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834</v>
      </c>
      <c r="T96" s="536" t="s">
        <v>1834</v>
      </c>
      <c r="U96" s="201"/>
      <c r="V96" s="201"/>
      <c r="W96" s="201">
        <v>0</v>
      </c>
      <c r="X96" s="201"/>
    </row>
    <row r="97" spans="1:24" ht="130.5">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1016</v>
      </c>
      <c r="T97" s="201" t="s">
        <v>1834</v>
      </c>
      <c r="U97" s="201"/>
      <c r="V97" s="201"/>
      <c r="W97" s="201">
        <v>0</v>
      </c>
      <c r="X97" s="201"/>
    </row>
    <row r="98" spans="1:24" ht="84">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484" t="s">
        <v>1787</v>
      </c>
      <c r="P98" s="487" t="s">
        <v>1787</v>
      </c>
      <c r="Q98" s="487" t="s">
        <v>1787</v>
      </c>
      <c r="R98" s="487" t="s">
        <v>1787</v>
      </c>
      <c r="S98" s="93" t="s">
        <v>840</v>
      </c>
      <c r="T98" s="536" t="s">
        <v>1834</v>
      </c>
      <c r="U98" s="201"/>
      <c r="V98" s="201"/>
      <c r="W98" s="201">
        <v>0</v>
      </c>
      <c r="X98" s="201"/>
    </row>
    <row r="99" spans="1:24" ht="409.6">
      <c r="A99" s="488" t="s">
        <v>973</v>
      </c>
      <c r="B99" s="488" t="s">
        <v>1787</v>
      </c>
      <c r="C99" s="488" t="s">
        <v>1787</v>
      </c>
      <c r="D99" s="479" t="s">
        <v>1840</v>
      </c>
      <c r="E99" s="479" t="s">
        <v>343</v>
      </c>
      <c r="F99" s="479"/>
      <c r="G99" s="479">
        <v>106.54</v>
      </c>
      <c r="H99" s="479">
        <v>4.92</v>
      </c>
      <c r="I99" s="479">
        <v>1.07</v>
      </c>
      <c r="J99" s="479">
        <v>7.89</v>
      </c>
      <c r="K99" s="479"/>
      <c r="L99" s="479">
        <v>8.1999999999999993</v>
      </c>
      <c r="M99" s="479">
        <v>5.08</v>
      </c>
      <c r="N99" s="479">
        <v>0.4</v>
      </c>
      <c r="O99" s="479" t="s">
        <v>1787</v>
      </c>
      <c r="P99" s="488" t="s">
        <v>1841</v>
      </c>
      <c r="Q99" s="537" t="s">
        <v>1842</v>
      </c>
      <c r="R99" s="489" t="s">
        <v>1843</v>
      </c>
      <c r="S99" s="93" t="s">
        <v>973</v>
      </c>
      <c r="T99" s="481" t="s">
        <v>973</v>
      </c>
      <c r="U99" s="201"/>
      <c r="V99" s="201"/>
      <c r="W99" s="201" t="s">
        <v>973</v>
      </c>
      <c r="X99" s="201"/>
    </row>
    <row r="100" spans="1:24" ht="36">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484" t="s">
        <v>1787</v>
      </c>
      <c r="P100" s="487" t="s">
        <v>1787</v>
      </c>
      <c r="Q100" s="487" t="s">
        <v>1787</v>
      </c>
      <c r="R100" s="487" t="s">
        <v>1787</v>
      </c>
      <c r="S100" s="93" t="s">
        <v>591</v>
      </c>
      <c r="T100" s="201" t="s">
        <v>973</v>
      </c>
      <c r="U100" s="201"/>
      <c r="V100" s="201"/>
      <c r="W100" s="201">
        <v>0</v>
      </c>
      <c r="X100" s="201"/>
    </row>
    <row r="101" spans="1:24" ht="118.5">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484" t="s">
        <v>1787</v>
      </c>
      <c r="P101" s="483" t="s">
        <v>1787</v>
      </c>
      <c r="Q101" s="485" t="s">
        <v>1787</v>
      </c>
      <c r="R101" s="485" t="s">
        <v>1787</v>
      </c>
      <c r="S101" s="93" t="s">
        <v>338</v>
      </c>
      <c r="T101" s="201" t="s">
        <v>973</v>
      </c>
      <c r="U101" s="201"/>
      <c r="V101" s="201"/>
      <c r="W101" s="201">
        <v>0</v>
      </c>
      <c r="X101" s="201"/>
    </row>
    <row r="102" spans="1:24" ht="321.75">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484" t="s">
        <v>1787</v>
      </c>
      <c r="P102" s="487" t="s">
        <v>1787</v>
      </c>
      <c r="Q102" s="487" t="s">
        <v>1787</v>
      </c>
      <c r="R102" s="487" t="s">
        <v>1787</v>
      </c>
      <c r="S102" s="93" t="s">
        <v>487</v>
      </c>
      <c r="T102" s="201" t="s">
        <v>973</v>
      </c>
      <c r="U102" s="201"/>
      <c r="V102" s="201"/>
      <c r="W102" s="201">
        <v>0</v>
      </c>
      <c r="X102" s="201"/>
    </row>
    <row r="103" spans="1:24" ht="15">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484" t="s">
        <v>1787</v>
      </c>
      <c r="P103" s="483" t="s">
        <v>1787</v>
      </c>
      <c r="Q103" s="485" t="s">
        <v>1787</v>
      </c>
      <c r="R103" s="485" t="s">
        <v>1787</v>
      </c>
      <c r="S103" s="93" t="s">
        <v>557</v>
      </c>
      <c r="T103" s="201" t="s">
        <v>973</v>
      </c>
      <c r="U103" s="201"/>
      <c r="V103" s="201"/>
      <c r="W103" s="201">
        <v>0</v>
      </c>
      <c r="X103" s="201"/>
    </row>
    <row r="104" spans="1:24" ht="238.5">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544</v>
      </c>
      <c r="T104" s="201" t="s">
        <v>973</v>
      </c>
      <c r="U104" s="201"/>
      <c r="V104" s="201"/>
      <c r="W104" s="201">
        <v>0</v>
      </c>
      <c r="X104" s="201"/>
    </row>
    <row r="105" spans="1:24" ht="24">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484" t="s">
        <v>1787</v>
      </c>
      <c r="P105" s="487" t="s">
        <v>1787</v>
      </c>
      <c r="Q105" s="487" t="s">
        <v>1787</v>
      </c>
      <c r="R105" s="487" t="s">
        <v>1787</v>
      </c>
      <c r="S105" s="93" t="s">
        <v>1012</v>
      </c>
      <c r="T105" s="201" t="s">
        <v>973</v>
      </c>
      <c r="U105" s="201"/>
      <c r="V105" s="201"/>
      <c r="W105" s="201">
        <v>0</v>
      </c>
      <c r="X105" s="201"/>
    </row>
    <row r="106" spans="1:24" ht="15">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1228</v>
      </c>
      <c r="T106" s="201" t="s">
        <v>973</v>
      </c>
      <c r="U106" s="201"/>
      <c r="V106" s="201"/>
      <c r="W106" s="201">
        <v>0</v>
      </c>
      <c r="X106" s="201"/>
    </row>
    <row r="107" spans="1:24" ht="262.5">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1057</v>
      </c>
      <c r="T107" s="201" t="s">
        <v>973</v>
      </c>
      <c r="U107" s="201"/>
      <c r="V107" s="201"/>
      <c r="W107" s="201">
        <v>0</v>
      </c>
      <c r="X107" s="201"/>
    </row>
    <row r="108" spans="1:24" ht="24">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484" t="s">
        <v>1787</v>
      </c>
      <c r="P108" s="483" t="s">
        <v>1787</v>
      </c>
      <c r="Q108" s="485" t="s">
        <v>1787</v>
      </c>
      <c r="R108" s="485" t="s">
        <v>1787</v>
      </c>
      <c r="S108" s="93" t="s">
        <v>424</v>
      </c>
      <c r="T108" s="201" t="s">
        <v>973</v>
      </c>
      <c r="U108" s="201"/>
      <c r="V108" s="201"/>
      <c r="W108" s="201">
        <v>0</v>
      </c>
      <c r="X108" s="201"/>
    </row>
    <row r="109" spans="1:24" ht="72">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484" t="s">
        <v>1787</v>
      </c>
      <c r="P109" s="487" t="s">
        <v>1787</v>
      </c>
      <c r="Q109" s="487" t="s">
        <v>1787</v>
      </c>
      <c r="R109" s="487" t="s">
        <v>1787</v>
      </c>
      <c r="S109" s="93" t="s">
        <v>382</v>
      </c>
      <c r="T109" s="201" t="s">
        <v>973</v>
      </c>
      <c r="U109" s="201"/>
      <c r="V109" s="201"/>
      <c r="W109" s="201">
        <v>0</v>
      </c>
      <c r="X109" s="201"/>
    </row>
    <row r="110" spans="1:24" ht="84">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484" t="s">
        <v>1787</v>
      </c>
      <c r="P110" s="483" t="s">
        <v>1787</v>
      </c>
      <c r="Q110" s="485" t="s">
        <v>1787</v>
      </c>
      <c r="R110" s="485" t="s">
        <v>1787</v>
      </c>
      <c r="S110" s="93" t="s">
        <v>840</v>
      </c>
      <c r="T110" s="536" t="s">
        <v>973</v>
      </c>
      <c r="U110" s="201"/>
      <c r="V110" s="201"/>
      <c r="W110" s="201">
        <v>0</v>
      </c>
      <c r="X110" s="201"/>
    </row>
    <row r="111" spans="1:24" ht="15">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484" t="s">
        <v>1787</v>
      </c>
      <c r="P111" s="487" t="s">
        <v>1787</v>
      </c>
      <c r="Q111" s="487" t="s">
        <v>1787</v>
      </c>
      <c r="R111" s="487" t="s">
        <v>1787</v>
      </c>
      <c r="S111" s="93" t="s">
        <v>1015</v>
      </c>
      <c r="T111" s="201" t="s">
        <v>973</v>
      </c>
      <c r="U111" s="201"/>
      <c r="V111" s="201"/>
      <c r="W111" s="201">
        <v>0</v>
      </c>
      <c r="X111" s="201"/>
    </row>
    <row r="112" spans="1:24" ht="409.6">
      <c r="A112" s="488" t="s">
        <v>978</v>
      </c>
      <c r="B112" s="488" t="s">
        <v>1787</v>
      </c>
      <c r="C112" s="488" t="s">
        <v>1787</v>
      </c>
      <c r="D112" s="479" t="s">
        <v>1844</v>
      </c>
      <c r="E112" s="479" t="s">
        <v>1845</v>
      </c>
      <c r="F112" s="479"/>
      <c r="G112" s="479">
        <v>96.2</v>
      </c>
      <c r="H112" s="479">
        <v>4.54</v>
      </c>
      <c r="I112" s="479">
        <v>0.96</v>
      </c>
      <c r="J112" s="479">
        <v>8.1300000000000008</v>
      </c>
      <c r="K112" s="479"/>
      <c r="L112" s="479">
        <v>6.66</v>
      </c>
      <c r="M112" s="479">
        <v>1.01</v>
      </c>
      <c r="N112" s="479">
        <v>1.1000000000000001</v>
      </c>
      <c r="O112" s="479" t="s">
        <v>1787</v>
      </c>
      <c r="P112" s="488" t="s">
        <v>1846</v>
      </c>
      <c r="Q112" s="537" t="s">
        <v>1847</v>
      </c>
      <c r="R112" s="489" t="s">
        <v>1848</v>
      </c>
      <c r="S112" s="93" t="s">
        <v>978</v>
      </c>
      <c r="T112" s="481" t="s">
        <v>978</v>
      </c>
      <c r="U112" s="201"/>
      <c r="V112" s="201"/>
      <c r="W112" s="201" t="s">
        <v>978</v>
      </c>
      <c r="X112" s="201"/>
    </row>
    <row r="113" spans="1:24" ht="36">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484" t="s">
        <v>1787</v>
      </c>
      <c r="P113" s="487" t="s">
        <v>1787</v>
      </c>
      <c r="Q113" s="487" t="s">
        <v>1787</v>
      </c>
      <c r="R113" s="487" t="s">
        <v>1787</v>
      </c>
      <c r="S113" s="93" t="s">
        <v>591</v>
      </c>
      <c r="T113" s="201" t="s">
        <v>978</v>
      </c>
      <c r="U113" s="201"/>
      <c r="V113" s="201"/>
      <c r="W113" s="201">
        <v>0</v>
      </c>
      <c r="X113" s="201"/>
    </row>
    <row r="114" spans="1:24" ht="15">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484" t="s">
        <v>1787</v>
      </c>
      <c r="P114" s="483" t="s">
        <v>1787</v>
      </c>
      <c r="Q114" s="485" t="s">
        <v>1787</v>
      </c>
      <c r="R114" s="485" t="s">
        <v>1787</v>
      </c>
      <c r="S114" s="93" t="s">
        <v>1004</v>
      </c>
      <c r="T114" s="201" t="s">
        <v>978</v>
      </c>
      <c r="U114" s="201"/>
      <c r="V114" s="201"/>
      <c r="W114" s="201">
        <v>0</v>
      </c>
      <c r="X114" s="201"/>
    </row>
    <row r="115" spans="1:24" ht="15">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484" t="s">
        <v>1787</v>
      </c>
      <c r="P115" s="487" t="s">
        <v>1787</v>
      </c>
      <c r="Q115" s="487" t="s">
        <v>1787</v>
      </c>
      <c r="R115" s="487" t="s">
        <v>1787</v>
      </c>
      <c r="S115" s="93" t="s">
        <v>1001</v>
      </c>
      <c r="T115" s="201" t="s">
        <v>978</v>
      </c>
      <c r="U115" s="201"/>
      <c r="V115" s="201"/>
      <c r="W115" s="201">
        <v>0</v>
      </c>
      <c r="X115" s="201"/>
    </row>
    <row r="116" spans="1:24" ht="15">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484" t="s">
        <v>1787</v>
      </c>
      <c r="P116" s="483" t="s">
        <v>1787</v>
      </c>
      <c r="Q116" s="485" t="s">
        <v>1787</v>
      </c>
      <c r="R116" s="485" t="s">
        <v>1787</v>
      </c>
      <c r="S116" s="93" t="s">
        <v>1005</v>
      </c>
      <c r="T116" s="201" t="s">
        <v>978</v>
      </c>
      <c r="U116" s="201"/>
      <c r="V116" s="201"/>
      <c r="W116" s="201">
        <v>0</v>
      </c>
      <c r="X116" s="201"/>
    </row>
    <row r="117" spans="1:24" ht="96">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484" t="s">
        <v>1787</v>
      </c>
      <c r="P117" s="487" t="s">
        <v>1787</v>
      </c>
      <c r="Q117" s="487" t="s">
        <v>1787</v>
      </c>
      <c r="R117" s="487" t="s">
        <v>1787</v>
      </c>
      <c r="S117" s="93" t="s">
        <v>771</v>
      </c>
      <c r="T117" s="536" t="s">
        <v>978</v>
      </c>
      <c r="U117" s="201"/>
      <c r="V117" s="201"/>
      <c r="W117" s="201">
        <v>0</v>
      </c>
      <c r="X117" s="201"/>
    </row>
    <row r="118" spans="1:24" ht="24">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775</v>
      </c>
      <c r="T118" s="536" t="s">
        <v>978</v>
      </c>
      <c r="U118" s="201"/>
      <c r="V118" s="201"/>
      <c r="W118" s="201">
        <v>0</v>
      </c>
      <c r="X118" s="201"/>
    </row>
    <row r="119" spans="1:24" ht="15">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484" t="s">
        <v>1787</v>
      </c>
      <c r="P119" s="483" t="s">
        <v>1787</v>
      </c>
      <c r="Q119" s="485" t="s">
        <v>1787</v>
      </c>
      <c r="R119" s="485" t="s">
        <v>1787</v>
      </c>
      <c r="S119" s="93" t="s">
        <v>557</v>
      </c>
      <c r="T119" s="201" t="s">
        <v>978</v>
      </c>
      <c r="U119" s="201"/>
      <c r="V119" s="201"/>
      <c r="W119" s="201">
        <v>0</v>
      </c>
      <c r="X119" s="201"/>
    </row>
    <row r="120" spans="1:24" ht="262.5">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1057</v>
      </c>
      <c r="T120" s="201" t="s">
        <v>978</v>
      </c>
      <c r="U120" s="201"/>
      <c r="V120" s="201"/>
      <c r="W120" s="201">
        <v>0</v>
      </c>
      <c r="X120" s="201"/>
    </row>
    <row r="121" spans="1:24" ht="72">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396</v>
      </c>
      <c r="T121" s="201" t="s">
        <v>978</v>
      </c>
      <c r="U121" s="201"/>
      <c r="V121" s="201"/>
      <c r="W121" s="201">
        <v>0</v>
      </c>
      <c r="X121" s="201"/>
    </row>
    <row r="122" spans="1:24" ht="15">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1228</v>
      </c>
      <c r="T122" s="201" t="s">
        <v>978</v>
      </c>
      <c r="U122" s="201"/>
      <c r="V122" s="201"/>
      <c r="W122" s="201">
        <v>0</v>
      </c>
      <c r="X122" s="201"/>
    </row>
    <row r="123" spans="1:24" ht="72">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1020</v>
      </c>
      <c r="T123" s="201" t="s">
        <v>978</v>
      </c>
      <c r="U123" s="201"/>
      <c r="V123" s="201"/>
      <c r="W123" s="201">
        <v>0</v>
      </c>
      <c r="X123" s="201"/>
    </row>
    <row r="124" spans="1:24" ht="72">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484" t="s">
        <v>1787</v>
      </c>
      <c r="P124" s="487" t="s">
        <v>1787</v>
      </c>
      <c r="Q124" s="487" t="s">
        <v>1787</v>
      </c>
      <c r="R124" s="487" t="s">
        <v>1787</v>
      </c>
      <c r="S124" s="93" t="s">
        <v>382</v>
      </c>
      <c r="T124" s="201" t="s">
        <v>978</v>
      </c>
      <c r="U124" s="201"/>
      <c r="V124" s="201"/>
      <c r="W124" s="201">
        <v>0</v>
      </c>
      <c r="X124" s="201"/>
    </row>
    <row r="125" spans="1:24" ht="96">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484" t="s">
        <v>1787</v>
      </c>
      <c r="P125" s="483" t="s">
        <v>1787</v>
      </c>
      <c r="Q125" s="485" t="s">
        <v>1787</v>
      </c>
      <c r="R125" s="485" t="s">
        <v>1787</v>
      </c>
      <c r="S125" s="93" t="s">
        <v>1093</v>
      </c>
      <c r="T125" s="201" t="s">
        <v>978</v>
      </c>
      <c r="U125" s="201"/>
      <c r="V125" s="201"/>
      <c r="W125" s="201">
        <v>0</v>
      </c>
      <c r="X125" s="201"/>
    </row>
    <row r="126" spans="1:24" ht="15">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484" t="s">
        <v>1787</v>
      </c>
      <c r="P126" s="487" t="s">
        <v>1787</v>
      </c>
      <c r="Q126" s="487" t="s">
        <v>1787</v>
      </c>
      <c r="R126" s="487" t="s">
        <v>1787</v>
      </c>
      <c r="S126" s="93" t="s">
        <v>1015</v>
      </c>
      <c r="T126" s="201" t="s">
        <v>978</v>
      </c>
      <c r="U126" s="201"/>
      <c r="V126" s="201"/>
      <c r="W126" s="201">
        <v>0</v>
      </c>
      <c r="X126" s="201"/>
    </row>
    <row r="127" spans="1:24" ht="409.6">
      <c r="A127" s="488" t="s">
        <v>1849</v>
      </c>
      <c r="B127" s="488" t="s">
        <v>1787</v>
      </c>
      <c r="C127" s="488" t="s">
        <v>1787</v>
      </c>
      <c r="D127" s="479" t="s">
        <v>1850</v>
      </c>
      <c r="E127" s="479" t="s">
        <v>1825</v>
      </c>
      <c r="F127" s="479"/>
      <c r="G127" s="479">
        <v>169.6</v>
      </c>
      <c r="H127" s="479">
        <v>12.06</v>
      </c>
      <c r="I127" s="479">
        <v>5.99</v>
      </c>
      <c r="J127" s="479">
        <v>4.9400000000000004</v>
      </c>
      <c r="K127" s="479"/>
      <c r="L127" s="479">
        <v>6.99</v>
      </c>
      <c r="M127" s="479">
        <v>0.61</v>
      </c>
      <c r="N127" s="479">
        <v>0.3</v>
      </c>
      <c r="O127" s="479" t="s">
        <v>1787</v>
      </c>
      <c r="P127" s="488" t="s">
        <v>1851</v>
      </c>
      <c r="Q127" s="537" t="s">
        <v>1852</v>
      </c>
      <c r="R127" s="489" t="s">
        <v>1853</v>
      </c>
      <c r="S127" s="93" t="s">
        <v>1849</v>
      </c>
      <c r="T127" s="481" t="s">
        <v>1849</v>
      </c>
      <c r="U127" s="201"/>
      <c r="V127" s="201"/>
      <c r="W127" s="201" t="s">
        <v>1849</v>
      </c>
      <c r="X127" s="201"/>
    </row>
    <row r="128" spans="1:24" ht="166.5">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484" t="s">
        <v>1787</v>
      </c>
      <c r="P128" s="487" t="s">
        <v>1787</v>
      </c>
      <c r="Q128" s="487" t="s">
        <v>1787</v>
      </c>
      <c r="R128" s="487" t="s">
        <v>1787</v>
      </c>
      <c r="S128" s="93" t="s">
        <v>268</v>
      </c>
      <c r="T128" s="536" t="s">
        <v>1849</v>
      </c>
      <c r="U128" s="201"/>
      <c r="V128" s="201"/>
      <c r="W128" s="201">
        <v>0</v>
      </c>
      <c r="X128" s="201"/>
    </row>
    <row r="129" spans="1:24" ht="36">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1045</v>
      </c>
      <c r="T129" s="201" t="s">
        <v>1849</v>
      </c>
      <c r="U129" s="201"/>
      <c r="V129" s="201"/>
      <c r="W129" s="201">
        <v>0</v>
      </c>
      <c r="X129" s="201"/>
    </row>
    <row r="130" spans="1:24" ht="107.25">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484" t="s">
        <v>1787</v>
      </c>
      <c r="P130" s="483" t="s">
        <v>1787</v>
      </c>
      <c r="Q130" s="485" t="s">
        <v>1787</v>
      </c>
      <c r="R130" s="485" t="s">
        <v>1787</v>
      </c>
      <c r="S130" s="93" t="s">
        <v>865</v>
      </c>
      <c r="T130" s="201" t="s">
        <v>1849</v>
      </c>
      <c r="U130" s="201"/>
      <c r="V130" s="201"/>
      <c r="W130" s="201">
        <v>0</v>
      </c>
      <c r="X130" s="201"/>
    </row>
    <row r="131" spans="1:24" ht="190.5">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484" t="s">
        <v>1787</v>
      </c>
      <c r="P131" s="487" t="s">
        <v>1787</v>
      </c>
      <c r="Q131" s="487" t="s">
        <v>1787</v>
      </c>
      <c r="R131" s="487" t="s">
        <v>1787</v>
      </c>
      <c r="S131" s="93" t="s">
        <v>902</v>
      </c>
      <c r="T131" s="201" t="s">
        <v>1849</v>
      </c>
      <c r="U131" s="201"/>
      <c r="V131" s="201"/>
      <c r="W131" s="201">
        <v>0</v>
      </c>
      <c r="X131" s="201"/>
    </row>
    <row r="132" spans="1:24" ht="15">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1086</v>
      </c>
      <c r="T132" s="201" t="s">
        <v>1849</v>
      </c>
      <c r="U132" s="201"/>
      <c r="V132" s="201"/>
      <c r="W132" s="201">
        <v>0</v>
      </c>
      <c r="X132" s="201"/>
    </row>
    <row r="133" spans="1:24" ht="24">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1091</v>
      </c>
      <c r="T133" s="201" t="s">
        <v>1849</v>
      </c>
      <c r="U133" s="201"/>
      <c r="V133" s="201"/>
      <c r="W133" s="201">
        <v>0</v>
      </c>
      <c r="X133" s="201"/>
    </row>
    <row r="134" spans="1:24" ht="15">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484" t="s">
        <v>1787</v>
      </c>
      <c r="P134" s="483" t="s">
        <v>1787</v>
      </c>
      <c r="Q134" s="485" t="s">
        <v>1787</v>
      </c>
      <c r="R134" s="485" t="s">
        <v>1787</v>
      </c>
      <c r="S134" s="93" t="s">
        <v>1001</v>
      </c>
      <c r="T134" s="201" t="s">
        <v>1849</v>
      </c>
      <c r="U134" s="201"/>
      <c r="V134" s="201"/>
      <c r="W134" s="201">
        <v>0</v>
      </c>
      <c r="X134" s="201"/>
    </row>
    <row r="135" spans="1:24" ht="15">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484" t="s">
        <v>1787</v>
      </c>
      <c r="P135" s="487" t="s">
        <v>1787</v>
      </c>
      <c r="Q135" s="487" t="s">
        <v>1787</v>
      </c>
      <c r="R135" s="487" t="s">
        <v>1787</v>
      </c>
      <c r="S135" s="93" t="s">
        <v>1005</v>
      </c>
      <c r="T135" s="201" t="s">
        <v>1849</v>
      </c>
      <c r="U135" s="201"/>
      <c r="V135" s="201"/>
      <c r="W135" s="201">
        <v>0</v>
      </c>
      <c r="X135" s="201"/>
    </row>
    <row r="136" spans="1:24" ht="24">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484" t="s">
        <v>1787</v>
      </c>
      <c r="P136" s="483" t="s">
        <v>1787</v>
      </c>
      <c r="Q136" s="485" t="s">
        <v>1787</v>
      </c>
      <c r="R136" s="485" t="s">
        <v>1787</v>
      </c>
      <c r="S136" s="93" t="s">
        <v>424</v>
      </c>
      <c r="T136" s="201" t="s">
        <v>1849</v>
      </c>
      <c r="U136" s="201"/>
      <c r="V136" s="201"/>
      <c r="W136" s="201">
        <v>0</v>
      </c>
      <c r="X136" s="201"/>
    </row>
    <row r="137" spans="1:24" ht="15">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1228</v>
      </c>
      <c r="T137" s="201" t="s">
        <v>1849</v>
      </c>
      <c r="U137" s="201"/>
      <c r="V137" s="201"/>
      <c r="W137" s="201">
        <v>0</v>
      </c>
      <c r="X137" s="201"/>
    </row>
    <row r="138" spans="1:24" ht="72">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396</v>
      </c>
      <c r="T138" s="201" t="s">
        <v>1849</v>
      </c>
      <c r="U138" s="201"/>
      <c r="V138" s="201"/>
      <c r="W138" s="201">
        <v>0</v>
      </c>
      <c r="X138" s="201"/>
    </row>
    <row r="139" spans="1:24" ht="72">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484" t="s">
        <v>1787</v>
      </c>
      <c r="P139" s="487" t="s">
        <v>1787</v>
      </c>
      <c r="Q139" s="487" t="s">
        <v>1787</v>
      </c>
      <c r="R139" s="487" t="s">
        <v>1787</v>
      </c>
      <c r="S139" s="93" t="s">
        <v>382</v>
      </c>
      <c r="T139" s="201" t="s">
        <v>1849</v>
      </c>
      <c r="U139" s="201"/>
      <c r="V139" s="201"/>
      <c r="W139" s="201">
        <v>0</v>
      </c>
      <c r="X139" s="201"/>
    </row>
    <row r="140" spans="1:24" ht="96">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484" t="s">
        <v>1787</v>
      </c>
      <c r="P140" s="483" t="s">
        <v>1787</v>
      </c>
      <c r="Q140" s="485" t="s">
        <v>1787</v>
      </c>
      <c r="R140" s="485" t="s">
        <v>1787</v>
      </c>
      <c r="S140" s="93" t="s">
        <v>1093</v>
      </c>
      <c r="T140" s="201" t="s">
        <v>1849</v>
      </c>
      <c r="U140" s="201"/>
      <c r="V140" s="201"/>
      <c r="W140" s="201">
        <v>0</v>
      </c>
      <c r="X140" s="201"/>
    </row>
    <row r="141" spans="1:24" ht="226.5">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820</v>
      </c>
      <c r="T141" s="536" t="s">
        <v>1849</v>
      </c>
      <c r="U141" s="201"/>
      <c r="V141" s="201"/>
      <c r="W141" s="201">
        <v>0</v>
      </c>
      <c r="X141" s="201"/>
    </row>
    <row r="142" spans="1:24" ht="15">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484" t="s">
        <v>1787</v>
      </c>
      <c r="P142" s="487" t="s">
        <v>1787</v>
      </c>
      <c r="Q142" s="487" t="s">
        <v>1787</v>
      </c>
      <c r="R142" s="487" t="s">
        <v>1787</v>
      </c>
      <c r="S142" s="93" t="s">
        <v>1015</v>
      </c>
      <c r="T142" s="201" t="s">
        <v>1849</v>
      </c>
      <c r="U142" s="201"/>
      <c r="V142" s="201"/>
      <c r="W142" s="201">
        <v>0</v>
      </c>
      <c r="X142" s="201"/>
    </row>
    <row r="143" spans="1:24" ht="409.6">
      <c r="A143" s="488" t="s">
        <v>1854</v>
      </c>
      <c r="B143" s="488" t="s">
        <v>1787</v>
      </c>
      <c r="C143" s="488" t="s">
        <v>1787</v>
      </c>
      <c r="D143" s="479" t="s">
        <v>1855</v>
      </c>
      <c r="E143" s="479" t="s">
        <v>587</v>
      </c>
      <c r="F143" s="479"/>
      <c r="G143" s="479">
        <v>150.27000000000001</v>
      </c>
      <c r="H143" s="479">
        <v>5.45</v>
      </c>
      <c r="I143" s="479">
        <v>3.18</v>
      </c>
      <c r="J143" s="479">
        <v>19.59</v>
      </c>
      <c r="K143" s="479"/>
      <c r="L143" s="479">
        <v>4.22</v>
      </c>
      <c r="M143" s="479">
        <v>1.32</v>
      </c>
      <c r="N143" s="479">
        <v>3.2</v>
      </c>
      <c r="O143" s="479" t="s">
        <v>1787</v>
      </c>
      <c r="P143" s="488" t="s">
        <v>1856</v>
      </c>
      <c r="Q143" s="537" t="s">
        <v>1857</v>
      </c>
      <c r="R143" s="489" t="s">
        <v>1858</v>
      </c>
      <c r="S143" s="93" t="s">
        <v>1854</v>
      </c>
      <c r="T143" s="481" t="s">
        <v>1854</v>
      </c>
      <c r="U143" s="201"/>
      <c r="V143" s="201"/>
      <c r="W143" s="201" t="s">
        <v>1854</v>
      </c>
      <c r="X143" s="201"/>
    </row>
    <row r="144" spans="1:24" ht="409.6">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484" t="s">
        <v>1787</v>
      </c>
      <c r="P144" s="487" t="s">
        <v>1787</v>
      </c>
      <c r="Q144" s="487" t="s">
        <v>1787</v>
      </c>
      <c r="R144" s="487" t="s">
        <v>1787</v>
      </c>
      <c r="S144" s="93" t="s">
        <v>954</v>
      </c>
      <c r="T144" s="201" t="s">
        <v>1854</v>
      </c>
      <c r="U144" s="201"/>
      <c r="V144" s="201"/>
      <c r="W144" s="201">
        <v>0</v>
      </c>
      <c r="X144" s="201"/>
    </row>
    <row r="145" spans="1:24" ht="130.5">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484" t="s">
        <v>1787</v>
      </c>
      <c r="P145" s="483" t="s">
        <v>1787</v>
      </c>
      <c r="Q145" s="485" t="s">
        <v>1787</v>
      </c>
      <c r="R145" s="485" t="s">
        <v>1817</v>
      </c>
      <c r="S145" s="93" t="s">
        <v>1016</v>
      </c>
      <c r="T145" s="201" t="s">
        <v>1854</v>
      </c>
      <c r="U145" s="201"/>
      <c r="V145" s="201"/>
      <c r="W145" s="201">
        <v>0</v>
      </c>
      <c r="X145" s="201"/>
    </row>
    <row r="146" spans="1:24" ht="48">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484" t="s">
        <v>1787</v>
      </c>
      <c r="P146" s="487" t="s">
        <v>1787</v>
      </c>
      <c r="Q146" s="487" t="s">
        <v>1787</v>
      </c>
      <c r="R146" s="487" t="s">
        <v>1787</v>
      </c>
      <c r="S146" s="93" t="s">
        <v>616</v>
      </c>
      <c r="T146" s="201" t="s">
        <v>1854</v>
      </c>
      <c r="U146" s="201"/>
      <c r="V146" s="201"/>
      <c r="W146" s="201">
        <v>0</v>
      </c>
      <c r="X146" s="201"/>
    </row>
    <row r="147" spans="1:24" ht="15">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484" t="s">
        <v>1787</v>
      </c>
      <c r="P147" s="483" t="s">
        <v>1787</v>
      </c>
      <c r="Q147" s="485" t="s">
        <v>1787</v>
      </c>
      <c r="R147" s="485" t="s">
        <v>1787</v>
      </c>
      <c r="S147" s="93" t="s">
        <v>1001</v>
      </c>
      <c r="T147" s="201" t="s">
        <v>1854</v>
      </c>
      <c r="U147" s="201"/>
      <c r="V147" s="201"/>
      <c r="W147" s="201">
        <v>0</v>
      </c>
      <c r="X147" s="201"/>
    </row>
    <row r="148" spans="1:24" ht="48">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484" t="s">
        <v>1787</v>
      </c>
      <c r="P148" s="487" t="s">
        <v>1787</v>
      </c>
      <c r="Q148" s="487" t="s">
        <v>1787</v>
      </c>
      <c r="R148" s="487" t="s">
        <v>1787</v>
      </c>
      <c r="S148" s="93" t="s">
        <v>413</v>
      </c>
      <c r="T148" s="201" t="s">
        <v>1854</v>
      </c>
      <c r="U148" s="201"/>
      <c r="V148" s="201"/>
      <c r="W148" s="201">
        <v>0</v>
      </c>
      <c r="X148" s="201"/>
    </row>
    <row r="149" spans="1:24" ht="72">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484" t="s">
        <v>1787</v>
      </c>
      <c r="P149" s="483" t="s">
        <v>1787</v>
      </c>
      <c r="Q149" s="485" t="s">
        <v>1787</v>
      </c>
      <c r="R149" s="485" t="s">
        <v>1787</v>
      </c>
      <c r="S149" s="93" t="s">
        <v>396</v>
      </c>
      <c r="T149" s="201" t="s">
        <v>1854</v>
      </c>
      <c r="U149" s="201"/>
      <c r="V149" s="201"/>
      <c r="W149" s="201">
        <v>0</v>
      </c>
      <c r="X149" s="201"/>
    </row>
    <row r="150" spans="1:24" ht="24">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484" t="s">
        <v>1787</v>
      </c>
      <c r="P150" s="487" t="s">
        <v>1787</v>
      </c>
      <c r="Q150" s="487" t="s">
        <v>1787</v>
      </c>
      <c r="R150" s="487" t="s">
        <v>1787</v>
      </c>
      <c r="S150" s="93" t="s">
        <v>424</v>
      </c>
      <c r="T150" s="201" t="s">
        <v>1854</v>
      </c>
      <c r="U150" s="201"/>
      <c r="V150" s="201"/>
      <c r="W150" s="201">
        <v>0</v>
      </c>
      <c r="X150" s="201"/>
    </row>
    <row r="151" spans="1:24" ht="72">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484" t="s">
        <v>1787</v>
      </c>
      <c r="P151" s="483" t="s">
        <v>1787</v>
      </c>
      <c r="Q151" s="485" t="s">
        <v>1787</v>
      </c>
      <c r="R151" s="485" t="s">
        <v>1787</v>
      </c>
      <c r="S151" s="93" t="s">
        <v>382</v>
      </c>
      <c r="T151" s="201" t="s">
        <v>1854</v>
      </c>
      <c r="U151" s="201"/>
      <c r="V151" s="201"/>
      <c r="W151" s="201">
        <v>0</v>
      </c>
      <c r="X151" s="201"/>
    </row>
    <row r="152" spans="1:24" ht="15">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484" t="s">
        <v>1787</v>
      </c>
      <c r="P152" s="487" t="s">
        <v>1787</v>
      </c>
      <c r="Q152" s="487" t="s">
        <v>1787</v>
      </c>
      <c r="R152" s="487" t="s">
        <v>1787</v>
      </c>
      <c r="S152" s="93" t="s">
        <v>1015</v>
      </c>
      <c r="T152" s="201" t="s">
        <v>1854</v>
      </c>
      <c r="U152" s="201"/>
      <c r="V152" s="201"/>
      <c r="W152" s="201">
        <v>0</v>
      </c>
      <c r="X152" s="201"/>
    </row>
    <row r="153" spans="1:24" ht="381">
      <c r="A153" s="491" t="s">
        <v>1859</v>
      </c>
      <c r="B153" s="491" t="s">
        <v>1787</v>
      </c>
      <c r="C153" s="491" t="s">
        <v>1787</v>
      </c>
      <c r="D153" s="491" t="s">
        <v>1860</v>
      </c>
      <c r="E153" s="491" t="s">
        <v>231</v>
      </c>
      <c r="F153" s="491"/>
      <c r="G153" s="491">
        <v>91.69</v>
      </c>
      <c r="H153" s="491">
        <v>4.37</v>
      </c>
      <c r="I153" s="491">
        <v>1.21</v>
      </c>
      <c r="J153" s="491">
        <v>4.17</v>
      </c>
      <c r="K153" s="491"/>
      <c r="L153" s="491">
        <v>8.73</v>
      </c>
      <c r="M153" s="491">
        <v>0.87</v>
      </c>
      <c r="N153" s="491" t="s">
        <v>1787</v>
      </c>
      <c r="O153" s="491" t="s">
        <v>1787</v>
      </c>
      <c r="P153" s="491" t="s">
        <v>1861</v>
      </c>
      <c r="Q153" s="478" t="s">
        <v>1862</v>
      </c>
      <c r="R153" s="487" t="s">
        <v>1863</v>
      </c>
      <c r="S153" s="93" t="s">
        <v>1859</v>
      </c>
      <c r="T153" s="481" t="s">
        <v>1859</v>
      </c>
      <c r="U153" s="201"/>
      <c r="V153" s="201"/>
      <c r="W153" s="201" t="s">
        <v>1859</v>
      </c>
      <c r="X153" s="201"/>
    </row>
    <row r="154" spans="1:24" ht="36">
      <c r="A154" s="482" t="s">
        <v>1787</v>
      </c>
      <c r="B154" s="483" t="s">
        <v>591</v>
      </c>
      <c r="C154" s="483">
        <v>39000</v>
      </c>
      <c r="D154" s="484" t="s">
        <v>592</v>
      </c>
      <c r="E154" s="484" t="s">
        <v>231</v>
      </c>
      <c r="F154" s="484"/>
      <c r="G154" s="484" t="s">
        <v>1787</v>
      </c>
      <c r="H154" s="484" t="s">
        <v>1787</v>
      </c>
      <c r="I154" s="484" t="s">
        <v>1787</v>
      </c>
      <c r="J154" s="484" t="s">
        <v>1787</v>
      </c>
      <c r="K154" s="484" t="s">
        <v>1787</v>
      </c>
      <c r="L154" s="484" t="s">
        <v>1787</v>
      </c>
      <c r="M154" s="484" t="s">
        <v>1787</v>
      </c>
      <c r="N154" s="484" t="s">
        <v>1787</v>
      </c>
      <c r="O154" s="484" t="s">
        <v>1787</v>
      </c>
      <c r="P154" s="483" t="s">
        <v>1787</v>
      </c>
      <c r="Q154" s="485" t="s">
        <v>1787</v>
      </c>
      <c r="R154" s="485" t="s">
        <v>1787</v>
      </c>
      <c r="S154" s="93" t="s">
        <v>591</v>
      </c>
      <c r="T154" s="201" t="s">
        <v>1859</v>
      </c>
      <c r="U154" s="201"/>
      <c r="V154" s="201"/>
      <c r="W154" s="201">
        <v>0</v>
      </c>
      <c r="X154" s="201"/>
    </row>
    <row r="155" spans="1:24" ht="24">
      <c r="A155" s="486" t="s">
        <v>1787</v>
      </c>
      <c r="B155" s="487" t="s">
        <v>775</v>
      </c>
      <c r="C155" s="487">
        <v>19500</v>
      </c>
      <c r="D155" s="484" t="s">
        <v>777</v>
      </c>
      <c r="E155" s="484"/>
      <c r="F155" s="484"/>
      <c r="G155" s="484" t="s">
        <v>1787</v>
      </c>
      <c r="H155" s="484" t="s">
        <v>1787</v>
      </c>
      <c r="I155" s="484" t="s">
        <v>1787</v>
      </c>
      <c r="J155" s="484" t="s">
        <v>1787</v>
      </c>
      <c r="K155" s="484" t="s">
        <v>1787</v>
      </c>
      <c r="L155" s="484" t="s">
        <v>1787</v>
      </c>
      <c r="M155" s="484" t="s">
        <v>1787</v>
      </c>
      <c r="N155" s="484" t="s">
        <v>1787</v>
      </c>
      <c r="O155" s="484" t="s">
        <v>1787</v>
      </c>
      <c r="P155" s="487" t="s">
        <v>1787</v>
      </c>
      <c r="Q155" s="487" t="s">
        <v>1787</v>
      </c>
      <c r="R155" s="487" t="s">
        <v>1787</v>
      </c>
      <c r="S155" s="93" t="s">
        <v>775</v>
      </c>
      <c r="T155" s="536" t="s">
        <v>1859</v>
      </c>
      <c r="U155" s="201"/>
      <c r="V155" s="201"/>
      <c r="W155" s="201">
        <v>0</v>
      </c>
      <c r="X155" s="201"/>
    </row>
    <row r="156" spans="1:24" ht="15">
      <c r="A156" s="482" t="s">
        <v>1787</v>
      </c>
      <c r="B156" s="483" t="s">
        <v>557</v>
      </c>
      <c r="C156" s="483">
        <v>7800</v>
      </c>
      <c r="D156" s="484" t="s">
        <v>554</v>
      </c>
      <c r="E156" s="484" t="s">
        <v>231</v>
      </c>
      <c r="F156" s="484"/>
      <c r="G156" s="484" t="s">
        <v>1787</v>
      </c>
      <c r="H156" s="484" t="s">
        <v>1787</v>
      </c>
      <c r="I156" s="484" t="s">
        <v>1787</v>
      </c>
      <c r="J156" s="484" t="s">
        <v>1787</v>
      </c>
      <c r="K156" s="484" t="s">
        <v>1787</v>
      </c>
      <c r="L156" s="484" t="s">
        <v>1787</v>
      </c>
      <c r="M156" s="484" t="s">
        <v>1787</v>
      </c>
      <c r="N156" s="484" t="s">
        <v>1787</v>
      </c>
      <c r="O156" s="484" t="s">
        <v>1787</v>
      </c>
      <c r="P156" s="483" t="s">
        <v>1787</v>
      </c>
      <c r="Q156" s="485" t="s">
        <v>1787</v>
      </c>
      <c r="R156" s="485" t="s">
        <v>1787</v>
      </c>
      <c r="S156" s="93" t="s">
        <v>557</v>
      </c>
      <c r="T156" s="201" t="s">
        <v>1859</v>
      </c>
      <c r="U156" s="201"/>
      <c r="V156" s="201"/>
      <c r="W156" s="201">
        <v>0</v>
      </c>
      <c r="X156" s="201"/>
    </row>
    <row r="157" spans="1:24" ht="15">
      <c r="A157" s="486" t="s">
        <v>1787</v>
      </c>
      <c r="B157" s="487" t="s">
        <v>1005</v>
      </c>
      <c r="C157" s="487">
        <v>6500</v>
      </c>
      <c r="D157" s="484" t="s">
        <v>1006</v>
      </c>
      <c r="E157" s="484" t="s">
        <v>231</v>
      </c>
      <c r="F157" s="484"/>
      <c r="G157" s="484" t="s">
        <v>1787</v>
      </c>
      <c r="H157" s="484" t="s">
        <v>1787</v>
      </c>
      <c r="I157" s="484" t="s">
        <v>1787</v>
      </c>
      <c r="J157" s="484" t="s">
        <v>1787</v>
      </c>
      <c r="K157" s="484" t="s">
        <v>1787</v>
      </c>
      <c r="L157" s="484" t="s">
        <v>1787</v>
      </c>
      <c r="M157" s="484" t="s">
        <v>1787</v>
      </c>
      <c r="N157" s="484" t="s">
        <v>1787</v>
      </c>
      <c r="O157" s="484" t="s">
        <v>1787</v>
      </c>
      <c r="P157" s="487" t="s">
        <v>1787</v>
      </c>
      <c r="Q157" s="487" t="s">
        <v>1787</v>
      </c>
      <c r="R157" s="487" t="s">
        <v>1787</v>
      </c>
      <c r="S157" s="93" t="s">
        <v>1005</v>
      </c>
      <c r="T157" s="201" t="s">
        <v>1859</v>
      </c>
      <c r="U157" s="201"/>
      <c r="V157" s="201"/>
      <c r="W157" s="201">
        <v>0</v>
      </c>
      <c r="X157" s="201"/>
    </row>
    <row r="158" spans="1:24" ht="15">
      <c r="A158" s="482" t="s">
        <v>1787</v>
      </c>
      <c r="B158" s="483" t="s">
        <v>1001</v>
      </c>
      <c r="C158" s="483">
        <v>3900</v>
      </c>
      <c r="D158" s="484" t="s">
        <v>1002</v>
      </c>
      <c r="E158" s="484" t="s">
        <v>231</v>
      </c>
      <c r="F158" s="484"/>
      <c r="G158" s="484" t="s">
        <v>1787</v>
      </c>
      <c r="H158" s="484" t="s">
        <v>1787</v>
      </c>
      <c r="I158" s="484" t="s">
        <v>1787</v>
      </c>
      <c r="J158" s="484" t="s">
        <v>1787</v>
      </c>
      <c r="K158" s="484" t="s">
        <v>1787</v>
      </c>
      <c r="L158" s="484" t="s">
        <v>1787</v>
      </c>
      <c r="M158" s="484" t="s">
        <v>1787</v>
      </c>
      <c r="N158" s="484" t="s">
        <v>1787</v>
      </c>
      <c r="O158" s="484" t="s">
        <v>1787</v>
      </c>
      <c r="P158" s="483" t="s">
        <v>1787</v>
      </c>
      <c r="Q158" s="485" t="s">
        <v>1787</v>
      </c>
      <c r="R158" s="485" t="s">
        <v>1787</v>
      </c>
      <c r="S158" s="93" t="s">
        <v>1001</v>
      </c>
      <c r="T158" s="201" t="s">
        <v>1859</v>
      </c>
      <c r="U158" s="201"/>
      <c r="V158" s="201"/>
      <c r="W158" s="201">
        <v>0</v>
      </c>
      <c r="X158" s="201"/>
    </row>
    <row r="159" spans="1:24" ht="24">
      <c r="A159" s="486" t="s">
        <v>1787</v>
      </c>
      <c r="B159" s="487" t="s">
        <v>1012</v>
      </c>
      <c r="C159" s="487">
        <v>650</v>
      </c>
      <c r="D159" s="484" t="s">
        <v>1013</v>
      </c>
      <c r="E159" s="484" t="s">
        <v>231</v>
      </c>
      <c r="F159" s="484"/>
      <c r="G159" s="484" t="s">
        <v>1787</v>
      </c>
      <c r="H159" s="484" t="s">
        <v>1787</v>
      </c>
      <c r="I159" s="484" t="s">
        <v>1787</v>
      </c>
      <c r="J159" s="484" t="s">
        <v>1787</v>
      </c>
      <c r="K159" s="484" t="s">
        <v>1787</v>
      </c>
      <c r="L159" s="484" t="s">
        <v>1787</v>
      </c>
      <c r="M159" s="484" t="s">
        <v>1787</v>
      </c>
      <c r="N159" s="484" t="s">
        <v>1787</v>
      </c>
      <c r="O159" s="484" t="s">
        <v>1787</v>
      </c>
      <c r="P159" s="487" t="s">
        <v>1787</v>
      </c>
      <c r="Q159" s="487" t="s">
        <v>1787</v>
      </c>
      <c r="R159" s="487" t="s">
        <v>1787</v>
      </c>
      <c r="S159" s="93" t="s">
        <v>1012</v>
      </c>
      <c r="T159" s="201" t="s">
        <v>1859</v>
      </c>
      <c r="U159" s="201"/>
      <c r="V159" s="201"/>
      <c r="W159" s="201">
        <v>0</v>
      </c>
      <c r="X159" s="201"/>
    </row>
    <row r="160" spans="1:24" ht="72">
      <c r="A160" s="482" t="s">
        <v>1787</v>
      </c>
      <c r="B160" s="483" t="s">
        <v>837</v>
      </c>
      <c r="C160" s="483">
        <v>130</v>
      </c>
      <c r="D160" s="484" t="s">
        <v>838</v>
      </c>
      <c r="E160" s="484"/>
      <c r="F160" s="484" t="s">
        <v>393</v>
      </c>
      <c r="G160" s="484" t="s">
        <v>1787</v>
      </c>
      <c r="H160" s="484" t="s">
        <v>1787</v>
      </c>
      <c r="I160" s="484" t="s">
        <v>1787</v>
      </c>
      <c r="J160" s="484" t="s">
        <v>1787</v>
      </c>
      <c r="K160" s="484" t="s">
        <v>1787</v>
      </c>
      <c r="L160" s="484" t="s">
        <v>1787</v>
      </c>
      <c r="M160" s="484" t="s">
        <v>1787</v>
      </c>
      <c r="N160" s="484" t="s">
        <v>1787</v>
      </c>
      <c r="O160" s="484" t="s">
        <v>1787</v>
      </c>
      <c r="P160" s="483" t="s">
        <v>1787</v>
      </c>
      <c r="Q160" s="485" t="s">
        <v>1787</v>
      </c>
      <c r="R160" s="485" t="s">
        <v>1787</v>
      </c>
      <c r="S160" s="93" t="s">
        <v>837</v>
      </c>
      <c r="T160" s="536" t="s">
        <v>1859</v>
      </c>
      <c r="U160" s="201"/>
      <c r="V160" s="201"/>
      <c r="W160" s="201">
        <v>0</v>
      </c>
      <c r="X160" s="201"/>
    </row>
    <row r="161" spans="1:24" ht="84">
      <c r="A161" s="486" t="s">
        <v>1787</v>
      </c>
      <c r="B161" s="487" t="s">
        <v>840</v>
      </c>
      <c r="C161" s="487">
        <v>65</v>
      </c>
      <c r="D161" s="484" t="s">
        <v>841</v>
      </c>
      <c r="E161" s="484"/>
      <c r="F161" s="484" t="s">
        <v>393</v>
      </c>
      <c r="G161" s="484" t="s">
        <v>1787</v>
      </c>
      <c r="H161" s="484" t="s">
        <v>1787</v>
      </c>
      <c r="I161" s="484" t="s">
        <v>1787</v>
      </c>
      <c r="J161" s="484" t="s">
        <v>1787</v>
      </c>
      <c r="K161" s="484" t="s">
        <v>1787</v>
      </c>
      <c r="L161" s="484" t="s">
        <v>1787</v>
      </c>
      <c r="M161" s="484" t="s">
        <v>1787</v>
      </c>
      <c r="N161" s="484" t="s">
        <v>1787</v>
      </c>
      <c r="O161" s="484" t="s">
        <v>1787</v>
      </c>
      <c r="P161" s="487" t="s">
        <v>1787</v>
      </c>
      <c r="Q161" s="487" t="s">
        <v>1787</v>
      </c>
      <c r="R161" s="487" t="s">
        <v>1787</v>
      </c>
      <c r="S161" s="93" t="s">
        <v>840</v>
      </c>
      <c r="T161" s="536" t="s">
        <v>1859</v>
      </c>
      <c r="U161" s="201"/>
      <c r="V161" s="201"/>
      <c r="W161" s="201">
        <v>0</v>
      </c>
      <c r="X161" s="201"/>
    </row>
    <row r="162" spans="1:24" ht="72">
      <c r="A162" s="482" t="s">
        <v>1787</v>
      </c>
      <c r="B162" s="483" t="s">
        <v>382</v>
      </c>
      <c r="C162" s="483">
        <v>780</v>
      </c>
      <c r="D162" s="484" t="s">
        <v>385</v>
      </c>
      <c r="E162" s="484" t="s">
        <v>231</v>
      </c>
      <c r="F162" s="484" t="s">
        <v>386</v>
      </c>
      <c r="G162" s="484" t="s">
        <v>1787</v>
      </c>
      <c r="H162" s="484" t="s">
        <v>1787</v>
      </c>
      <c r="I162" s="484" t="s">
        <v>1787</v>
      </c>
      <c r="J162" s="484" t="s">
        <v>1787</v>
      </c>
      <c r="K162" s="484" t="s">
        <v>1787</v>
      </c>
      <c r="L162" s="484" t="s">
        <v>1787</v>
      </c>
      <c r="M162" s="484" t="s">
        <v>1787</v>
      </c>
      <c r="N162" s="484" t="s">
        <v>1787</v>
      </c>
      <c r="O162" s="484" t="s">
        <v>1787</v>
      </c>
      <c r="P162" s="483" t="s">
        <v>1787</v>
      </c>
      <c r="Q162" s="485" t="s">
        <v>1787</v>
      </c>
      <c r="R162" s="485" t="s">
        <v>1787</v>
      </c>
      <c r="S162" s="93" t="s">
        <v>382</v>
      </c>
      <c r="T162" s="201" t="s">
        <v>1859</v>
      </c>
      <c r="U162" s="201"/>
      <c r="V162" s="201"/>
      <c r="W162" s="201">
        <v>0</v>
      </c>
      <c r="X162" s="201"/>
    </row>
    <row r="163" spans="1:24" ht="15">
      <c r="A163" s="486" t="s">
        <v>1787</v>
      </c>
      <c r="B163" s="487" t="s">
        <v>534</v>
      </c>
      <c r="C163" s="487">
        <v>390</v>
      </c>
      <c r="D163" s="484" t="s">
        <v>536</v>
      </c>
      <c r="E163" s="484" t="s">
        <v>231</v>
      </c>
      <c r="F163" s="484"/>
      <c r="G163" s="484" t="s">
        <v>1787</v>
      </c>
      <c r="H163" s="484" t="s">
        <v>1787</v>
      </c>
      <c r="I163" s="484" t="s">
        <v>1787</v>
      </c>
      <c r="J163" s="484" t="s">
        <v>1787</v>
      </c>
      <c r="K163" s="484" t="s">
        <v>1787</v>
      </c>
      <c r="L163" s="484" t="s">
        <v>1787</v>
      </c>
      <c r="M163" s="484" t="s">
        <v>1787</v>
      </c>
      <c r="N163" s="484" t="s">
        <v>1787</v>
      </c>
      <c r="O163" s="484" t="s">
        <v>1787</v>
      </c>
      <c r="P163" s="487" t="s">
        <v>1787</v>
      </c>
      <c r="Q163" s="487" t="s">
        <v>1787</v>
      </c>
      <c r="R163" s="487" t="s">
        <v>1787</v>
      </c>
      <c r="S163" s="93" t="s">
        <v>534</v>
      </c>
      <c r="T163" s="201" t="s">
        <v>1859</v>
      </c>
      <c r="U163" s="201"/>
      <c r="V163" s="201"/>
      <c r="W163" s="201">
        <v>0</v>
      </c>
      <c r="X163" s="201"/>
    </row>
    <row r="164" spans="1:24" ht="15">
      <c r="A164" s="482" t="s">
        <v>1787</v>
      </c>
      <c r="B164" s="483" t="s">
        <v>1015</v>
      </c>
      <c r="C164" s="483">
        <v>21285</v>
      </c>
      <c r="D164" s="484" t="s">
        <v>1015</v>
      </c>
      <c r="E164" s="484" t="s">
        <v>231</v>
      </c>
      <c r="F164" s="484"/>
      <c r="G164" s="484" t="s">
        <v>1787</v>
      </c>
      <c r="H164" s="484" t="s">
        <v>1787</v>
      </c>
      <c r="I164" s="484" t="s">
        <v>1787</v>
      </c>
      <c r="J164" s="484" t="s">
        <v>1787</v>
      </c>
      <c r="K164" s="484" t="s">
        <v>1787</v>
      </c>
      <c r="L164" s="484" t="s">
        <v>1787</v>
      </c>
      <c r="M164" s="484" t="s">
        <v>1787</v>
      </c>
      <c r="N164" s="484" t="s">
        <v>1787</v>
      </c>
      <c r="O164" s="484" t="s">
        <v>1787</v>
      </c>
      <c r="P164" s="483" t="s">
        <v>1787</v>
      </c>
      <c r="Q164" s="485" t="s">
        <v>1787</v>
      </c>
      <c r="R164" s="485" t="s">
        <v>1787</v>
      </c>
      <c r="S164" s="93" t="s">
        <v>1015</v>
      </c>
      <c r="T164" s="201" t="s">
        <v>1859</v>
      </c>
      <c r="U164" s="201"/>
      <c r="V164" s="201"/>
      <c r="W164" s="201">
        <v>0</v>
      </c>
      <c r="X164" s="201"/>
    </row>
    <row r="165" spans="1:24" ht="409.6">
      <c r="A165" s="491" t="s">
        <v>1864</v>
      </c>
      <c r="B165" s="491" t="s">
        <v>1787</v>
      </c>
      <c r="C165" s="491" t="s">
        <v>1787</v>
      </c>
      <c r="D165" s="491" t="s">
        <v>1865</v>
      </c>
      <c r="E165" s="491" t="s">
        <v>1866</v>
      </c>
      <c r="F165" s="491"/>
      <c r="G165" s="491">
        <v>117.95</v>
      </c>
      <c r="H165" s="491">
        <v>7</v>
      </c>
      <c r="I165" s="491">
        <v>2.99</v>
      </c>
      <c r="J165" s="491">
        <v>4.12</v>
      </c>
      <c r="K165" s="491"/>
      <c r="L165" s="491">
        <v>9.74</v>
      </c>
      <c r="M165" s="491">
        <v>1.54</v>
      </c>
      <c r="N165" s="491" t="s">
        <v>1787</v>
      </c>
      <c r="O165" s="491" t="s">
        <v>1787</v>
      </c>
      <c r="P165" s="491" t="s">
        <v>1867</v>
      </c>
      <c r="Q165" s="478" t="s">
        <v>1868</v>
      </c>
      <c r="R165" s="487" t="s">
        <v>1869</v>
      </c>
      <c r="S165" s="93" t="s">
        <v>1864</v>
      </c>
      <c r="T165" s="481" t="s">
        <v>1864</v>
      </c>
      <c r="U165" s="201"/>
      <c r="V165" s="201"/>
      <c r="W165" s="201" t="s">
        <v>1864</v>
      </c>
      <c r="X165" s="201"/>
    </row>
    <row r="166" spans="1:24" ht="84">
      <c r="A166" s="482" t="s">
        <v>1787</v>
      </c>
      <c r="B166" s="483" t="s">
        <v>886</v>
      </c>
      <c r="C166" s="483">
        <v>46700</v>
      </c>
      <c r="D166" s="484" t="s">
        <v>888</v>
      </c>
      <c r="E166" s="484"/>
      <c r="F166" s="484"/>
      <c r="G166" s="484" t="s">
        <v>1787</v>
      </c>
      <c r="H166" s="484" t="s">
        <v>1787</v>
      </c>
      <c r="I166" s="484" t="s">
        <v>1787</v>
      </c>
      <c r="J166" s="484" t="s">
        <v>1787</v>
      </c>
      <c r="K166" s="484" t="s">
        <v>1787</v>
      </c>
      <c r="L166" s="484" t="s">
        <v>1787</v>
      </c>
      <c r="M166" s="484" t="s">
        <v>1787</v>
      </c>
      <c r="N166" s="484" t="s">
        <v>1787</v>
      </c>
      <c r="O166" s="484" t="s">
        <v>1787</v>
      </c>
      <c r="P166" s="483" t="s">
        <v>1787</v>
      </c>
      <c r="Q166" s="485" t="s">
        <v>1787</v>
      </c>
      <c r="R166" s="485" t="s">
        <v>1787</v>
      </c>
      <c r="S166" s="93" t="s">
        <v>886</v>
      </c>
      <c r="T166" s="536" t="s">
        <v>1864</v>
      </c>
      <c r="U166" s="201"/>
      <c r="V166" s="201"/>
      <c r="W166" s="201">
        <v>0</v>
      </c>
      <c r="X166" s="201"/>
    </row>
    <row r="167" spans="1:24" ht="15">
      <c r="A167" s="482" t="s">
        <v>1787</v>
      </c>
      <c r="B167" s="483" t="s">
        <v>1001</v>
      </c>
      <c r="C167" s="483">
        <v>13300</v>
      </c>
      <c r="D167" s="484" t="s">
        <v>1002</v>
      </c>
      <c r="E167" s="484" t="s">
        <v>231</v>
      </c>
      <c r="F167" s="484"/>
      <c r="G167" s="484" t="s">
        <v>1787</v>
      </c>
      <c r="H167" s="484" t="s">
        <v>1787</v>
      </c>
      <c r="I167" s="484" t="s">
        <v>1787</v>
      </c>
      <c r="J167" s="484" t="s">
        <v>1787</v>
      </c>
      <c r="K167" s="484" t="s">
        <v>1787</v>
      </c>
      <c r="L167" s="484" t="s">
        <v>1787</v>
      </c>
      <c r="M167" s="484" t="s">
        <v>1787</v>
      </c>
      <c r="N167" s="484" t="s">
        <v>1787</v>
      </c>
      <c r="O167" s="484" t="s">
        <v>1787</v>
      </c>
      <c r="P167" s="483" t="s">
        <v>1787</v>
      </c>
      <c r="Q167" s="485" t="s">
        <v>1787</v>
      </c>
      <c r="R167" s="485" t="s">
        <v>1787</v>
      </c>
      <c r="S167" s="93" t="s">
        <v>1001</v>
      </c>
      <c r="T167" s="201" t="s">
        <v>1864</v>
      </c>
      <c r="U167" s="201"/>
      <c r="V167" s="201"/>
      <c r="W167" s="201">
        <v>0</v>
      </c>
      <c r="X167" s="201"/>
    </row>
    <row r="168" spans="1:24" ht="15">
      <c r="A168" s="486" t="s">
        <v>1787</v>
      </c>
      <c r="B168" s="487" t="s">
        <v>1005</v>
      </c>
      <c r="C168" s="487">
        <v>5300</v>
      </c>
      <c r="D168" s="484" t="s">
        <v>1006</v>
      </c>
      <c r="E168" s="484" t="s">
        <v>231</v>
      </c>
      <c r="F168" s="484"/>
      <c r="G168" s="484" t="s">
        <v>1787</v>
      </c>
      <c r="H168" s="484" t="s">
        <v>1787</v>
      </c>
      <c r="I168" s="484" t="s">
        <v>1787</v>
      </c>
      <c r="J168" s="484" t="s">
        <v>1787</v>
      </c>
      <c r="K168" s="484" t="s">
        <v>1787</v>
      </c>
      <c r="L168" s="484" t="s">
        <v>1787</v>
      </c>
      <c r="M168" s="484" t="s">
        <v>1787</v>
      </c>
      <c r="N168" s="484" t="s">
        <v>1787</v>
      </c>
      <c r="O168" s="484" t="s">
        <v>1787</v>
      </c>
      <c r="P168" s="487" t="s">
        <v>1787</v>
      </c>
      <c r="Q168" s="487" t="s">
        <v>1787</v>
      </c>
      <c r="R168" s="487" t="s">
        <v>1787</v>
      </c>
      <c r="S168" s="93" t="s">
        <v>1005</v>
      </c>
      <c r="T168" s="201" t="s">
        <v>1864</v>
      </c>
      <c r="U168" s="201"/>
      <c r="V168" s="201"/>
      <c r="W168" s="201">
        <v>0</v>
      </c>
      <c r="X168" s="201"/>
    </row>
    <row r="169" spans="1:24" ht="262.5">
      <c r="A169" s="482" t="s">
        <v>1787</v>
      </c>
      <c r="B169" s="483" t="s">
        <v>1057</v>
      </c>
      <c r="C169" s="483">
        <v>2000</v>
      </c>
      <c r="D169" s="484" t="s">
        <v>1060</v>
      </c>
      <c r="E169" s="484" t="s">
        <v>343</v>
      </c>
      <c r="F169" s="484"/>
      <c r="G169" s="484" t="s">
        <v>1787</v>
      </c>
      <c r="H169" s="484" t="s">
        <v>1787</v>
      </c>
      <c r="I169" s="484" t="s">
        <v>1787</v>
      </c>
      <c r="J169" s="484" t="s">
        <v>1787</v>
      </c>
      <c r="K169" s="484" t="s">
        <v>1787</v>
      </c>
      <c r="L169" s="484" t="s">
        <v>1787</v>
      </c>
      <c r="M169" s="484" t="s">
        <v>1787</v>
      </c>
      <c r="N169" s="484" t="s">
        <v>1787</v>
      </c>
      <c r="O169" s="484" t="s">
        <v>1787</v>
      </c>
      <c r="P169" s="483" t="s">
        <v>1787</v>
      </c>
      <c r="Q169" s="485" t="s">
        <v>1787</v>
      </c>
      <c r="R169" s="485" t="s">
        <v>1787</v>
      </c>
      <c r="S169" s="93" t="s">
        <v>1057</v>
      </c>
      <c r="T169" s="201" t="s">
        <v>1864</v>
      </c>
      <c r="U169" s="201"/>
      <c r="V169" s="201"/>
      <c r="W169" s="201">
        <v>0</v>
      </c>
      <c r="X169" s="201"/>
    </row>
    <row r="170" spans="1:24" ht="15">
      <c r="A170" s="486" t="s">
        <v>1787</v>
      </c>
      <c r="B170" s="487" t="s">
        <v>557</v>
      </c>
      <c r="C170" s="487">
        <v>2000</v>
      </c>
      <c r="D170" s="484" t="s">
        <v>554</v>
      </c>
      <c r="E170" s="484" t="s">
        <v>231</v>
      </c>
      <c r="F170" s="484"/>
      <c r="G170" s="484" t="s">
        <v>1787</v>
      </c>
      <c r="H170" s="484" t="s">
        <v>1787</v>
      </c>
      <c r="I170" s="484" t="s">
        <v>1787</v>
      </c>
      <c r="J170" s="484" t="s">
        <v>1787</v>
      </c>
      <c r="K170" s="484" t="s">
        <v>1787</v>
      </c>
      <c r="L170" s="484" t="s">
        <v>1787</v>
      </c>
      <c r="M170" s="484" t="s">
        <v>1787</v>
      </c>
      <c r="N170" s="484" t="s">
        <v>1787</v>
      </c>
      <c r="O170" s="484" t="s">
        <v>1787</v>
      </c>
      <c r="P170" s="487" t="s">
        <v>1787</v>
      </c>
      <c r="Q170" s="487" t="s">
        <v>1787</v>
      </c>
      <c r="R170" s="487" t="s">
        <v>1787</v>
      </c>
      <c r="S170" s="93" t="s">
        <v>557</v>
      </c>
      <c r="T170" s="201" t="s">
        <v>1864</v>
      </c>
      <c r="U170" s="201"/>
      <c r="V170" s="201"/>
      <c r="W170" s="201">
        <v>0</v>
      </c>
      <c r="X170" s="201"/>
    </row>
    <row r="171" spans="1:24" ht="36">
      <c r="A171" s="482" t="s">
        <v>1787</v>
      </c>
      <c r="B171" s="483" t="s">
        <v>1101</v>
      </c>
      <c r="C171" s="483">
        <v>1070</v>
      </c>
      <c r="D171" s="484" t="s">
        <v>1102</v>
      </c>
      <c r="E171" s="484" t="s">
        <v>1080</v>
      </c>
      <c r="F171" s="484"/>
      <c r="G171" s="484" t="s">
        <v>1787</v>
      </c>
      <c r="H171" s="484" t="s">
        <v>1787</v>
      </c>
      <c r="I171" s="484" t="s">
        <v>1787</v>
      </c>
      <c r="J171" s="484" t="s">
        <v>1787</v>
      </c>
      <c r="K171" s="484" t="s">
        <v>1787</v>
      </c>
      <c r="L171" s="484" t="s">
        <v>1787</v>
      </c>
      <c r="M171" s="484" t="s">
        <v>1787</v>
      </c>
      <c r="N171" s="484" t="s">
        <v>1787</v>
      </c>
      <c r="O171" s="484" t="s">
        <v>1787</v>
      </c>
      <c r="P171" s="483" t="s">
        <v>1787</v>
      </c>
      <c r="Q171" s="485" t="s">
        <v>1787</v>
      </c>
      <c r="R171" s="485" t="s">
        <v>1787</v>
      </c>
      <c r="S171" s="93" t="s">
        <v>1101</v>
      </c>
      <c r="T171" s="201" t="s">
        <v>1864</v>
      </c>
      <c r="U171" s="201"/>
      <c r="V171" s="201"/>
      <c r="W171" s="201">
        <v>0</v>
      </c>
      <c r="X171" s="201"/>
    </row>
    <row r="172" spans="1:24" ht="24">
      <c r="A172" s="486" t="s">
        <v>1787</v>
      </c>
      <c r="B172" s="487" t="s">
        <v>1042</v>
      </c>
      <c r="C172" s="487">
        <v>670</v>
      </c>
      <c r="D172" s="484" t="s">
        <v>1043</v>
      </c>
      <c r="E172" s="484" t="s">
        <v>628</v>
      </c>
      <c r="F172" s="484"/>
      <c r="G172" s="484" t="s">
        <v>1787</v>
      </c>
      <c r="H172" s="484" t="s">
        <v>1787</v>
      </c>
      <c r="I172" s="484" t="s">
        <v>1787</v>
      </c>
      <c r="J172" s="484" t="s">
        <v>1787</v>
      </c>
      <c r="K172" s="484" t="s">
        <v>1787</v>
      </c>
      <c r="L172" s="484" t="s">
        <v>1787</v>
      </c>
      <c r="M172" s="484" t="s">
        <v>1787</v>
      </c>
      <c r="N172" s="484" t="s">
        <v>1787</v>
      </c>
      <c r="O172" s="484" t="s">
        <v>1787</v>
      </c>
      <c r="P172" s="487" t="s">
        <v>1787</v>
      </c>
      <c r="Q172" s="487" t="s">
        <v>1787</v>
      </c>
      <c r="R172" s="487" t="s">
        <v>1787</v>
      </c>
      <c r="S172" s="93" t="s">
        <v>1042</v>
      </c>
      <c r="T172" s="201" t="s">
        <v>1864</v>
      </c>
      <c r="U172" s="201"/>
      <c r="V172" s="201"/>
      <c r="W172" s="201">
        <v>0</v>
      </c>
      <c r="X172" s="201"/>
    </row>
    <row r="173" spans="1:24" ht="24">
      <c r="A173" s="482" t="s">
        <v>1787</v>
      </c>
      <c r="B173" s="483" t="s">
        <v>508</v>
      </c>
      <c r="C173" s="483">
        <v>1330</v>
      </c>
      <c r="D173" s="484" t="s">
        <v>510</v>
      </c>
      <c r="E173" s="484" t="s">
        <v>217</v>
      </c>
      <c r="F173" s="484"/>
      <c r="G173" s="484" t="s">
        <v>1787</v>
      </c>
      <c r="H173" s="484" t="s">
        <v>1787</v>
      </c>
      <c r="I173" s="484" t="s">
        <v>1787</v>
      </c>
      <c r="J173" s="484" t="s">
        <v>1787</v>
      </c>
      <c r="K173" s="484" t="s">
        <v>1787</v>
      </c>
      <c r="L173" s="484" t="s">
        <v>1787</v>
      </c>
      <c r="M173" s="484" t="s">
        <v>1787</v>
      </c>
      <c r="N173" s="484" t="s">
        <v>1787</v>
      </c>
      <c r="O173" s="484" t="s">
        <v>1787</v>
      </c>
      <c r="P173" s="483" t="s">
        <v>1787</v>
      </c>
      <c r="Q173" s="485" t="s">
        <v>1787</v>
      </c>
      <c r="R173" s="485" t="s">
        <v>1787</v>
      </c>
      <c r="S173" s="93" t="s">
        <v>508</v>
      </c>
      <c r="T173" s="201" t="s">
        <v>1864</v>
      </c>
      <c r="U173" s="201"/>
      <c r="V173" s="201"/>
      <c r="W173" s="201">
        <v>0</v>
      </c>
      <c r="X173" s="201"/>
    </row>
    <row r="174" spans="1:24" ht="15">
      <c r="A174" s="486" t="s">
        <v>1787</v>
      </c>
      <c r="B174" s="487" t="s">
        <v>1670</v>
      </c>
      <c r="C174" s="487">
        <v>70</v>
      </c>
      <c r="D174" s="484"/>
      <c r="E174" s="484"/>
      <c r="F174" s="484"/>
      <c r="G174" s="484" t="s">
        <v>1787</v>
      </c>
      <c r="H174" s="484" t="s">
        <v>1787</v>
      </c>
      <c r="I174" s="484" t="s">
        <v>1787</v>
      </c>
      <c r="J174" s="484" t="s">
        <v>1787</v>
      </c>
      <c r="K174" s="484" t="s">
        <v>1787</v>
      </c>
      <c r="L174" s="484" t="s">
        <v>1787</v>
      </c>
      <c r="M174" s="484" t="s">
        <v>1787</v>
      </c>
      <c r="N174" s="484" t="s">
        <v>1787</v>
      </c>
      <c r="O174" s="484" t="s">
        <v>1787</v>
      </c>
      <c r="P174" s="487" t="s">
        <v>1787</v>
      </c>
      <c r="Q174" s="487" t="s">
        <v>1787</v>
      </c>
      <c r="R174" s="487" t="s">
        <v>1787</v>
      </c>
      <c r="S174" s="93" t="s">
        <v>1670</v>
      </c>
      <c r="T174" s="536" t="s">
        <v>1864</v>
      </c>
      <c r="U174" s="201"/>
      <c r="V174" s="201"/>
      <c r="W174" s="201">
        <v>0</v>
      </c>
      <c r="X174" s="201"/>
    </row>
    <row r="175" spans="1:24" ht="72">
      <c r="A175" s="482" t="s">
        <v>1787</v>
      </c>
      <c r="B175" s="483" t="s">
        <v>831</v>
      </c>
      <c r="C175" s="483">
        <v>30</v>
      </c>
      <c r="D175" s="484" t="s">
        <v>832</v>
      </c>
      <c r="E175" s="484"/>
      <c r="F175" s="484" t="s">
        <v>393</v>
      </c>
      <c r="G175" s="484" t="s">
        <v>1787</v>
      </c>
      <c r="H175" s="484" t="s">
        <v>1787</v>
      </c>
      <c r="I175" s="484" t="s">
        <v>1787</v>
      </c>
      <c r="J175" s="484" t="s">
        <v>1787</v>
      </c>
      <c r="K175" s="484" t="s">
        <v>1787</v>
      </c>
      <c r="L175" s="484" t="s">
        <v>1787</v>
      </c>
      <c r="M175" s="484" t="s">
        <v>1787</v>
      </c>
      <c r="N175" s="484" t="s">
        <v>1787</v>
      </c>
      <c r="O175" s="484" t="s">
        <v>1787</v>
      </c>
      <c r="P175" s="483" t="s">
        <v>1787</v>
      </c>
      <c r="Q175" s="485" t="s">
        <v>1787</v>
      </c>
      <c r="R175" s="485" t="s">
        <v>1787</v>
      </c>
      <c r="S175" s="93" t="s">
        <v>831</v>
      </c>
      <c r="T175" s="536" t="s">
        <v>1864</v>
      </c>
      <c r="U175" s="201"/>
      <c r="V175" s="201"/>
      <c r="W175" s="201">
        <v>0</v>
      </c>
      <c r="X175" s="201"/>
    </row>
    <row r="176" spans="1:24" ht="84">
      <c r="A176" s="486" t="s">
        <v>1787</v>
      </c>
      <c r="B176" s="487" t="s">
        <v>840</v>
      </c>
      <c r="C176" s="487">
        <v>80</v>
      </c>
      <c r="D176" s="484" t="s">
        <v>841</v>
      </c>
      <c r="E176" s="484"/>
      <c r="F176" s="484" t="s">
        <v>393</v>
      </c>
      <c r="G176" s="484" t="s">
        <v>1787</v>
      </c>
      <c r="H176" s="484" t="s">
        <v>1787</v>
      </c>
      <c r="I176" s="484" t="s">
        <v>1787</v>
      </c>
      <c r="J176" s="484" t="s">
        <v>1787</v>
      </c>
      <c r="K176" s="484" t="s">
        <v>1787</v>
      </c>
      <c r="L176" s="484" t="s">
        <v>1787</v>
      </c>
      <c r="M176" s="484" t="s">
        <v>1787</v>
      </c>
      <c r="N176" s="484" t="s">
        <v>1787</v>
      </c>
      <c r="O176" s="484" t="s">
        <v>1787</v>
      </c>
      <c r="P176" s="487" t="s">
        <v>1787</v>
      </c>
      <c r="Q176" s="487" t="s">
        <v>1787</v>
      </c>
      <c r="R176" s="487" t="s">
        <v>1787</v>
      </c>
      <c r="S176" s="93" t="s">
        <v>840</v>
      </c>
      <c r="T176" s="536" t="s">
        <v>1864</v>
      </c>
      <c r="U176" s="201"/>
      <c r="V176" s="201"/>
      <c r="W176" s="201">
        <v>0</v>
      </c>
      <c r="X176" s="201"/>
    </row>
    <row r="177" spans="1:24" ht="72">
      <c r="A177" s="482" t="s">
        <v>1787</v>
      </c>
      <c r="B177" s="483" t="s">
        <v>382</v>
      </c>
      <c r="C177" s="483">
        <v>760</v>
      </c>
      <c r="D177" s="484" t="s">
        <v>385</v>
      </c>
      <c r="E177" s="484" t="s">
        <v>231</v>
      </c>
      <c r="F177" s="484" t="s">
        <v>386</v>
      </c>
      <c r="G177" s="484" t="s">
        <v>1787</v>
      </c>
      <c r="H177" s="484" t="s">
        <v>1787</v>
      </c>
      <c r="I177" s="484" t="s">
        <v>1787</v>
      </c>
      <c r="J177" s="484" t="s">
        <v>1787</v>
      </c>
      <c r="K177" s="484" t="s">
        <v>1787</v>
      </c>
      <c r="L177" s="484" t="s">
        <v>1787</v>
      </c>
      <c r="M177" s="484" t="s">
        <v>1787</v>
      </c>
      <c r="N177" s="484" t="s">
        <v>1787</v>
      </c>
      <c r="O177" s="484" t="s">
        <v>1787</v>
      </c>
      <c r="P177" s="483" t="s">
        <v>1787</v>
      </c>
      <c r="Q177" s="485" t="s">
        <v>1787</v>
      </c>
      <c r="R177" s="485" t="s">
        <v>1787</v>
      </c>
      <c r="S177" s="93" t="s">
        <v>382</v>
      </c>
      <c r="T177" s="201" t="s">
        <v>1864</v>
      </c>
      <c r="U177" s="201"/>
      <c r="V177" s="201"/>
      <c r="W177" s="201">
        <v>0</v>
      </c>
      <c r="X177" s="201"/>
    </row>
    <row r="178" spans="1:24" ht="15">
      <c r="A178" s="486" t="s">
        <v>1787</v>
      </c>
      <c r="B178" s="487" t="s">
        <v>1015</v>
      </c>
      <c r="C178" s="487">
        <v>26690</v>
      </c>
      <c r="D178" s="484" t="s">
        <v>1015</v>
      </c>
      <c r="E178" s="484" t="s">
        <v>231</v>
      </c>
      <c r="F178" s="484"/>
      <c r="G178" s="484" t="s">
        <v>1787</v>
      </c>
      <c r="H178" s="484" t="s">
        <v>1787</v>
      </c>
      <c r="I178" s="484" t="s">
        <v>1787</v>
      </c>
      <c r="J178" s="484" t="s">
        <v>1787</v>
      </c>
      <c r="K178" s="484" t="s">
        <v>1787</v>
      </c>
      <c r="L178" s="484" t="s">
        <v>1787</v>
      </c>
      <c r="M178" s="484" t="s">
        <v>1787</v>
      </c>
      <c r="N178" s="484" t="s">
        <v>1787</v>
      </c>
      <c r="O178" s="484" t="s">
        <v>1787</v>
      </c>
      <c r="P178" s="487" t="s">
        <v>1787</v>
      </c>
      <c r="Q178" s="487" t="s">
        <v>1787</v>
      </c>
      <c r="R178" s="487" t="s">
        <v>1787</v>
      </c>
      <c r="S178" s="93" t="s">
        <v>1015</v>
      </c>
      <c r="T178" s="201" t="s">
        <v>1864</v>
      </c>
      <c r="U178" s="201"/>
      <c r="V178" s="201"/>
      <c r="W178" s="201">
        <v>0</v>
      </c>
      <c r="X178" s="201"/>
    </row>
    <row r="179" spans="1:24" ht="409.6">
      <c r="A179" s="491" t="s">
        <v>1870</v>
      </c>
      <c r="B179" s="491" t="s">
        <v>1787</v>
      </c>
      <c r="C179" s="491" t="s">
        <v>1787</v>
      </c>
      <c r="D179" s="491" t="s">
        <v>1871</v>
      </c>
      <c r="E179" s="491" t="s">
        <v>1872</v>
      </c>
      <c r="F179" s="491"/>
      <c r="G179" s="491">
        <v>123.73</v>
      </c>
      <c r="H179" s="491">
        <v>7.95</v>
      </c>
      <c r="I179" s="491">
        <v>3.66</v>
      </c>
      <c r="J179" s="491">
        <v>4.21</v>
      </c>
      <c r="K179" s="491"/>
      <c r="L179" s="491">
        <v>9.82</v>
      </c>
      <c r="M179" s="491">
        <v>0.78</v>
      </c>
      <c r="N179" s="491" t="s">
        <v>1787</v>
      </c>
      <c r="O179" s="491" t="s">
        <v>1787</v>
      </c>
      <c r="P179" s="491" t="s">
        <v>1873</v>
      </c>
      <c r="Q179" s="537" t="s">
        <v>1874</v>
      </c>
      <c r="R179" s="485" t="s">
        <v>1875</v>
      </c>
      <c r="S179" s="93" t="s">
        <v>1870</v>
      </c>
      <c r="T179" s="481" t="s">
        <v>1870</v>
      </c>
      <c r="U179" s="201"/>
      <c r="V179" s="201"/>
      <c r="W179" s="201" t="s">
        <v>1870</v>
      </c>
      <c r="X179" s="201"/>
    </row>
    <row r="180" spans="1:24" ht="15">
      <c r="A180" s="486" t="s">
        <v>1787</v>
      </c>
      <c r="B180" s="487" t="s">
        <v>1250</v>
      </c>
      <c r="C180" s="487">
        <v>50000</v>
      </c>
      <c r="D180" s="484" t="s">
        <v>1250</v>
      </c>
      <c r="E180" s="484" t="s">
        <v>669</v>
      </c>
      <c r="F180" s="484"/>
      <c r="G180" s="484" t="s">
        <v>1787</v>
      </c>
      <c r="H180" s="484" t="s">
        <v>1787</v>
      </c>
      <c r="I180" s="484" t="s">
        <v>1787</v>
      </c>
      <c r="J180" s="484" t="s">
        <v>1787</v>
      </c>
      <c r="K180" s="484" t="s">
        <v>1787</v>
      </c>
      <c r="L180" s="484" t="s">
        <v>1787</v>
      </c>
      <c r="M180" s="484" t="s">
        <v>1787</v>
      </c>
      <c r="N180" s="484" t="s">
        <v>1787</v>
      </c>
      <c r="O180" s="484" t="s">
        <v>1787</v>
      </c>
      <c r="P180" s="487" t="s">
        <v>1787</v>
      </c>
      <c r="Q180" s="487" t="s">
        <v>1787</v>
      </c>
      <c r="R180" s="487" t="s">
        <v>1787</v>
      </c>
      <c r="S180" s="93" t="s">
        <v>1250</v>
      </c>
      <c r="T180" s="201" t="s">
        <v>1870</v>
      </c>
      <c r="U180" s="201"/>
      <c r="V180" s="201"/>
      <c r="W180" s="201">
        <v>0</v>
      </c>
      <c r="X180" s="201"/>
    </row>
    <row r="181" spans="1:24" ht="36">
      <c r="A181" s="486" t="s">
        <v>1787</v>
      </c>
      <c r="B181" s="487" t="s">
        <v>1045</v>
      </c>
      <c r="C181" s="487">
        <v>10000</v>
      </c>
      <c r="D181" s="484" t="s">
        <v>1047</v>
      </c>
      <c r="E181" s="484" t="s">
        <v>217</v>
      </c>
      <c r="F181" s="484"/>
      <c r="G181" s="484" t="s">
        <v>1787</v>
      </c>
      <c r="H181" s="484" t="s">
        <v>1787</v>
      </c>
      <c r="I181" s="484" t="s">
        <v>1787</v>
      </c>
      <c r="J181" s="484" t="s">
        <v>1787</v>
      </c>
      <c r="K181" s="484" t="s">
        <v>1787</v>
      </c>
      <c r="L181" s="484" t="s">
        <v>1787</v>
      </c>
      <c r="M181" s="484" t="s">
        <v>1787</v>
      </c>
      <c r="N181" s="484" t="s">
        <v>1787</v>
      </c>
      <c r="O181" s="484" t="s">
        <v>1787</v>
      </c>
      <c r="P181" s="487" t="s">
        <v>1787</v>
      </c>
      <c r="Q181" s="487" t="s">
        <v>1787</v>
      </c>
      <c r="R181" s="487" t="s">
        <v>1787</v>
      </c>
      <c r="S181" s="93" t="s">
        <v>1045</v>
      </c>
      <c r="T181" s="201" t="s">
        <v>1870</v>
      </c>
      <c r="U181" s="201"/>
      <c r="V181" s="201"/>
      <c r="W181" s="201">
        <v>0</v>
      </c>
      <c r="X181" s="201"/>
    </row>
    <row r="182" spans="1:24" ht="24">
      <c r="A182" s="482" t="s">
        <v>1787</v>
      </c>
      <c r="B182" s="483" t="s">
        <v>508</v>
      </c>
      <c r="C182" s="483">
        <v>2500</v>
      </c>
      <c r="D182" s="484" t="s">
        <v>510</v>
      </c>
      <c r="E182" s="484" t="s">
        <v>217</v>
      </c>
      <c r="F182" s="484"/>
      <c r="G182" s="484" t="s">
        <v>1787</v>
      </c>
      <c r="H182" s="484" t="s">
        <v>1787</v>
      </c>
      <c r="I182" s="484" t="s">
        <v>1787</v>
      </c>
      <c r="J182" s="484" t="s">
        <v>1787</v>
      </c>
      <c r="K182" s="484" t="s">
        <v>1787</v>
      </c>
      <c r="L182" s="484" t="s">
        <v>1787</v>
      </c>
      <c r="M182" s="484" t="s">
        <v>1787</v>
      </c>
      <c r="N182" s="484" t="s">
        <v>1787</v>
      </c>
      <c r="O182" s="484" t="s">
        <v>1787</v>
      </c>
      <c r="P182" s="483" t="s">
        <v>1787</v>
      </c>
      <c r="Q182" s="485" t="s">
        <v>1787</v>
      </c>
      <c r="R182" s="485" t="s">
        <v>1787</v>
      </c>
      <c r="S182" s="93" t="s">
        <v>508</v>
      </c>
      <c r="T182" s="201" t="s">
        <v>1870</v>
      </c>
      <c r="U182" s="201"/>
      <c r="V182" s="201"/>
      <c r="W182" s="201">
        <v>0</v>
      </c>
      <c r="X182" s="201"/>
    </row>
    <row r="183" spans="1:24" ht="15">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v>0</v>
      </c>
      <c r="X183" s="201"/>
    </row>
    <row r="184" spans="1:24" ht="24">
      <c r="A184" s="482" t="s">
        <v>1787</v>
      </c>
      <c r="B184" s="483" t="s">
        <v>1042</v>
      </c>
      <c r="C184" s="483">
        <v>630</v>
      </c>
      <c r="D184" s="484" t="s">
        <v>1043</v>
      </c>
      <c r="E184" s="484" t="s">
        <v>628</v>
      </c>
      <c r="F184" s="484"/>
      <c r="G184" s="484" t="s">
        <v>1787</v>
      </c>
      <c r="H184" s="484" t="s">
        <v>1787</v>
      </c>
      <c r="I184" s="484" t="s">
        <v>1787</v>
      </c>
      <c r="J184" s="484" t="s">
        <v>1787</v>
      </c>
      <c r="K184" s="484" t="s">
        <v>1787</v>
      </c>
      <c r="L184" s="484" t="s">
        <v>1787</v>
      </c>
      <c r="M184" s="484" t="s">
        <v>1787</v>
      </c>
      <c r="N184" s="484" t="s">
        <v>1787</v>
      </c>
      <c r="O184" s="484" t="s">
        <v>1787</v>
      </c>
      <c r="P184" s="483" t="s">
        <v>1787</v>
      </c>
      <c r="Q184" s="485" t="s">
        <v>1787</v>
      </c>
      <c r="R184" s="485" t="s">
        <v>1787</v>
      </c>
      <c r="S184" s="93" t="s">
        <v>1042</v>
      </c>
      <c r="T184" s="201" t="s">
        <v>1870</v>
      </c>
      <c r="U184" s="201"/>
      <c r="V184" s="201"/>
      <c r="W184" s="201">
        <v>0</v>
      </c>
      <c r="X184" s="201"/>
    </row>
    <row r="185" spans="1:24" ht="72">
      <c r="A185" s="486" t="s">
        <v>1787</v>
      </c>
      <c r="B185" s="487" t="s">
        <v>1023</v>
      </c>
      <c r="C185" s="487">
        <v>130</v>
      </c>
      <c r="D185" s="484" t="s">
        <v>1025</v>
      </c>
      <c r="E185" s="484" t="s">
        <v>231</v>
      </c>
      <c r="F185" s="484" t="s">
        <v>1018</v>
      </c>
      <c r="G185" s="484" t="s">
        <v>1787</v>
      </c>
      <c r="H185" s="484" t="s">
        <v>1787</v>
      </c>
      <c r="I185" s="484" t="s">
        <v>1787</v>
      </c>
      <c r="J185" s="484" t="s">
        <v>1787</v>
      </c>
      <c r="K185" s="484" t="s">
        <v>1787</v>
      </c>
      <c r="L185" s="484" t="s">
        <v>1787</v>
      </c>
      <c r="M185" s="484" t="s">
        <v>1787</v>
      </c>
      <c r="N185" s="484" t="s">
        <v>1787</v>
      </c>
      <c r="O185" s="484" t="s">
        <v>1787</v>
      </c>
      <c r="P185" s="487" t="s">
        <v>1787</v>
      </c>
      <c r="Q185" s="487" t="s">
        <v>1787</v>
      </c>
      <c r="R185" s="487" t="s">
        <v>1787</v>
      </c>
      <c r="S185" s="93" t="s">
        <v>1023</v>
      </c>
      <c r="T185" s="201" t="s">
        <v>1870</v>
      </c>
      <c r="U185" s="201"/>
      <c r="V185" s="201"/>
      <c r="W185" s="201">
        <v>0</v>
      </c>
      <c r="X185" s="201"/>
    </row>
    <row r="186" spans="1:24" ht="15">
      <c r="A186" s="482" t="s">
        <v>1787</v>
      </c>
      <c r="B186" s="483" t="s">
        <v>1670</v>
      </c>
      <c r="C186" s="483">
        <v>60</v>
      </c>
      <c r="D186" s="484"/>
      <c r="E186" s="484"/>
      <c r="F186" s="484"/>
      <c r="G186" s="484" t="s">
        <v>1787</v>
      </c>
      <c r="H186" s="484" t="s">
        <v>1787</v>
      </c>
      <c r="I186" s="484" t="s">
        <v>1787</v>
      </c>
      <c r="J186" s="484" t="s">
        <v>1787</v>
      </c>
      <c r="K186" s="484" t="s">
        <v>1787</v>
      </c>
      <c r="L186" s="484" t="s">
        <v>1787</v>
      </c>
      <c r="M186" s="484" t="s">
        <v>1787</v>
      </c>
      <c r="N186" s="484" t="s">
        <v>1787</v>
      </c>
      <c r="O186" s="484" t="s">
        <v>1787</v>
      </c>
      <c r="P186" s="483" t="s">
        <v>1787</v>
      </c>
      <c r="Q186" s="485" t="s">
        <v>1787</v>
      </c>
      <c r="R186" s="485" t="s">
        <v>1787</v>
      </c>
      <c r="S186" s="93" t="s">
        <v>1670</v>
      </c>
      <c r="T186" s="536" t="s">
        <v>1870</v>
      </c>
      <c r="U186" s="201"/>
      <c r="V186" s="201"/>
      <c r="W186" s="201">
        <v>0</v>
      </c>
      <c r="X186" s="201"/>
    </row>
    <row r="187" spans="1:24" ht="24">
      <c r="A187" s="486" t="s">
        <v>1787</v>
      </c>
      <c r="B187" s="487" t="s">
        <v>424</v>
      </c>
      <c r="C187" s="487">
        <v>1000</v>
      </c>
      <c r="D187" s="484" t="s">
        <v>426</v>
      </c>
      <c r="E187" s="484" t="s">
        <v>231</v>
      </c>
      <c r="F187" s="484"/>
      <c r="G187" s="484" t="s">
        <v>1787</v>
      </c>
      <c r="H187" s="484" t="s">
        <v>1787</v>
      </c>
      <c r="I187" s="484" t="s">
        <v>1787</v>
      </c>
      <c r="J187" s="484" t="s">
        <v>1787</v>
      </c>
      <c r="K187" s="484" t="s">
        <v>1787</v>
      </c>
      <c r="L187" s="484" t="s">
        <v>1787</v>
      </c>
      <c r="M187" s="484" t="s">
        <v>1787</v>
      </c>
      <c r="N187" s="484" t="s">
        <v>1787</v>
      </c>
      <c r="O187" s="484" t="s">
        <v>1787</v>
      </c>
      <c r="P187" s="487" t="s">
        <v>1787</v>
      </c>
      <c r="Q187" s="487" t="s">
        <v>1787</v>
      </c>
      <c r="R187" s="487" t="s">
        <v>1787</v>
      </c>
      <c r="S187" s="93" t="s">
        <v>424</v>
      </c>
      <c r="T187" s="201" t="s">
        <v>1870</v>
      </c>
      <c r="U187" s="201"/>
      <c r="V187" s="201"/>
      <c r="W187" s="201">
        <v>0</v>
      </c>
      <c r="X187" s="201"/>
    </row>
    <row r="188" spans="1:24" ht="15">
      <c r="A188" s="482" t="s">
        <v>1787</v>
      </c>
      <c r="B188" s="483" t="s">
        <v>1086</v>
      </c>
      <c r="C188" s="483">
        <v>10000</v>
      </c>
      <c r="D188" s="484" t="s">
        <v>1087</v>
      </c>
      <c r="E188" s="484" t="s">
        <v>1080</v>
      </c>
      <c r="F188" s="484"/>
      <c r="G188" s="484" t="s">
        <v>1787</v>
      </c>
      <c r="H188" s="484" t="s">
        <v>1787</v>
      </c>
      <c r="I188" s="484" t="s">
        <v>1787</v>
      </c>
      <c r="J188" s="484" t="s">
        <v>1787</v>
      </c>
      <c r="K188" s="484" t="s">
        <v>1787</v>
      </c>
      <c r="L188" s="484" t="s">
        <v>1787</v>
      </c>
      <c r="M188" s="484" t="s">
        <v>1787</v>
      </c>
      <c r="N188" s="484" t="s">
        <v>1787</v>
      </c>
      <c r="O188" s="484" t="s">
        <v>1787</v>
      </c>
      <c r="P188" s="483" t="s">
        <v>1787</v>
      </c>
      <c r="Q188" s="485" t="s">
        <v>1787</v>
      </c>
      <c r="R188" s="485" t="s">
        <v>1787</v>
      </c>
      <c r="S188" s="93" t="s">
        <v>1086</v>
      </c>
      <c r="T188" s="201" t="s">
        <v>1870</v>
      </c>
      <c r="U188" s="201"/>
      <c r="V188" s="201"/>
      <c r="W188" s="201">
        <v>0</v>
      </c>
      <c r="X188" s="201"/>
    </row>
    <row r="189" spans="1:24" ht="15">
      <c r="A189" s="486" t="s">
        <v>1787</v>
      </c>
      <c r="B189" s="487" t="s">
        <v>1001</v>
      </c>
      <c r="C189" s="487">
        <v>6250</v>
      </c>
      <c r="D189" s="484" t="s">
        <v>1002</v>
      </c>
      <c r="E189" s="484" t="s">
        <v>231</v>
      </c>
      <c r="F189" s="484"/>
      <c r="G189" s="484" t="s">
        <v>1787</v>
      </c>
      <c r="H189" s="484" t="s">
        <v>1787</v>
      </c>
      <c r="I189" s="484" t="s">
        <v>1787</v>
      </c>
      <c r="J189" s="484" t="s">
        <v>1787</v>
      </c>
      <c r="K189" s="484" t="s">
        <v>1787</v>
      </c>
      <c r="L189" s="484" t="s">
        <v>1787</v>
      </c>
      <c r="M189" s="484" t="s">
        <v>1787</v>
      </c>
      <c r="N189" s="484" t="s">
        <v>1787</v>
      </c>
      <c r="O189" s="484" t="s">
        <v>1787</v>
      </c>
      <c r="P189" s="487" t="s">
        <v>1787</v>
      </c>
      <c r="Q189" s="487" t="s">
        <v>1787</v>
      </c>
      <c r="R189" s="487" t="s">
        <v>1787</v>
      </c>
      <c r="S189" s="93" t="s">
        <v>1001</v>
      </c>
      <c r="T189" s="201" t="s">
        <v>1870</v>
      </c>
      <c r="U189" s="201"/>
      <c r="V189" s="201"/>
      <c r="W189" s="201">
        <v>0</v>
      </c>
      <c r="X189" s="201"/>
    </row>
    <row r="190" spans="1:24" ht="15">
      <c r="A190" s="482" t="s">
        <v>1787</v>
      </c>
      <c r="B190" s="483" t="s">
        <v>1005</v>
      </c>
      <c r="C190" s="483">
        <v>2500</v>
      </c>
      <c r="D190" s="484" t="s">
        <v>1006</v>
      </c>
      <c r="E190" s="484" t="s">
        <v>231</v>
      </c>
      <c r="F190" s="484"/>
      <c r="G190" s="484" t="s">
        <v>1787</v>
      </c>
      <c r="H190" s="484" t="s">
        <v>1787</v>
      </c>
      <c r="I190" s="484" t="s">
        <v>1787</v>
      </c>
      <c r="J190" s="484" t="s">
        <v>1787</v>
      </c>
      <c r="K190" s="484" t="s">
        <v>1787</v>
      </c>
      <c r="L190" s="484" t="s">
        <v>1787</v>
      </c>
      <c r="M190" s="484" t="s">
        <v>1787</v>
      </c>
      <c r="N190" s="484" t="s">
        <v>1787</v>
      </c>
      <c r="O190" s="484" t="s">
        <v>1787</v>
      </c>
      <c r="P190" s="483" t="s">
        <v>1787</v>
      </c>
      <c r="Q190" s="485" t="s">
        <v>1787</v>
      </c>
      <c r="R190" s="485" t="s">
        <v>1787</v>
      </c>
      <c r="S190" s="93" t="s">
        <v>1005</v>
      </c>
      <c r="T190" s="201" t="s">
        <v>1870</v>
      </c>
      <c r="U190" s="201"/>
      <c r="V190" s="201"/>
      <c r="W190" s="201">
        <v>0</v>
      </c>
      <c r="X190" s="201"/>
    </row>
    <row r="191" spans="1:24" ht="24">
      <c r="A191" s="486" t="s">
        <v>1787</v>
      </c>
      <c r="B191" s="487" t="s">
        <v>1012</v>
      </c>
      <c r="C191" s="487">
        <v>380</v>
      </c>
      <c r="D191" s="484" t="s">
        <v>1013</v>
      </c>
      <c r="E191" s="484" t="s">
        <v>231</v>
      </c>
      <c r="F191" s="484"/>
      <c r="G191" s="484" t="s">
        <v>1787</v>
      </c>
      <c r="H191" s="484" t="s">
        <v>1787</v>
      </c>
      <c r="I191" s="484" t="s">
        <v>1787</v>
      </c>
      <c r="J191" s="484" t="s">
        <v>1787</v>
      </c>
      <c r="K191" s="484" t="s">
        <v>1787</v>
      </c>
      <c r="L191" s="484" t="s">
        <v>1787</v>
      </c>
      <c r="M191" s="484" t="s">
        <v>1787</v>
      </c>
      <c r="N191" s="484" t="s">
        <v>1787</v>
      </c>
      <c r="O191" s="484" t="s">
        <v>1787</v>
      </c>
      <c r="P191" s="487" t="s">
        <v>1787</v>
      </c>
      <c r="Q191" s="487" t="s">
        <v>1787</v>
      </c>
      <c r="R191" s="487" t="s">
        <v>1787</v>
      </c>
      <c r="S191" s="93" t="s">
        <v>1012</v>
      </c>
      <c r="T191" s="201" t="s">
        <v>1870</v>
      </c>
      <c r="U191" s="201"/>
      <c r="V191" s="201"/>
      <c r="W191" s="201">
        <v>0</v>
      </c>
      <c r="X191" s="201"/>
    </row>
    <row r="192" spans="1:24" ht="72">
      <c r="A192" s="482" t="s">
        <v>1787</v>
      </c>
      <c r="B192" s="483" t="s">
        <v>382</v>
      </c>
      <c r="C192" s="483">
        <v>630</v>
      </c>
      <c r="D192" s="484" t="s">
        <v>385</v>
      </c>
      <c r="E192" s="484" t="s">
        <v>231</v>
      </c>
      <c r="F192" s="484" t="s">
        <v>386</v>
      </c>
      <c r="G192" s="484" t="s">
        <v>1787</v>
      </c>
      <c r="H192" s="484" t="s">
        <v>1787</v>
      </c>
      <c r="I192" s="484" t="s">
        <v>1787</v>
      </c>
      <c r="J192" s="484" t="s">
        <v>1787</v>
      </c>
      <c r="K192" s="484" t="s">
        <v>1787</v>
      </c>
      <c r="L192" s="484" t="s">
        <v>1787</v>
      </c>
      <c r="M192" s="484" t="s">
        <v>1787</v>
      </c>
      <c r="N192" s="484" t="s">
        <v>1787</v>
      </c>
      <c r="O192" s="484" t="s">
        <v>1787</v>
      </c>
      <c r="P192" s="483" t="s">
        <v>1787</v>
      </c>
      <c r="Q192" s="485" t="s">
        <v>1787</v>
      </c>
      <c r="R192" s="485" t="s">
        <v>1787</v>
      </c>
      <c r="S192" s="93" t="s">
        <v>382</v>
      </c>
      <c r="T192" s="201" t="s">
        <v>1870</v>
      </c>
      <c r="U192" s="201"/>
      <c r="V192" s="201"/>
      <c r="W192" s="201">
        <v>0</v>
      </c>
      <c r="X192" s="201"/>
    </row>
    <row r="193" spans="1:24" ht="84">
      <c r="A193" s="486" t="s">
        <v>1787</v>
      </c>
      <c r="B193" s="487" t="s">
        <v>840</v>
      </c>
      <c r="C193" s="487">
        <v>60</v>
      </c>
      <c r="D193" s="484" t="s">
        <v>841</v>
      </c>
      <c r="E193" s="484"/>
      <c r="F193" s="484" t="s">
        <v>393</v>
      </c>
      <c r="G193" s="484" t="s">
        <v>1787</v>
      </c>
      <c r="H193" s="484" t="s">
        <v>1787</v>
      </c>
      <c r="I193" s="484" t="s">
        <v>1787</v>
      </c>
      <c r="J193" s="484" t="s">
        <v>1787</v>
      </c>
      <c r="K193" s="484" t="s">
        <v>1787</v>
      </c>
      <c r="L193" s="484" t="s">
        <v>1787</v>
      </c>
      <c r="M193" s="484" t="s">
        <v>1787</v>
      </c>
      <c r="N193" s="484" t="s">
        <v>1787</v>
      </c>
      <c r="O193" s="484" t="s">
        <v>1787</v>
      </c>
      <c r="P193" s="487" t="s">
        <v>1787</v>
      </c>
      <c r="Q193" s="487" t="s">
        <v>1787</v>
      </c>
      <c r="R193" s="487" t="s">
        <v>1787</v>
      </c>
      <c r="S193" s="93" t="s">
        <v>840</v>
      </c>
      <c r="T193" s="536" t="s">
        <v>1870</v>
      </c>
      <c r="U193" s="201"/>
      <c r="V193" s="201"/>
      <c r="W193" s="201">
        <v>0</v>
      </c>
      <c r="X193" s="201"/>
    </row>
    <row r="194" spans="1:24" ht="15">
      <c r="A194" s="482" t="s">
        <v>1787</v>
      </c>
      <c r="B194" s="483" t="s">
        <v>1228</v>
      </c>
      <c r="C194" s="483">
        <v>1880</v>
      </c>
      <c r="D194" s="484" t="s">
        <v>1228</v>
      </c>
      <c r="E194" s="484" t="s">
        <v>231</v>
      </c>
      <c r="F194" s="484"/>
      <c r="G194" s="484" t="s">
        <v>1787</v>
      </c>
      <c r="H194" s="484" t="s">
        <v>1787</v>
      </c>
      <c r="I194" s="484" t="s">
        <v>1787</v>
      </c>
      <c r="J194" s="484" t="s">
        <v>1787</v>
      </c>
      <c r="K194" s="484" t="s">
        <v>1787</v>
      </c>
      <c r="L194" s="484" t="s">
        <v>1787</v>
      </c>
      <c r="M194" s="484" t="s">
        <v>1787</v>
      </c>
      <c r="N194" s="484" t="s">
        <v>1787</v>
      </c>
      <c r="O194" s="484" t="s">
        <v>1787</v>
      </c>
      <c r="P194" s="483" t="s">
        <v>1787</v>
      </c>
      <c r="Q194" s="485" t="s">
        <v>1787</v>
      </c>
      <c r="R194" s="485" t="s">
        <v>1787</v>
      </c>
      <c r="S194" s="93" t="s">
        <v>1228</v>
      </c>
      <c r="T194" s="201" t="s">
        <v>1870</v>
      </c>
      <c r="U194" s="201"/>
      <c r="V194" s="201"/>
      <c r="W194" s="201">
        <v>0</v>
      </c>
      <c r="X194" s="201"/>
    </row>
    <row r="195" spans="1:24" ht="15">
      <c r="A195" s="486" t="s">
        <v>1787</v>
      </c>
      <c r="B195" s="487" t="s">
        <v>1015</v>
      </c>
      <c r="C195" s="487">
        <v>12730</v>
      </c>
      <c r="D195" s="484" t="s">
        <v>1015</v>
      </c>
      <c r="E195" s="484" t="s">
        <v>231</v>
      </c>
      <c r="F195" s="484"/>
      <c r="G195" s="484" t="s">
        <v>1787</v>
      </c>
      <c r="H195" s="484" t="s">
        <v>1787</v>
      </c>
      <c r="I195" s="484" t="s">
        <v>1787</v>
      </c>
      <c r="J195" s="484" t="s">
        <v>1787</v>
      </c>
      <c r="K195" s="484" t="s">
        <v>1787</v>
      </c>
      <c r="L195" s="484" t="s">
        <v>1787</v>
      </c>
      <c r="M195" s="484" t="s">
        <v>1787</v>
      </c>
      <c r="N195" s="484" t="s">
        <v>1787</v>
      </c>
      <c r="O195" s="484" t="s">
        <v>1787</v>
      </c>
      <c r="P195" s="487" t="s">
        <v>1787</v>
      </c>
      <c r="Q195" s="487" t="s">
        <v>1787</v>
      </c>
      <c r="R195" s="487" t="s">
        <v>1787</v>
      </c>
      <c r="S195" s="93" t="s">
        <v>1015</v>
      </c>
      <c r="T195" s="201" t="s">
        <v>1870</v>
      </c>
      <c r="U195" s="201"/>
      <c r="V195" s="201"/>
      <c r="W195" s="201">
        <v>0</v>
      </c>
      <c r="X195" s="201"/>
    </row>
    <row r="196" spans="1:24" ht="409.6">
      <c r="A196" s="491" t="s">
        <v>1876</v>
      </c>
      <c r="B196" s="491" t="s">
        <v>1787</v>
      </c>
      <c r="C196" s="491" t="s">
        <v>1787</v>
      </c>
      <c r="D196" s="491" t="s">
        <v>1877</v>
      </c>
      <c r="E196" s="491" t="s">
        <v>628</v>
      </c>
      <c r="F196" s="491"/>
      <c r="G196" s="491">
        <v>166.31</v>
      </c>
      <c r="H196" s="491">
        <v>12.21</v>
      </c>
      <c r="I196" s="491">
        <v>2.5299999999999998</v>
      </c>
      <c r="J196" s="491">
        <v>1.22</v>
      </c>
      <c r="K196" s="491"/>
      <c r="L196" s="491">
        <v>12.92</v>
      </c>
      <c r="M196" s="491">
        <v>1.71</v>
      </c>
      <c r="N196" s="491" t="s">
        <v>1787</v>
      </c>
      <c r="O196" s="491" t="s">
        <v>1787</v>
      </c>
      <c r="P196" s="491" t="s">
        <v>1878</v>
      </c>
      <c r="Q196" s="537" t="s">
        <v>1879</v>
      </c>
      <c r="R196" s="485" t="s">
        <v>1880</v>
      </c>
      <c r="S196" s="93" t="s">
        <v>1876</v>
      </c>
      <c r="T196" s="481" t="s">
        <v>1876</v>
      </c>
      <c r="U196" s="201"/>
      <c r="V196" s="201"/>
      <c r="W196" s="201" t="s">
        <v>1876</v>
      </c>
      <c r="X196" s="201"/>
    </row>
    <row r="197" spans="1:24" ht="166.5">
      <c r="A197" s="486" t="s">
        <v>1787</v>
      </c>
      <c r="B197" s="487" t="s">
        <v>268</v>
      </c>
      <c r="C197" s="487">
        <v>90000</v>
      </c>
      <c r="D197" s="484" t="s">
        <v>270</v>
      </c>
      <c r="E197" s="484"/>
      <c r="F197" s="484"/>
      <c r="G197" s="484" t="s">
        <v>1787</v>
      </c>
      <c r="H197" s="484" t="s">
        <v>1787</v>
      </c>
      <c r="I197" s="484" t="s">
        <v>1787</v>
      </c>
      <c r="J197" s="484" t="s">
        <v>1787</v>
      </c>
      <c r="K197" s="484" t="s">
        <v>1787</v>
      </c>
      <c r="L197" s="484" t="s">
        <v>1787</v>
      </c>
      <c r="M197" s="484" t="s">
        <v>1787</v>
      </c>
      <c r="N197" s="484" t="s">
        <v>1787</v>
      </c>
      <c r="O197" s="484" t="s">
        <v>1787</v>
      </c>
      <c r="P197" s="487" t="s">
        <v>1787</v>
      </c>
      <c r="Q197" s="487" t="s">
        <v>1787</v>
      </c>
      <c r="R197" s="487" t="s">
        <v>1787</v>
      </c>
      <c r="S197" s="93" t="s">
        <v>268</v>
      </c>
      <c r="T197" s="536" t="s">
        <v>1876</v>
      </c>
      <c r="U197" s="201"/>
      <c r="V197" s="201"/>
      <c r="W197" s="201">
        <v>0</v>
      </c>
      <c r="X197" s="201"/>
    </row>
    <row r="198" spans="1:24" ht="24">
      <c r="A198" s="486" t="s">
        <v>1787</v>
      </c>
      <c r="B198" s="487" t="s">
        <v>1014</v>
      </c>
      <c r="C198" s="487">
        <v>4000</v>
      </c>
      <c r="D198" s="484" t="s">
        <v>1014</v>
      </c>
      <c r="E198" s="484" t="s">
        <v>231</v>
      </c>
      <c r="F198" s="484"/>
      <c r="G198" s="484" t="s">
        <v>1787</v>
      </c>
      <c r="H198" s="484" t="s">
        <v>1787</v>
      </c>
      <c r="I198" s="484" t="s">
        <v>1787</v>
      </c>
      <c r="J198" s="484" t="s">
        <v>1787</v>
      </c>
      <c r="K198" s="484" t="s">
        <v>1787</v>
      </c>
      <c r="L198" s="484" t="s">
        <v>1787</v>
      </c>
      <c r="M198" s="484" t="s">
        <v>1787</v>
      </c>
      <c r="N198" s="484" t="s">
        <v>1787</v>
      </c>
      <c r="O198" s="484" t="s">
        <v>1787</v>
      </c>
      <c r="P198" s="487" t="s">
        <v>1787</v>
      </c>
      <c r="Q198" s="487" t="s">
        <v>1787</v>
      </c>
      <c r="R198" s="487" t="s">
        <v>1787</v>
      </c>
      <c r="S198" s="93" t="s">
        <v>1014</v>
      </c>
      <c r="T198" s="201" t="s">
        <v>1876</v>
      </c>
      <c r="U198" s="201"/>
      <c r="V198" s="201"/>
      <c r="W198" s="201">
        <v>0</v>
      </c>
      <c r="X198" s="201"/>
    </row>
    <row r="199" spans="1:24" ht="24">
      <c r="A199" s="482" t="s">
        <v>1787</v>
      </c>
      <c r="B199" s="483" t="s">
        <v>1012</v>
      </c>
      <c r="C199" s="483">
        <v>1300</v>
      </c>
      <c r="D199" s="484" t="s">
        <v>1013</v>
      </c>
      <c r="E199" s="484" t="s">
        <v>231</v>
      </c>
      <c r="F199" s="484"/>
      <c r="G199" s="484" t="s">
        <v>1787</v>
      </c>
      <c r="H199" s="484" t="s">
        <v>1787</v>
      </c>
      <c r="I199" s="484" t="s">
        <v>1787</v>
      </c>
      <c r="J199" s="484" t="s">
        <v>1787</v>
      </c>
      <c r="K199" s="484" t="s">
        <v>1787</v>
      </c>
      <c r="L199" s="484" t="s">
        <v>1787</v>
      </c>
      <c r="M199" s="484" t="s">
        <v>1787</v>
      </c>
      <c r="N199" s="484" t="s">
        <v>1787</v>
      </c>
      <c r="O199" s="484" t="s">
        <v>1787</v>
      </c>
      <c r="P199" s="483" t="s">
        <v>1787</v>
      </c>
      <c r="Q199" s="485" t="s">
        <v>1787</v>
      </c>
      <c r="R199" s="485" t="s">
        <v>1787</v>
      </c>
      <c r="S199" s="93" t="s">
        <v>1012</v>
      </c>
      <c r="T199" s="201" t="s">
        <v>1876</v>
      </c>
      <c r="U199" s="201"/>
      <c r="V199" s="201"/>
      <c r="W199" s="201">
        <v>0</v>
      </c>
      <c r="X199" s="201"/>
    </row>
    <row r="200" spans="1:24" ht="72">
      <c r="A200" s="486" t="s">
        <v>1787</v>
      </c>
      <c r="B200" s="487" t="s">
        <v>1023</v>
      </c>
      <c r="C200" s="487">
        <v>500</v>
      </c>
      <c r="D200" s="484" t="s">
        <v>1025</v>
      </c>
      <c r="E200" s="484" t="s">
        <v>231</v>
      </c>
      <c r="F200" s="484" t="s">
        <v>1018</v>
      </c>
      <c r="G200" s="484" t="s">
        <v>1787</v>
      </c>
      <c r="H200" s="484" t="s">
        <v>1787</v>
      </c>
      <c r="I200" s="484" t="s">
        <v>1787</v>
      </c>
      <c r="J200" s="484" t="s">
        <v>1787</v>
      </c>
      <c r="K200" s="484" t="s">
        <v>1787</v>
      </c>
      <c r="L200" s="484" t="s">
        <v>1787</v>
      </c>
      <c r="M200" s="484" t="s">
        <v>1787</v>
      </c>
      <c r="N200" s="484" t="s">
        <v>1787</v>
      </c>
      <c r="O200" s="484" t="s">
        <v>1787</v>
      </c>
      <c r="P200" s="487" t="s">
        <v>1787</v>
      </c>
      <c r="Q200" s="487" t="s">
        <v>1787</v>
      </c>
      <c r="R200" s="487" t="s">
        <v>1787</v>
      </c>
      <c r="S200" s="93" t="s">
        <v>1023</v>
      </c>
      <c r="T200" s="201" t="s">
        <v>1876</v>
      </c>
      <c r="U200" s="201"/>
      <c r="V200" s="201"/>
      <c r="W200" s="201">
        <v>0</v>
      </c>
      <c r="X200" s="201"/>
    </row>
    <row r="201" spans="1:24" ht="72">
      <c r="A201" s="482" t="s">
        <v>1787</v>
      </c>
      <c r="B201" s="483" t="s">
        <v>837</v>
      </c>
      <c r="C201" s="483">
        <v>300</v>
      </c>
      <c r="D201" s="484" t="s">
        <v>838</v>
      </c>
      <c r="E201" s="484"/>
      <c r="F201" s="484" t="s">
        <v>393</v>
      </c>
      <c r="G201" s="484" t="s">
        <v>1787</v>
      </c>
      <c r="H201" s="484" t="s">
        <v>1787</v>
      </c>
      <c r="I201" s="484" t="s">
        <v>1787</v>
      </c>
      <c r="J201" s="484" t="s">
        <v>1787</v>
      </c>
      <c r="K201" s="484" t="s">
        <v>1787</v>
      </c>
      <c r="L201" s="484" t="s">
        <v>1787</v>
      </c>
      <c r="M201" s="484" t="s">
        <v>1787</v>
      </c>
      <c r="N201" s="484" t="s">
        <v>1787</v>
      </c>
      <c r="O201" s="484" t="s">
        <v>1787</v>
      </c>
      <c r="P201" s="483" t="s">
        <v>1787</v>
      </c>
      <c r="Q201" s="485" t="s">
        <v>1787</v>
      </c>
      <c r="R201" s="485" t="s">
        <v>1787</v>
      </c>
      <c r="S201" s="93" t="s">
        <v>837</v>
      </c>
      <c r="T201" s="536" t="s">
        <v>1876</v>
      </c>
      <c r="U201" s="201"/>
      <c r="V201" s="201"/>
      <c r="W201" s="201">
        <v>0</v>
      </c>
      <c r="X201" s="201"/>
    </row>
    <row r="202" spans="1:24" ht="24">
      <c r="A202" s="486" t="s">
        <v>1787</v>
      </c>
      <c r="B202" s="487" t="s">
        <v>1042</v>
      </c>
      <c r="C202" s="487">
        <v>1600</v>
      </c>
      <c r="D202" s="484" t="s">
        <v>1043</v>
      </c>
      <c r="E202" s="484" t="s">
        <v>628</v>
      </c>
      <c r="F202" s="484"/>
      <c r="G202" s="484" t="s">
        <v>1787</v>
      </c>
      <c r="H202" s="484" t="s">
        <v>1787</v>
      </c>
      <c r="I202" s="484" t="s">
        <v>1787</v>
      </c>
      <c r="J202" s="484" t="s">
        <v>1787</v>
      </c>
      <c r="K202" s="484" t="s">
        <v>1787</v>
      </c>
      <c r="L202" s="484" t="s">
        <v>1787</v>
      </c>
      <c r="M202" s="484" t="s">
        <v>1787</v>
      </c>
      <c r="N202" s="484" t="s">
        <v>1787</v>
      </c>
      <c r="O202" s="484" t="s">
        <v>1787</v>
      </c>
      <c r="P202" s="487" t="s">
        <v>1787</v>
      </c>
      <c r="Q202" s="487" t="s">
        <v>1787</v>
      </c>
      <c r="R202" s="487" t="s">
        <v>1787</v>
      </c>
      <c r="S202" s="93" t="s">
        <v>1042</v>
      </c>
      <c r="T202" s="201" t="s">
        <v>1876</v>
      </c>
      <c r="U202" s="201"/>
      <c r="V202" s="201"/>
      <c r="W202" s="201">
        <v>0</v>
      </c>
      <c r="X202" s="201"/>
    </row>
    <row r="203" spans="1:24" ht="60">
      <c r="A203" s="482" t="s">
        <v>1787</v>
      </c>
      <c r="B203" s="483" t="s">
        <v>852</v>
      </c>
      <c r="C203" s="483">
        <v>800</v>
      </c>
      <c r="D203" s="484" t="s">
        <v>854</v>
      </c>
      <c r="E203" s="484" t="s">
        <v>628</v>
      </c>
      <c r="F203" s="484"/>
      <c r="G203" s="484" t="s">
        <v>1787</v>
      </c>
      <c r="H203" s="484" t="s">
        <v>1787</v>
      </c>
      <c r="I203" s="484" t="s">
        <v>1787</v>
      </c>
      <c r="J203" s="484" t="s">
        <v>1787</v>
      </c>
      <c r="K203" s="484" t="s">
        <v>1787</v>
      </c>
      <c r="L203" s="484" t="s">
        <v>1787</v>
      </c>
      <c r="M203" s="484" t="s">
        <v>1787</v>
      </c>
      <c r="N203" s="484" t="s">
        <v>1787</v>
      </c>
      <c r="O203" s="484" t="s">
        <v>1787</v>
      </c>
      <c r="P203" s="483" t="s">
        <v>1787</v>
      </c>
      <c r="Q203" s="485" t="s">
        <v>1787</v>
      </c>
      <c r="R203" s="485" t="s">
        <v>1787</v>
      </c>
      <c r="S203" s="93" t="s">
        <v>852</v>
      </c>
      <c r="T203" s="201" t="s">
        <v>1876</v>
      </c>
      <c r="U203" s="201"/>
      <c r="V203" s="201"/>
      <c r="W203" s="201">
        <v>0</v>
      </c>
      <c r="X203" s="201"/>
    </row>
    <row r="204" spans="1:24" ht="72">
      <c r="A204" s="486" t="s">
        <v>1787</v>
      </c>
      <c r="B204" s="487" t="s">
        <v>1121</v>
      </c>
      <c r="C204" s="487">
        <v>150</v>
      </c>
      <c r="D204" s="484" t="s">
        <v>1122</v>
      </c>
      <c r="E204" s="484" t="s">
        <v>231</v>
      </c>
      <c r="F204" s="484" t="s">
        <v>393</v>
      </c>
      <c r="G204" s="484" t="s">
        <v>1787</v>
      </c>
      <c r="H204" s="484" t="s">
        <v>1787</v>
      </c>
      <c r="I204" s="484" t="s">
        <v>1787</v>
      </c>
      <c r="J204" s="484" t="s">
        <v>1787</v>
      </c>
      <c r="K204" s="484" t="s">
        <v>1787</v>
      </c>
      <c r="L204" s="484" t="s">
        <v>1787</v>
      </c>
      <c r="M204" s="484" t="s">
        <v>1787</v>
      </c>
      <c r="N204" s="484" t="s">
        <v>1787</v>
      </c>
      <c r="O204" s="484" t="s">
        <v>1787</v>
      </c>
      <c r="P204" s="487" t="s">
        <v>1787</v>
      </c>
      <c r="Q204" s="487" t="s">
        <v>1787</v>
      </c>
      <c r="R204" s="487" t="s">
        <v>1787</v>
      </c>
      <c r="S204" s="93" t="s">
        <v>1121</v>
      </c>
      <c r="T204" s="201" t="s">
        <v>1876</v>
      </c>
      <c r="U204" s="201"/>
      <c r="V204" s="201"/>
      <c r="W204" s="201">
        <v>0</v>
      </c>
      <c r="X204" s="201"/>
    </row>
    <row r="205" spans="1:24" ht="96">
      <c r="A205" s="482" t="s">
        <v>1787</v>
      </c>
      <c r="B205" s="483" t="s">
        <v>1125</v>
      </c>
      <c r="C205" s="483">
        <v>200</v>
      </c>
      <c r="D205" s="484" t="s">
        <v>1126</v>
      </c>
      <c r="E205" s="484" t="s">
        <v>231</v>
      </c>
      <c r="F205" s="484"/>
      <c r="G205" s="484" t="s">
        <v>1787</v>
      </c>
      <c r="H205" s="484" t="s">
        <v>1787</v>
      </c>
      <c r="I205" s="484" t="s">
        <v>1787</v>
      </c>
      <c r="J205" s="484" t="s">
        <v>1787</v>
      </c>
      <c r="K205" s="484" t="s">
        <v>1787</v>
      </c>
      <c r="L205" s="484" t="s">
        <v>1787</v>
      </c>
      <c r="M205" s="484" t="s">
        <v>1787</v>
      </c>
      <c r="N205" s="484" t="s">
        <v>1787</v>
      </c>
      <c r="O205" s="484" t="s">
        <v>1787</v>
      </c>
      <c r="P205" s="483" t="s">
        <v>1787</v>
      </c>
      <c r="Q205" s="485" t="s">
        <v>1787</v>
      </c>
      <c r="R205" s="485" t="s">
        <v>1787</v>
      </c>
      <c r="S205" s="93" t="s">
        <v>1125</v>
      </c>
      <c r="T205" s="201" t="s">
        <v>1876</v>
      </c>
      <c r="U205" s="201"/>
      <c r="V205" s="201"/>
      <c r="W205" s="201">
        <v>0</v>
      </c>
      <c r="X205" s="201"/>
    </row>
    <row r="206" spans="1:24" ht="72">
      <c r="A206" s="486" t="s">
        <v>1787</v>
      </c>
      <c r="B206" s="487" t="s">
        <v>382</v>
      </c>
      <c r="C206" s="487">
        <v>990</v>
      </c>
      <c r="D206" s="484" t="s">
        <v>385</v>
      </c>
      <c r="E206" s="484" t="s">
        <v>231</v>
      </c>
      <c r="F206" s="484" t="s">
        <v>386</v>
      </c>
      <c r="G206" s="484" t="s">
        <v>1787</v>
      </c>
      <c r="H206" s="484" t="s">
        <v>1787</v>
      </c>
      <c r="I206" s="484" t="s">
        <v>1787</v>
      </c>
      <c r="J206" s="484" t="s">
        <v>1787</v>
      </c>
      <c r="K206" s="484" t="s">
        <v>1787</v>
      </c>
      <c r="L206" s="484" t="s">
        <v>1787</v>
      </c>
      <c r="M206" s="484" t="s">
        <v>1787</v>
      </c>
      <c r="N206" s="484" t="s">
        <v>1787</v>
      </c>
      <c r="O206" s="484" t="s">
        <v>1787</v>
      </c>
      <c r="P206" s="487" t="s">
        <v>1787</v>
      </c>
      <c r="Q206" s="487" t="s">
        <v>1787</v>
      </c>
      <c r="R206" s="487" t="s">
        <v>1787</v>
      </c>
      <c r="S206" s="93" t="s">
        <v>382</v>
      </c>
      <c r="T206" s="201" t="s">
        <v>1876</v>
      </c>
      <c r="U206" s="201"/>
      <c r="V206" s="201"/>
      <c r="W206" s="201">
        <v>0</v>
      </c>
      <c r="X206" s="201"/>
    </row>
    <row r="207" spans="1:24" ht="84">
      <c r="A207" s="482" t="s">
        <v>1787</v>
      </c>
      <c r="B207" s="483" t="s">
        <v>840</v>
      </c>
      <c r="C207" s="483">
        <v>160</v>
      </c>
      <c r="D207" s="484" t="s">
        <v>841</v>
      </c>
      <c r="E207" s="484"/>
      <c r="F207" s="484" t="s">
        <v>393</v>
      </c>
      <c r="G207" s="484" t="s">
        <v>1787</v>
      </c>
      <c r="H207" s="484" t="s">
        <v>1787</v>
      </c>
      <c r="I207" s="484" t="s">
        <v>1787</v>
      </c>
      <c r="J207" s="484" t="s">
        <v>1787</v>
      </c>
      <c r="K207" s="484" t="s">
        <v>1787</v>
      </c>
      <c r="L207" s="484" t="s">
        <v>1787</v>
      </c>
      <c r="M207" s="484" t="s">
        <v>1787</v>
      </c>
      <c r="N207" s="484" t="s">
        <v>1787</v>
      </c>
      <c r="O207" s="484" t="s">
        <v>1787</v>
      </c>
      <c r="P207" s="483" t="s">
        <v>1787</v>
      </c>
      <c r="Q207" s="485" t="s">
        <v>1787</v>
      </c>
      <c r="R207" s="485" t="s">
        <v>1787</v>
      </c>
      <c r="S207" s="93" t="s">
        <v>840</v>
      </c>
      <c r="T207" s="536" t="s">
        <v>1876</v>
      </c>
      <c r="U207" s="201"/>
      <c r="V207" s="201"/>
      <c r="W207" s="201">
        <v>0</v>
      </c>
      <c r="X207" s="201"/>
    </row>
    <row r="208" spans="1:24" ht="409.6">
      <c r="A208" s="491" t="s">
        <v>1881</v>
      </c>
      <c r="B208" s="491" t="s">
        <v>1787</v>
      </c>
      <c r="C208" s="491" t="s">
        <v>1787</v>
      </c>
      <c r="D208" s="491" t="s">
        <v>1882</v>
      </c>
      <c r="E208" s="491" t="s">
        <v>1883</v>
      </c>
      <c r="F208" s="491"/>
      <c r="G208" s="491">
        <v>38.6</v>
      </c>
      <c r="H208" s="491">
        <v>1.99</v>
      </c>
      <c r="I208" s="491">
        <v>0.14000000000000001</v>
      </c>
      <c r="J208" s="491">
        <v>5.53</v>
      </c>
      <c r="K208" s="491"/>
      <c r="L208" s="491">
        <v>0.9</v>
      </c>
      <c r="M208" s="491">
        <v>1.29</v>
      </c>
      <c r="N208" s="491" t="s">
        <v>1787</v>
      </c>
      <c r="O208" s="491" t="s">
        <v>1787</v>
      </c>
      <c r="P208" s="491" t="s">
        <v>1884</v>
      </c>
      <c r="Q208" s="478" t="s">
        <v>1885</v>
      </c>
      <c r="R208" s="487" t="s">
        <v>1886</v>
      </c>
      <c r="S208" s="93" t="s">
        <v>1881</v>
      </c>
      <c r="T208" s="481" t="s">
        <v>1881</v>
      </c>
      <c r="U208" s="201"/>
      <c r="V208" s="201"/>
      <c r="W208" s="201" t="s">
        <v>1881</v>
      </c>
      <c r="X208" s="201"/>
    </row>
    <row r="209" spans="1:24" ht="60">
      <c r="A209" s="482" t="s">
        <v>1787</v>
      </c>
      <c r="B209" s="483" t="s">
        <v>1523</v>
      </c>
      <c r="C209" s="483">
        <v>37500</v>
      </c>
      <c r="D209" s="484" t="s">
        <v>1519</v>
      </c>
      <c r="E209" s="484" t="s">
        <v>1524</v>
      </c>
      <c r="F209" s="484"/>
      <c r="G209" s="484" t="s">
        <v>1787</v>
      </c>
      <c r="H209" s="484" t="s">
        <v>1787</v>
      </c>
      <c r="I209" s="484" t="s">
        <v>1787</v>
      </c>
      <c r="J209" s="484" t="s">
        <v>1787</v>
      </c>
      <c r="K209" s="484" t="s">
        <v>1787</v>
      </c>
      <c r="L209" s="484" t="s">
        <v>1787</v>
      </c>
      <c r="M209" s="484" t="s">
        <v>1787</v>
      </c>
      <c r="N209" s="484" t="s">
        <v>1787</v>
      </c>
      <c r="O209" s="484" t="s">
        <v>1787</v>
      </c>
      <c r="P209" s="483" t="s">
        <v>1787</v>
      </c>
      <c r="Q209" s="485" t="s">
        <v>1787</v>
      </c>
      <c r="R209" s="485" t="s">
        <v>1787</v>
      </c>
      <c r="S209" s="93" t="s">
        <v>1523</v>
      </c>
      <c r="T209" s="201" t="s">
        <v>1881</v>
      </c>
      <c r="U209" s="201"/>
      <c r="V209" s="201"/>
      <c r="W209" s="201">
        <v>0</v>
      </c>
      <c r="X209" s="201"/>
    </row>
    <row r="210" spans="1:24" ht="24">
      <c r="A210" s="482" t="s">
        <v>1787</v>
      </c>
      <c r="B210" s="483" t="s">
        <v>775</v>
      </c>
      <c r="C210" s="483">
        <v>15000</v>
      </c>
      <c r="D210" s="484" t="s">
        <v>777</v>
      </c>
      <c r="E210" s="484"/>
      <c r="F210" s="484"/>
      <c r="G210" s="484" t="s">
        <v>1787</v>
      </c>
      <c r="H210" s="484" t="s">
        <v>1787</v>
      </c>
      <c r="I210" s="484" t="s">
        <v>1787</v>
      </c>
      <c r="J210" s="484" t="s">
        <v>1787</v>
      </c>
      <c r="K210" s="484" t="s">
        <v>1787</v>
      </c>
      <c r="L210" s="484" t="s">
        <v>1787</v>
      </c>
      <c r="M210" s="484" t="s">
        <v>1787</v>
      </c>
      <c r="N210" s="484" t="s">
        <v>1787</v>
      </c>
      <c r="O210" s="484" t="s">
        <v>1787</v>
      </c>
      <c r="P210" s="483" t="s">
        <v>1787</v>
      </c>
      <c r="Q210" s="485" t="s">
        <v>1787</v>
      </c>
      <c r="R210" s="485" t="s">
        <v>1787</v>
      </c>
      <c r="S210" s="93" t="s">
        <v>775</v>
      </c>
      <c r="T210" s="536" t="s">
        <v>1881</v>
      </c>
      <c r="U210" s="201"/>
      <c r="V210" s="201"/>
      <c r="W210" s="201">
        <v>0</v>
      </c>
      <c r="X210" s="201"/>
    </row>
    <row r="211" spans="1:24" ht="15">
      <c r="A211" s="486" t="s">
        <v>1787</v>
      </c>
      <c r="B211" s="487" t="s">
        <v>1001</v>
      </c>
      <c r="C211" s="487">
        <v>10000</v>
      </c>
      <c r="D211" s="484" t="s">
        <v>1002</v>
      </c>
      <c r="E211" s="484" t="s">
        <v>231</v>
      </c>
      <c r="F211" s="484"/>
      <c r="G211" s="484" t="s">
        <v>1787</v>
      </c>
      <c r="H211" s="484" t="s">
        <v>1787</v>
      </c>
      <c r="I211" s="484" t="s">
        <v>1787</v>
      </c>
      <c r="J211" s="484" t="s">
        <v>1787</v>
      </c>
      <c r="K211" s="484" t="s">
        <v>1787</v>
      </c>
      <c r="L211" s="484" t="s">
        <v>1787</v>
      </c>
      <c r="M211" s="484" t="s">
        <v>1787</v>
      </c>
      <c r="N211" s="484" t="s">
        <v>1787</v>
      </c>
      <c r="O211" s="484" t="s">
        <v>1787</v>
      </c>
      <c r="P211" s="487" t="s">
        <v>1787</v>
      </c>
      <c r="Q211" s="487" t="s">
        <v>1787</v>
      </c>
      <c r="R211" s="487" t="s">
        <v>1787</v>
      </c>
      <c r="S211" s="93" t="s">
        <v>1001</v>
      </c>
      <c r="T211" s="201" t="s">
        <v>1881</v>
      </c>
      <c r="U211" s="201"/>
      <c r="V211" s="201"/>
      <c r="W211" s="201">
        <v>0</v>
      </c>
      <c r="X211" s="201"/>
    </row>
    <row r="212" spans="1:24" ht="15">
      <c r="A212" s="482" t="s">
        <v>1787</v>
      </c>
      <c r="B212" s="483" t="s">
        <v>1005</v>
      </c>
      <c r="C212" s="483">
        <v>7500</v>
      </c>
      <c r="D212" s="484" t="s">
        <v>1006</v>
      </c>
      <c r="E212" s="484" t="s">
        <v>231</v>
      </c>
      <c r="F212" s="484"/>
      <c r="G212" s="484" t="s">
        <v>1787</v>
      </c>
      <c r="H212" s="484" t="s">
        <v>1787</v>
      </c>
      <c r="I212" s="484" t="s">
        <v>1787</v>
      </c>
      <c r="J212" s="484" t="s">
        <v>1787</v>
      </c>
      <c r="K212" s="484" t="s">
        <v>1787</v>
      </c>
      <c r="L212" s="484" t="s">
        <v>1787</v>
      </c>
      <c r="M212" s="484" t="s">
        <v>1787</v>
      </c>
      <c r="N212" s="484" t="s">
        <v>1787</v>
      </c>
      <c r="O212" s="484" t="s">
        <v>1787</v>
      </c>
      <c r="P212" s="483" t="s">
        <v>1787</v>
      </c>
      <c r="Q212" s="485" t="s">
        <v>1787</v>
      </c>
      <c r="R212" s="485" t="s">
        <v>1787</v>
      </c>
      <c r="S212" s="93" t="s">
        <v>1005</v>
      </c>
      <c r="T212" s="201" t="s">
        <v>1881</v>
      </c>
      <c r="U212" s="201"/>
      <c r="V212" s="201"/>
      <c r="W212" s="201">
        <v>0</v>
      </c>
      <c r="X212" s="201"/>
    </row>
    <row r="213" spans="1:24" ht="24">
      <c r="A213" s="486" t="s">
        <v>1787</v>
      </c>
      <c r="B213" s="487" t="s">
        <v>1007</v>
      </c>
      <c r="C213" s="487">
        <v>2500</v>
      </c>
      <c r="D213" s="484" t="s">
        <v>1008</v>
      </c>
      <c r="E213" s="484" t="s">
        <v>231</v>
      </c>
      <c r="F213" s="484"/>
      <c r="G213" s="484" t="s">
        <v>1787</v>
      </c>
      <c r="H213" s="484" t="s">
        <v>1787</v>
      </c>
      <c r="I213" s="484" t="s">
        <v>1787</v>
      </c>
      <c r="J213" s="484" t="s">
        <v>1787</v>
      </c>
      <c r="K213" s="484" t="s">
        <v>1787</v>
      </c>
      <c r="L213" s="484" t="s">
        <v>1787</v>
      </c>
      <c r="M213" s="484" t="s">
        <v>1787</v>
      </c>
      <c r="N213" s="484" t="s">
        <v>1787</v>
      </c>
      <c r="O213" s="484" t="s">
        <v>1787</v>
      </c>
      <c r="P213" s="487" t="s">
        <v>1787</v>
      </c>
      <c r="Q213" s="487" t="s">
        <v>1787</v>
      </c>
      <c r="R213" s="487" t="s">
        <v>1787</v>
      </c>
      <c r="S213" s="93" t="s">
        <v>1007</v>
      </c>
      <c r="T213" s="201" t="s">
        <v>1881</v>
      </c>
      <c r="U213" s="201"/>
      <c r="V213" s="201"/>
      <c r="W213" s="201">
        <v>0</v>
      </c>
      <c r="X213" s="201"/>
    </row>
    <row r="214" spans="1:24" ht="15">
      <c r="A214" s="482" t="s">
        <v>1787</v>
      </c>
      <c r="B214" s="483" t="s">
        <v>1009</v>
      </c>
      <c r="C214" s="483">
        <v>2500</v>
      </c>
      <c r="D214" s="484" t="s">
        <v>1010</v>
      </c>
      <c r="E214" s="484" t="s">
        <v>343</v>
      </c>
      <c r="F214" s="484"/>
      <c r="G214" s="484" t="s">
        <v>1787</v>
      </c>
      <c r="H214" s="484" t="s">
        <v>1787</v>
      </c>
      <c r="I214" s="484" t="s">
        <v>1787</v>
      </c>
      <c r="J214" s="484" t="s">
        <v>1787</v>
      </c>
      <c r="K214" s="484" t="s">
        <v>1787</v>
      </c>
      <c r="L214" s="484" t="s">
        <v>1787</v>
      </c>
      <c r="M214" s="484" t="s">
        <v>1787</v>
      </c>
      <c r="N214" s="484" t="s">
        <v>1787</v>
      </c>
      <c r="O214" s="484" t="s">
        <v>1787</v>
      </c>
      <c r="P214" s="483" t="s">
        <v>1787</v>
      </c>
      <c r="Q214" s="485" t="s">
        <v>1787</v>
      </c>
      <c r="R214" s="485" t="s">
        <v>1787</v>
      </c>
      <c r="S214" s="93" t="s">
        <v>1009</v>
      </c>
      <c r="T214" s="201" t="s">
        <v>1881</v>
      </c>
      <c r="U214" s="201"/>
      <c r="V214" s="201"/>
      <c r="W214" s="201">
        <v>0</v>
      </c>
      <c r="X214" s="201"/>
    </row>
    <row r="215" spans="1:24" ht="24">
      <c r="A215" s="486" t="s">
        <v>1787</v>
      </c>
      <c r="B215" s="487" t="s">
        <v>1012</v>
      </c>
      <c r="C215" s="487">
        <v>630</v>
      </c>
      <c r="D215" s="484" t="s">
        <v>1013</v>
      </c>
      <c r="E215" s="484" t="s">
        <v>231</v>
      </c>
      <c r="F215" s="484"/>
      <c r="G215" s="484" t="s">
        <v>1787</v>
      </c>
      <c r="H215" s="484" t="s">
        <v>1787</v>
      </c>
      <c r="I215" s="484" t="s">
        <v>1787</v>
      </c>
      <c r="J215" s="484" t="s">
        <v>1787</v>
      </c>
      <c r="K215" s="484" t="s">
        <v>1787</v>
      </c>
      <c r="L215" s="484" t="s">
        <v>1787</v>
      </c>
      <c r="M215" s="484" t="s">
        <v>1787</v>
      </c>
      <c r="N215" s="484" t="s">
        <v>1787</v>
      </c>
      <c r="O215" s="484" t="s">
        <v>1787</v>
      </c>
      <c r="P215" s="487" t="s">
        <v>1787</v>
      </c>
      <c r="Q215" s="487" t="s">
        <v>1787</v>
      </c>
      <c r="R215" s="487" t="s">
        <v>1787</v>
      </c>
      <c r="S215" s="93" t="s">
        <v>1012</v>
      </c>
      <c r="T215" s="201" t="s">
        <v>1881</v>
      </c>
      <c r="U215" s="201"/>
      <c r="V215" s="201"/>
      <c r="W215" s="201">
        <v>0</v>
      </c>
      <c r="X215" s="201"/>
    </row>
    <row r="216" spans="1:24" ht="15">
      <c r="A216" s="482" t="s">
        <v>1787</v>
      </c>
      <c r="B216" s="483" t="s">
        <v>557</v>
      </c>
      <c r="C216" s="483">
        <v>2500</v>
      </c>
      <c r="D216" s="484" t="s">
        <v>554</v>
      </c>
      <c r="E216" s="484" t="s">
        <v>231</v>
      </c>
      <c r="F216" s="484"/>
      <c r="G216" s="484" t="s">
        <v>1787</v>
      </c>
      <c r="H216" s="484" t="s">
        <v>1787</v>
      </c>
      <c r="I216" s="484" t="s">
        <v>1787</v>
      </c>
      <c r="J216" s="484" t="s">
        <v>1787</v>
      </c>
      <c r="K216" s="484" t="s">
        <v>1787</v>
      </c>
      <c r="L216" s="484" t="s">
        <v>1787</v>
      </c>
      <c r="M216" s="484" t="s">
        <v>1787</v>
      </c>
      <c r="N216" s="484" t="s">
        <v>1787</v>
      </c>
      <c r="O216" s="484" t="s">
        <v>1787</v>
      </c>
      <c r="P216" s="483" t="s">
        <v>1787</v>
      </c>
      <c r="Q216" s="485" t="s">
        <v>1787</v>
      </c>
      <c r="R216" s="485" t="s">
        <v>1787</v>
      </c>
      <c r="S216" s="93" t="s">
        <v>557</v>
      </c>
      <c r="T216" s="201" t="s">
        <v>1881</v>
      </c>
      <c r="U216" s="201"/>
      <c r="V216" s="201"/>
      <c r="W216" s="201">
        <v>0</v>
      </c>
      <c r="X216" s="201"/>
    </row>
    <row r="217" spans="1:24" ht="262.5">
      <c r="A217" s="486" t="s">
        <v>1787</v>
      </c>
      <c r="B217" s="487" t="s">
        <v>1057</v>
      </c>
      <c r="C217" s="487">
        <v>1500</v>
      </c>
      <c r="D217" s="484" t="s">
        <v>1060</v>
      </c>
      <c r="E217" s="484" t="s">
        <v>343</v>
      </c>
      <c r="F217" s="484"/>
      <c r="G217" s="484" t="s">
        <v>1787</v>
      </c>
      <c r="H217" s="484" t="s">
        <v>1787</v>
      </c>
      <c r="I217" s="484" t="s">
        <v>1787</v>
      </c>
      <c r="J217" s="484" t="s">
        <v>1787</v>
      </c>
      <c r="K217" s="484" t="s">
        <v>1787</v>
      </c>
      <c r="L217" s="484" t="s">
        <v>1787</v>
      </c>
      <c r="M217" s="484" t="s">
        <v>1787</v>
      </c>
      <c r="N217" s="484" t="s">
        <v>1787</v>
      </c>
      <c r="O217" s="484" t="s">
        <v>1787</v>
      </c>
      <c r="P217" s="487" t="s">
        <v>1787</v>
      </c>
      <c r="Q217" s="487" t="s">
        <v>1787</v>
      </c>
      <c r="R217" s="487" t="s">
        <v>1787</v>
      </c>
      <c r="S217" s="93" t="s">
        <v>1057</v>
      </c>
      <c r="T217" s="201" t="s">
        <v>1881</v>
      </c>
      <c r="U217" s="201"/>
      <c r="V217" s="201"/>
      <c r="W217" s="201">
        <v>0</v>
      </c>
      <c r="X217" s="201"/>
    </row>
    <row r="218" spans="1:24" ht="15">
      <c r="A218" s="482" t="s">
        <v>1787</v>
      </c>
      <c r="B218" s="483" t="s">
        <v>1670</v>
      </c>
      <c r="C218" s="483">
        <v>80</v>
      </c>
      <c r="D218" s="484"/>
      <c r="E218" s="484"/>
      <c r="F218" s="484"/>
      <c r="G218" s="484" t="s">
        <v>1787</v>
      </c>
      <c r="H218" s="484" t="s">
        <v>1787</v>
      </c>
      <c r="I218" s="484" t="s">
        <v>1787</v>
      </c>
      <c r="J218" s="484" t="s">
        <v>1787</v>
      </c>
      <c r="K218" s="484" t="s">
        <v>1787</v>
      </c>
      <c r="L218" s="484" t="s">
        <v>1787</v>
      </c>
      <c r="M218" s="484" t="s">
        <v>1787</v>
      </c>
      <c r="N218" s="484" t="s">
        <v>1787</v>
      </c>
      <c r="O218" s="484" t="s">
        <v>1787</v>
      </c>
      <c r="P218" s="483" t="s">
        <v>1787</v>
      </c>
      <c r="Q218" s="485" t="s">
        <v>1787</v>
      </c>
      <c r="R218" s="485" t="s">
        <v>1787</v>
      </c>
      <c r="S218" s="93" t="s">
        <v>1670</v>
      </c>
      <c r="T218" s="536" t="s">
        <v>1881</v>
      </c>
      <c r="U218" s="201"/>
      <c r="V218" s="201"/>
      <c r="W218" s="201">
        <v>0</v>
      </c>
      <c r="X218" s="201"/>
    </row>
    <row r="219" spans="1:24" ht="60">
      <c r="A219" s="486" t="s">
        <v>1787</v>
      </c>
      <c r="B219" s="487" t="s">
        <v>1027</v>
      </c>
      <c r="C219" s="487">
        <v>80</v>
      </c>
      <c r="D219" s="484" t="s">
        <v>1028</v>
      </c>
      <c r="E219" s="484" t="s">
        <v>231</v>
      </c>
      <c r="F219" s="484" t="s">
        <v>1018</v>
      </c>
      <c r="G219" s="484" t="s">
        <v>1787</v>
      </c>
      <c r="H219" s="484" t="s">
        <v>1787</v>
      </c>
      <c r="I219" s="484" t="s">
        <v>1787</v>
      </c>
      <c r="J219" s="484" t="s">
        <v>1787</v>
      </c>
      <c r="K219" s="484" t="s">
        <v>1787</v>
      </c>
      <c r="L219" s="484" t="s">
        <v>1787</v>
      </c>
      <c r="M219" s="484" t="s">
        <v>1787</v>
      </c>
      <c r="N219" s="484" t="s">
        <v>1787</v>
      </c>
      <c r="O219" s="484" t="s">
        <v>1787</v>
      </c>
      <c r="P219" s="487" t="s">
        <v>1787</v>
      </c>
      <c r="Q219" s="487" t="s">
        <v>1787</v>
      </c>
      <c r="R219" s="487" t="s">
        <v>1787</v>
      </c>
      <c r="S219" s="93" t="s">
        <v>1027</v>
      </c>
      <c r="T219" s="201" t="s">
        <v>1881</v>
      </c>
      <c r="U219" s="201"/>
      <c r="V219" s="201"/>
      <c r="W219" s="201">
        <v>0</v>
      </c>
      <c r="X219" s="201"/>
    </row>
    <row r="220" spans="1:24" ht="72">
      <c r="A220" s="482" t="s">
        <v>1787</v>
      </c>
      <c r="B220" s="483" t="s">
        <v>837</v>
      </c>
      <c r="C220" s="483">
        <v>80</v>
      </c>
      <c r="D220" s="484" t="s">
        <v>838</v>
      </c>
      <c r="E220" s="484"/>
      <c r="F220" s="484" t="s">
        <v>393</v>
      </c>
      <c r="G220" s="484" t="s">
        <v>1787</v>
      </c>
      <c r="H220" s="484" t="s">
        <v>1787</v>
      </c>
      <c r="I220" s="484" t="s">
        <v>1787</v>
      </c>
      <c r="J220" s="484" t="s">
        <v>1787</v>
      </c>
      <c r="K220" s="484" t="s">
        <v>1787</v>
      </c>
      <c r="L220" s="484" t="s">
        <v>1787</v>
      </c>
      <c r="M220" s="484" t="s">
        <v>1787</v>
      </c>
      <c r="N220" s="484" t="s">
        <v>1787</v>
      </c>
      <c r="O220" s="484" t="s">
        <v>1787</v>
      </c>
      <c r="P220" s="483" t="s">
        <v>1787</v>
      </c>
      <c r="Q220" s="485" t="s">
        <v>1787</v>
      </c>
      <c r="R220" s="485" t="s">
        <v>1787</v>
      </c>
      <c r="S220" s="93" t="s">
        <v>837</v>
      </c>
      <c r="T220" s="536" t="s">
        <v>1881</v>
      </c>
      <c r="U220" s="201"/>
      <c r="V220" s="201"/>
      <c r="W220" s="201">
        <v>0</v>
      </c>
      <c r="X220" s="201"/>
    </row>
    <row r="221" spans="1:24" ht="72">
      <c r="A221" s="486" t="s">
        <v>1787</v>
      </c>
      <c r="B221" s="487" t="s">
        <v>831</v>
      </c>
      <c r="C221" s="487">
        <v>30</v>
      </c>
      <c r="D221" s="484" t="s">
        <v>832</v>
      </c>
      <c r="E221" s="484"/>
      <c r="F221" s="484" t="s">
        <v>393</v>
      </c>
      <c r="G221" s="484" t="s">
        <v>1787</v>
      </c>
      <c r="H221" s="484" t="s">
        <v>1787</v>
      </c>
      <c r="I221" s="484" t="s">
        <v>1787</v>
      </c>
      <c r="J221" s="484" t="s">
        <v>1787</v>
      </c>
      <c r="K221" s="484" t="s">
        <v>1787</v>
      </c>
      <c r="L221" s="484" t="s">
        <v>1787</v>
      </c>
      <c r="M221" s="484" t="s">
        <v>1787</v>
      </c>
      <c r="N221" s="484" t="s">
        <v>1787</v>
      </c>
      <c r="O221" s="484" t="s">
        <v>1787</v>
      </c>
      <c r="P221" s="487" t="s">
        <v>1787</v>
      </c>
      <c r="Q221" s="487" t="s">
        <v>1787</v>
      </c>
      <c r="R221" s="487" t="s">
        <v>1787</v>
      </c>
      <c r="S221" s="93" t="s">
        <v>831</v>
      </c>
      <c r="T221" s="536" t="s">
        <v>1881</v>
      </c>
      <c r="U221" s="201"/>
      <c r="V221" s="201"/>
      <c r="W221" s="201">
        <v>0</v>
      </c>
      <c r="X221" s="201"/>
    </row>
    <row r="222" spans="1:24" ht="84">
      <c r="A222" s="482" t="s">
        <v>1787</v>
      </c>
      <c r="B222" s="483" t="s">
        <v>840</v>
      </c>
      <c r="C222" s="483">
        <v>100</v>
      </c>
      <c r="D222" s="484" t="s">
        <v>841</v>
      </c>
      <c r="E222" s="484"/>
      <c r="F222" s="484" t="s">
        <v>393</v>
      </c>
      <c r="G222" s="484" t="s">
        <v>1787</v>
      </c>
      <c r="H222" s="484" t="s">
        <v>1787</v>
      </c>
      <c r="I222" s="484" t="s">
        <v>1787</v>
      </c>
      <c r="J222" s="484" t="s">
        <v>1787</v>
      </c>
      <c r="K222" s="484" t="s">
        <v>1787</v>
      </c>
      <c r="L222" s="484" t="s">
        <v>1787</v>
      </c>
      <c r="M222" s="484" t="s">
        <v>1787</v>
      </c>
      <c r="N222" s="484" t="s">
        <v>1787</v>
      </c>
      <c r="O222" s="484" t="s">
        <v>1787</v>
      </c>
      <c r="P222" s="483" t="s">
        <v>1787</v>
      </c>
      <c r="Q222" s="485" t="s">
        <v>1787</v>
      </c>
      <c r="R222" s="485" t="s">
        <v>1787</v>
      </c>
      <c r="S222" s="93" t="s">
        <v>840</v>
      </c>
      <c r="T222" s="536" t="s">
        <v>1881</v>
      </c>
      <c r="U222" s="201"/>
      <c r="V222" s="201"/>
      <c r="W222" s="201">
        <v>0</v>
      </c>
      <c r="X222" s="201"/>
    </row>
    <row r="223" spans="1:24" ht="72">
      <c r="A223" s="486" t="s">
        <v>1787</v>
      </c>
      <c r="B223" s="487" t="s">
        <v>382</v>
      </c>
      <c r="C223" s="487">
        <v>750</v>
      </c>
      <c r="D223" s="484" t="s">
        <v>385</v>
      </c>
      <c r="E223" s="484" t="s">
        <v>231</v>
      </c>
      <c r="F223" s="484" t="s">
        <v>386</v>
      </c>
      <c r="G223" s="484" t="s">
        <v>1787</v>
      </c>
      <c r="H223" s="484" t="s">
        <v>1787</v>
      </c>
      <c r="I223" s="484" t="s">
        <v>1787</v>
      </c>
      <c r="J223" s="484" t="s">
        <v>1787</v>
      </c>
      <c r="K223" s="484" t="s">
        <v>1787</v>
      </c>
      <c r="L223" s="484" t="s">
        <v>1787</v>
      </c>
      <c r="M223" s="484" t="s">
        <v>1787</v>
      </c>
      <c r="N223" s="484" t="s">
        <v>1787</v>
      </c>
      <c r="O223" s="484" t="s">
        <v>1787</v>
      </c>
      <c r="P223" s="487" t="s">
        <v>1787</v>
      </c>
      <c r="Q223" s="487" t="s">
        <v>1787</v>
      </c>
      <c r="R223" s="487" t="s">
        <v>1787</v>
      </c>
      <c r="S223" s="93" t="s">
        <v>382</v>
      </c>
      <c r="T223" s="201" t="s">
        <v>1881</v>
      </c>
      <c r="U223" s="201"/>
      <c r="V223" s="201"/>
      <c r="W223" s="201">
        <v>0</v>
      </c>
      <c r="X223" s="201"/>
    </row>
    <row r="224" spans="1:24" ht="15">
      <c r="A224" s="482" t="s">
        <v>1787</v>
      </c>
      <c r="B224" s="483" t="s">
        <v>1228</v>
      </c>
      <c r="C224" s="483">
        <v>1880</v>
      </c>
      <c r="D224" s="484" t="s">
        <v>1228</v>
      </c>
      <c r="E224" s="484" t="s">
        <v>231</v>
      </c>
      <c r="F224" s="484"/>
      <c r="G224" s="484" t="s">
        <v>1787</v>
      </c>
      <c r="H224" s="484" t="s">
        <v>1787</v>
      </c>
      <c r="I224" s="484" t="s">
        <v>1787</v>
      </c>
      <c r="J224" s="484" t="s">
        <v>1787</v>
      </c>
      <c r="K224" s="484" t="s">
        <v>1787</v>
      </c>
      <c r="L224" s="484" t="s">
        <v>1787</v>
      </c>
      <c r="M224" s="484" t="s">
        <v>1787</v>
      </c>
      <c r="N224" s="484" t="s">
        <v>1787</v>
      </c>
      <c r="O224" s="484" t="s">
        <v>1787</v>
      </c>
      <c r="P224" s="483" t="s">
        <v>1787</v>
      </c>
      <c r="Q224" s="485" t="s">
        <v>1787</v>
      </c>
      <c r="R224" s="485" t="s">
        <v>1787</v>
      </c>
      <c r="S224" s="93" t="s">
        <v>1228</v>
      </c>
      <c r="T224" s="201" t="s">
        <v>1881</v>
      </c>
      <c r="U224" s="201"/>
      <c r="V224" s="201"/>
      <c r="W224" s="201">
        <v>0</v>
      </c>
      <c r="X224" s="201"/>
    </row>
    <row r="225" spans="1:24" ht="15">
      <c r="A225" s="486" t="s">
        <v>1787</v>
      </c>
      <c r="B225" s="487" t="s">
        <v>1015</v>
      </c>
      <c r="C225" s="487">
        <v>17370</v>
      </c>
      <c r="D225" s="484" t="s">
        <v>1015</v>
      </c>
      <c r="E225" s="484" t="s">
        <v>231</v>
      </c>
      <c r="F225" s="484"/>
      <c r="G225" s="484" t="s">
        <v>1787</v>
      </c>
      <c r="H225" s="484" t="s">
        <v>1787</v>
      </c>
      <c r="I225" s="484" t="s">
        <v>1787</v>
      </c>
      <c r="J225" s="484" t="s">
        <v>1787</v>
      </c>
      <c r="K225" s="484" t="s">
        <v>1787</v>
      </c>
      <c r="L225" s="484" t="s">
        <v>1787</v>
      </c>
      <c r="M225" s="484" t="s">
        <v>1787</v>
      </c>
      <c r="N225" s="484" t="s">
        <v>1787</v>
      </c>
      <c r="O225" s="484" t="s">
        <v>1787</v>
      </c>
      <c r="P225" s="487" t="s">
        <v>1787</v>
      </c>
      <c r="Q225" s="487" t="s">
        <v>1787</v>
      </c>
      <c r="R225" s="487" t="s">
        <v>1787</v>
      </c>
      <c r="S225" s="93" t="s">
        <v>1015</v>
      </c>
      <c r="T225" s="201" t="s">
        <v>1881</v>
      </c>
      <c r="U225" s="201"/>
      <c r="V225" s="201"/>
      <c r="W225" s="201">
        <v>0</v>
      </c>
      <c r="X225" s="201"/>
    </row>
    <row r="226" spans="1:24" ht="357">
      <c r="A226" s="491" t="s">
        <v>1887</v>
      </c>
      <c r="B226" s="491" t="s">
        <v>1787</v>
      </c>
      <c r="C226" s="491" t="s">
        <v>1787</v>
      </c>
      <c r="D226" s="491" t="s">
        <v>1888</v>
      </c>
      <c r="E226" s="491" t="s">
        <v>1889</v>
      </c>
      <c r="F226" s="491"/>
      <c r="G226" s="491">
        <v>107.3</v>
      </c>
      <c r="H226" s="491">
        <v>3.7</v>
      </c>
      <c r="I226" s="491">
        <v>1.92</v>
      </c>
      <c r="J226" s="491">
        <v>8.0399999999999991</v>
      </c>
      <c r="K226" s="491"/>
      <c r="L226" s="491">
        <v>7.26</v>
      </c>
      <c r="M226" s="491">
        <v>1.79</v>
      </c>
      <c r="N226" s="491" t="s">
        <v>1787</v>
      </c>
      <c r="O226" s="491" t="s">
        <v>1787</v>
      </c>
      <c r="P226" s="491" t="s">
        <v>1890</v>
      </c>
      <c r="Q226" s="537" t="s">
        <v>1891</v>
      </c>
      <c r="R226" s="485" t="s">
        <v>1892</v>
      </c>
      <c r="S226" s="93" t="s">
        <v>1887</v>
      </c>
      <c r="T226" s="481" t="s">
        <v>1887</v>
      </c>
      <c r="U226" s="201"/>
      <c r="V226" s="201"/>
      <c r="W226" s="201" t="s">
        <v>1887</v>
      </c>
      <c r="X226" s="201"/>
    </row>
    <row r="227" spans="1:24" ht="15">
      <c r="A227" s="486" t="s">
        <v>1787</v>
      </c>
      <c r="B227" s="487" t="s">
        <v>695</v>
      </c>
      <c r="C227" s="487">
        <v>43500</v>
      </c>
      <c r="D227" s="484" t="s">
        <v>696</v>
      </c>
      <c r="E227" s="484" t="s">
        <v>669</v>
      </c>
      <c r="F227" s="484"/>
      <c r="G227" s="484" t="s">
        <v>1787</v>
      </c>
      <c r="H227" s="484" t="s">
        <v>1787</v>
      </c>
      <c r="I227" s="484" t="s">
        <v>1787</v>
      </c>
      <c r="J227" s="484" t="s">
        <v>1787</v>
      </c>
      <c r="K227" s="484" t="s">
        <v>1787</v>
      </c>
      <c r="L227" s="484" t="s">
        <v>1787</v>
      </c>
      <c r="M227" s="484" t="s">
        <v>1787</v>
      </c>
      <c r="N227" s="484" t="s">
        <v>1787</v>
      </c>
      <c r="O227" s="484" t="s">
        <v>1787</v>
      </c>
      <c r="P227" s="487" t="s">
        <v>1787</v>
      </c>
      <c r="Q227" s="487" t="s">
        <v>1787</v>
      </c>
      <c r="R227" s="487" t="s">
        <v>1787</v>
      </c>
      <c r="S227" s="93" t="s">
        <v>695</v>
      </c>
      <c r="T227" s="201" t="s">
        <v>1887</v>
      </c>
      <c r="U227" s="201"/>
      <c r="V227" s="201"/>
      <c r="W227" s="201">
        <v>0</v>
      </c>
      <c r="X227" s="201"/>
    </row>
    <row r="228" spans="1:24" ht="15">
      <c r="A228" s="482" t="s">
        <v>1787</v>
      </c>
      <c r="B228" s="483" t="s">
        <v>1004</v>
      </c>
      <c r="C228" s="483">
        <v>32600</v>
      </c>
      <c r="D228" s="484" t="s">
        <v>680</v>
      </c>
      <c r="E228" s="484" t="s">
        <v>231</v>
      </c>
      <c r="F228" s="484"/>
      <c r="G228" s="484" t="s">
        <v>1787</v>
      </c>
      <c r="H228" s="484" t="s">
        <v>1787</v>
      </c>
      <c r="I228" s="484" t="s">
        <v>1787</v>
      </c>
      <c r="J228" s="484" t="s">
        <v>1787</v>
      </c>
      <c r="K228" s="484" t="s">
        <v>1787</v>
      </c>
      <c r="L228" s="484" t="s">
        <v>1787</v>
      </c>
      <c r="M228" s="484" t="s">
        <v>1787</v>
      </c>
      <c r="N228" s="484" t="s">
        <v>1787</v>
      </c>
      <c r="O228" s="484" t="s">
        <v>1787</v>
      </c>
      <c r="P228" s="483" t="s">
        <v>1787</v>
      </c>
      <c r="Q228" s="485" t="s">
        <v>1787</v>
      </c>
      <c r="R228" s="485" t="s">
        <v>1787</v>
      </c>
      <c r="S228" s="93" t="s">
        <v>1004</v>
      </c>
      <c r="T228" s="201" t="s">
        <v>1887</v>
      </c>
      <c r="U228" s="201"/>
      <c r="V228" s="201"/>
      <c r="W228" s="201">
        <v>0</v>
      </c>
      <c r="X228" s="201"/>
    </row>
    <row r="229" spans="1:24" ht="15">
      <c r="A229" s="486" t="s">
        <v>1787</v>
      </c>
      <c r="B229" s="487" t="s">
        <v>1005</v>
      </c>
      <c r="C229" s="487">
        <v>4900</v>
      </c>
      <c r="D229" s="484" t="s">
        <v>1006</v>
      </c>
      <c r="E229" s="484" t="s">
        <v>231</v>
      </c>
      <c r="F229" s="484"/>
      <c r="G229" s="484" t="s">
        <v>1787</v>
      </c>
      <c r="H229" s="484" t="s">
        <v>1787</v>
      </c>
      <c r="I229" s="484" t="s">
        <v>1787</v>
      </c>
      <c r="J229" s="484" t="s">
        <v>1787</v>
      </c>
      <c r="K229" s="484" t="s">
        <v>1787</v>
      </c>
      <c r="L229" s="484" t="s">
        <v>1787</v>
      </c>
      <c r="M229" s="484" t="s">
        <v>1787</v>
      </c>
      <c r="N229" s="484" t="s">
        <v>1787</v>
      </c>
      <c r="O229" s="484" t="s">
        <v>1787</v>
      </c>
      <c r="P229" s="487" t="s">
        <v>1787</v>
      </c>
      <c r="Q229" s="487" t="s">
        <v>1787</v>
      </c>
      <c r="R229" s="487" t="s">
        <v>1787</v>
      </c>
      <c r="S229" s="93" t="s">
        <v>1005</v>
      </c>
      <c r="T229" s="201" t="s">
        <v>1887</v>
      </c>
      <c r="U229" s="201"/>
      <c r="V229" s="201"/>
      <c r="W229" s="201">
        <v>0</v>
      </c>
      <c r="X229" s="201"/>
    </row>
    <row r="230" spans="1:24" ht="107.25">
      <c r="A230" s="482" t="s">
        <v>1787</v>
      </c>
      <c r="B230" s="483" t="s">
        <v>865</v>
      </c>
      <c r="C230" s="483">
        <v>13000</v>
      </c>
      <c r="D230" s="484" t="s">
        <v>867</v>
      </c>
      <c r="E230" s="484" t="s">
        <v>217</v>
      </c>
      <c r="F230" s="484" t="s">
        <v>868</v>
      </c>
      <c r="G230" s="484" t="s">
        <v>1787</v>
      </c>
      <c r="H230" s="484" t="s">
        <v>1787</v>
      </c>
      <c r="I230" s="484" t="s">
        <v>1787</v>
      </c>
      <c r="J230" s="484" t="s">
        <v>1787</v>
      </c>
      <c r="K230" s="484" t="s">
        <v>1787</v>
      </c>
      <c r="L230" s="484" t="s">
        <v>1787</v>
      </c>
      <c r="M230" s="484" t="s">
        <v>1787</v>
      </c>
      <c r="N230" s="484" t="s">
        <v>1787</v>
      </c>
      <c r="O230" s="484" t="s">
        <v>1787</v>
      </c>
      <c r="P230" s="483" t="s">
        <v>1787</v>
      </c>
      <c r="Q230" s="485" t="s">
        <v>1787</v>
      </c>
      <c r="R230" s="485" t="s">
        <v>1787</v>
      </c>
      <c r="S230" s="93" t="s">
        <v>865</v>
      </c>
      <c r="T230" s="201" t="s">
        <v>1887</v>
      </c>
      <c r="U230" s="201"/>
      <c r="V230" s="201"/>
      <c r="W230" s="201">
        <v>0</v>
      </c>
      <c r="X230" s="201"/>
    </row>
    <row r="231" spans="1:24" ht="24">
      <c r="A231" s="486" t="s">
        <v>1787</v>
      </c>
      <c r="B231" s="487" t="s">
        <v>508</v>
      </c>
      <c r="C231" s="487">
        <v>3300</v>
      </c>
      <c r="D231" s="484" t="s">
        <v>510</v>
      </c>
      <c r="E231" s="484" t="s">
        <v>217</v>
      </c>
      <c r="F231" s="484"/>
      <c r="G231" s="484" t="s">
        <v>1787</v>
      </c>
      <c r="H231" s="484" t="s">
        <v>1787</v>
      </c>
      <c r="I231" s="484" t="s">
        <v>1787</v>
      </c>
      <c r="J231" s="484" t="s">
        <v>1787</v>
      </c>
      <c r="K231" s="484" t="s">
        <v>1787</v>
      </c>
      <c r="L231" s="484" t="s">
        <v>1787</v>
      </c>
      <c r="M231" s="484" t="s">
        <v>1787</v>
      </c>
      <c r="N231" s="484" t="s">
        <v>1787</v>
      </c>
      <c r="O231" s="484" t="s">
        <v>1787</v>
      </c>
      <c r="P231" s="487" t="s">
        <v>1787</v>
      </c>
      <c r="Q231" s="487" t="s">
        <v>1787</v>
      </c>
      <c r="R231" s="487" t="s">
        <v>1787</v>
      </c>
      <c r="S231" s="93" t="s">
        <v>508</v>
      </c>
      <c r="T231" s="201" t="s">
        <v>1887</v>
      </c>
      <c r="U231" s="201"/>
      <c r="V231" s="201"/>
      <c r="W231" s="201">
        <v>0</v>
      </c>
      <c r="X231" s="201"/>
    </row>
    <row r="232" spans="1:24" ht="24">
      <c r="A232" s="482" t="s">
        <v>1787</v>
      </c>
      <c r="B232" s="483" t="s">
        <v>424</v>
      </c>
      <c r="C232" s="483">
        <v>1600</v>
      </c>
      <c r="D232" s="484" t="s">
        <v>426</v>
      </c>
      <c r="E232" s="484" t="s">
        <v>231</v>
      </c>
      <c r="F232" s="484"/>
      <c r="G232" s="484" t="s">
        <v>1787</v>
      </c>
      <c r="H232" s="484" t="s">
        <v>1787</v>
      </c>
      <c r="I232" s="484" t="s">
        <v>1787</v>
      </c>
      <c r="J232" s="484" t="s">
        <v>1787</v>
      </c>
      <c r="K232" s="484" t="s">
        <v>1787</v>
      </c>
      <c r="L232" s="484" t="s">
        <v>1787</v>
      </c>
      <c r="M232" s="484" t="s">
        <v>1787</v>
      </c>
      <c r="N232" s="484" t="s">
        <v>1787</v>
      </c>
      <c r="O232" s="484" t="s">
        <v>1787</v>
      </c>
      <c r="P232" s="483" t="s">
        <v>1787</v>
      </c>
      <c r="Q232" s="485" t="s">
        <v>1787</v>
      </c>
      <c r="R232" s="485" t="s">
        <v>1787</v>
      </c>
      <c r="S232" s="93" t="s">
        <v>424</v>
      </c>
      <c r="T232" s="201" t="s">
        <v>1887</v>
      </c>
      <c r="U232" s="201"/>
      <c r="V232" s="201"/>
      <c r="W232" s="201">
        <v>0</v>
      </c>
      <c r="X232" s="201"/>
    </row>
    <row r="233" spans="1:24" ht="72">
      <c r="A233" s="482" t="s">
        <v>1787</v>
      </c>
      <c r="B233" s="483" t="s">
        <v>382</v>
      </c>
      <c r="C233" s="483">
        <v>430</v>
      </c>
      <c r="D233" s="484" t="s">
        <v>385</v>
      </c>
      <c r="E233" s="484" t="s">
        <v>231</v>
      </c>
      <c r="F233" s="484" t="s">
        <v>386</v>
      </c>
      <c r="G233" s="484" t="s">
        <v>1787</v>
      </c>
      <c r="H233" s="484" t="s">
        <v>1787</v>
      </c>
      <c r="I233" s="484" t="s">
        <v>1787</v>
      </c>
      <c r="J233" s="484" t="s">
        <v>1787</v>
      </c>
      <c r="K233" s="484" t="s">
        <v>1787</v>
      </c>
      <c r="L233" s="484" t="s">
        <v>1787</v>
      </c>
      <c r="M233" s="484" t="s">
        <v>1787</v>
      </c>
      <c r="N233" s="484" t="s">
        <v>1787</v>
      </c>
      <c r="O233" s="484" t="s">
        <v>1787</v>
      </c>
      <c r="P233" s="483" t="s">
        <v>1787</v>
      </c>
      <c r="Q233" s="485" t="s">
        <v>1787</v>
      </c>
      <c r="R233" s="485" t="s">
        <v>1787</v>
      </c>
      <c r="S233" s="93" t="s">
        <v>382</v>
      </c>
      <c r="T233" s="201" t="s">
        <v>1887</v>
      </c>
      <c r="U233" s="201"/>
      <c r="V233" s="201"/>
      <c r="W233" s="201">
        <v>0</v>
      </c>
      <c r="X233" s="201"/>
    </row>
    <row r="234" spans="1:24" ht="84">
      <c r="A234" s="486" t="s">
        <v>1787</v>
      </c>
      <c r="B234" s="487" t="s">
        <v>840</v>
      </c>
      <c r="C234" s="487">
        <v>70</v>
      </c>
      <c r="D234" s="484" t="s">
        <v>841</v>
      </c>
      <c r="E234" s="484"/>
      <c r="F234" s="484" t="s">
        <v>393</v>
      </c>
      <c r="G234" s="484" t="s">
        <v>1787</v>
      </c>
      <c r="H234" s="484" t="s">
        <v>1787</v>
      </c>
      <c r="I234" s="484" t="s">
        <v>1787</v>
      </c>
      <c r="J234" s="484" t="s">
        <v>1787</v>
      </c>
      <c r="K234" s="484" t="s">
        <v>1787</v>
      </c>
      <c r="L234" s="484" t="s">
        <v>1787</v>
      </c>
      <c r="M234" s="484" t="s">
        <v>1787</v>
      </c>
      <c r="N234" s="484" t="s">
        <v>1787</v>
      </c>
      <c r="O234" s="484" t="s">
        <v>1787</v>
      </c>
      <c r="P234" s="487" t="s">
        <v>1787</v>
      </c>
      <c r="Q234" s="487" t="s">
        <v>1787</v>
      </c>
      <c r="R234" s="487" t="s">
        <v>1787</v>
      </c>
      <c r="S234" s="93" t="s">
        <v>840</v>
      </c>
      <c r="T234" s="536" t="s">
        <v>1887</v>
      </c>
      <c r="U234" s="201"/>
      <c r="V234" s="201"/>
      <c r="W234" s="201">
        <v>0</v>
      </c>
      <c r="X234" s="201"/>
    </row>
    <row r="235" spans="1:24" ht="15">
      <c r="A235" s="482" t="s">
        <v>1787</v>
      </c>
      <c r="B235" s="483" t="s">
        <v>1015</v>
      </c>
      <c r="C235" s="483">
        <v>600</v>
      </c>
      <c r="D235" s="484" t="s">
        <v>1015</v>
      </c>
      <c r="E235" s="484" t="s">
        <v>231</v>
      </c>
      <c r="F235" s="484"/>
      <c r="G235" s="484" t="s">
        <v>1787</v>
      </c>
      <c r="H235" s="484" t="s">
        <v>1787</v>
      </c>
      <c r="I235" s="484" t="s">
        <v>1787</v>
      </c>
      <c r="J235" s="484" t="s">
        <v>1787</v>
      </c>
      <c r="K235" s="484" t="s">
        <v>1787</v>
      </c>
      <c r="L235" s="484" t="s">
        <v>1787</v>
      </c>
      <c r="M235" s="484" t="s">
        <v>1787</v>
      </c>
      <c r="N235" s="484" t="s">
        <v>1787</v>
      </c>
      <c r="O235" s="484" t="s">
        <v>1787</v>
      </c>
      <c r="P235" s="483" t="s">
        <v>1787</v>
      </c>
      <c r="Q235" s="485" t="s">
        <v>1787</v>
      </c>
      <c r="R235" s="485" t="s">
        <v>1787</v>
      </c>
      <c r="S235" s="93" t="s">
        <v>1015</v>
      </c>
      <c r="T235" s="201" t="s">
        <v>1887</v>
      </c>
      <c r="U235" s="201"/>
      <c r="V235" s="201"/>
      <c r="W235" s="201">
        <v>0</v>
      </c>
      <c r="X235" s="201"/>
    </row>
    <row r="236" spans="1:24" ht="409.6">
      <c r="A236" s="491" t="s">
        <v>1893</v>
      </c>
      <c r="B236" s="491" t="s">
        <v>1787</v>
      </c>
      <c r="C236" s="491" t="s">
        <v>1787</v>
      </c>
      <c r="D236" s="491" t="s">
        <v>1894</v>
      </c>
      <c r="E236" s="491" t="s">
        <v>587</v>
      </c>
      <c r="F236" s="491"/>
      <c r="G236" s="491">
        <v>121.8</v>
      </c>
      <c r="H236" s="491">
        <v>1.98</v>
      </c>
      <c r="I236" s="491">
        <v>0.76</v>
      </c>
      <c r="J236" s="491">
        <v>24.76</v>
      </c>
      <c r="K236" s="491"/>
      <c r="L236" s="491">
        <v>2.3199999999999998</v>
      </c>
      <c r="M236" s="491">
        <v>0.54</v>
      </c>
      <c r="N236" s="491" t="s">
        <v>1787</v>
      </c>
      <c r="O236" s="491" t="s">
        <v>1787</v>
      </c>
      <c r="P236" s="491" t="s">
        <v>1895</v>
      </c>
      <c r="Q236" s="478" t="s">
        <v>1896</v>
      </c>
      <c r="R236" s="487" t="s">
        <v>1897</v>
      </c>
      <c r="S236" s="93" t="s">
        <v>1893</v>
      </c>
      <c r="T236" s="481" t="s">
        <v>1893</v>
      </c>
      <c r="U236" s="201"/>
      <c r="V236" s="201"/>
      <c r="W236" s="201" t="s">
        <v>1893</v>
      </c>
      <c r="X236" s="201"/>
    </row>
    <row r="237" spans="1:24" ht="107.25">
      <c r="A237" s="482" t="s">
        <v>1787</v>
      </c>
      <c r="B237" s="483" t="s">
        <v>961</v>
      </c>
      <c r="C237" s="483">
        <v>85000</v>
      </c>
      <c r="D237" s="484" t="s">
        <v>962</v>
      </c>
      <c r="E237" s="484" t="s">
        <v>587</v>
      </c>
      <c r="F237" s="484"/>
      <c r="G237" s="484" t="s">
        <v>1787</v>
      </c>
      <c r="H237" s="484" t="s">
        <v>1787</v>
      </c>
      <c r="I237" s="484" t="s">
        <v>1787</v>
      </c>
      <c r="J237" s="484" t="s">
        <v>1787</v>
      </c>
      <c r="K237" s="484" t="s">
        <v>1787</v>
      </c>
      <c r="L237" s="484" t="s">
        <v>1787</v>
      </c>
      <c r="M237" s="484" t="s">
        <v>1787</v>
      </c>
      <c r="N237" s="484" t="s">
        <v>1787</v>
      </c>
      <c r="O237" s="484" t="s">
        <v>1787</v>
      </c>
      <c r="P237" s="483" t="s">
        <v>1787</v>
      </c>
      <c r="Q237" s="485" t="s">
        <v>1787</v>
      </c>
      <c r="R237" s="485" t="s">
        <v>1787</v>
      </c>
      <c r="S237" s="93" t="s">
        <v>961</v>
      </c>
      <c r="T237" s="201" t="s">
        <v>1893</v>
      </c>
      <c r="U237" s="201"/>
      <c r="V237" s="201"/>
      <c r="W237" s="201">
        <v>0</v>
      </c>
      <c r="X237" s="201"/>
    </row>
    <row r="238" spans="1:24" ht="357">
      <c r="A238" s="486" t="s">
        <v>1787</v>
      </c>
      <c r="B238" s="490" t="s">
        <v>1486</v>
      </c>
      <c r="C238" s="487">
        <v>10000</v>
      </c>
      <c r="D238" s="484" t="s">
        <v>1487</v>
      </c>
      <c r="E238" s="484"/>
      <c r="F238" s="484"/>
      <c r="G238" s="484" t="s">
        <v>1787</v>
      </c>
      <c r="H238" s="484" t="s">
        <v>1787</v>
      </c>
      <c r="I238" s="484" t="s">
        <v>1787</v>
      </c>
      <c r="J238" s="484" t="s">
        <v>1787</v>
      </c>
      <c r="K238" s="484" t="s">
        <v>1787</v>
      </c>
      <c r="L238" s="484" t="s">
        <v>1787</v>
      </c>
      <c r="M238" s="484" t="s">
        <v>1787</v>
      </c>
      <c r="N238" s="484" t="s">
        <v>1787</v>
      </c>
      <c r="O238" s="484" t="s">
        <v>1787</v>
      </c>
      <c r="P238" s="487" t="s">
        <v>1787</v>
      </c>
      <c r="Q238" s="487" t="s">
        <v>1787</v>
      </c>
      <c r="R238" s="487" t="s">
        <v>1787</v>
      </c>
      <c r="S238" s="93" t="s">
        <v>1486</v>
      </c>
      <c r="T238" s="536" t="s">
        <v>1893</v>
      </c>
      <c r="U238" s="201"/>
      <c r="V238" s="201"/>
      <c r="W238" s="201">
        <v>0</v>
      </c>
      <c r="X238" s="201"/>
    </row>
    <row r="239" spans="1:24" ht="72">
      <c r="A239" s="486" t="s">
        <v>1787</v>
      </c>
      <c r="B239" s="487" t="s">
        <v>382</v>
      </c>
      <c r="C239" s="487">
        <v>500</v>
      </c>
      <c r="D239" s="484" t="s">
        <v>385</v>
      </c>
      <c r="E239" s="484" t="s">
        <v>231</v>
      </c>
      <c r="F239" s="484" t="s">
        <v>386</v>
      </c>
      <c r="G239" s="484" t="s">
        <v>1787</v>
      </c>
      <c r="H239" s="484" t="s">
        <v>1787</v>
      </c>
      <c r="I239" s="484" t="s">
        <v>1787</v>
      </c>
      <c r="J239" s="484" t="s">
        <v>1787</v>
      </c>
      <c r="K239" s="484" t="s">
        <v>1787</v>
      </c>
      <c r="L239" s="484" t="s">
        <v>1787</v>
      </c>
      <c r="M239" s="484" t="s">
        <v>1787</v>
      </c>
      <c r="N239" s="484" t="s">
        <v>1787</v>
      </c>
      <c r="O239" s="484" t="s">
        <v>1787</v>
      </c>
      <c r="P239" s="487" t="s">
        <v>1787</v>
      </c>
      <c r="Q239" s="487" t="s">
        <v>1787</v>
      </c>
      <c r="R239" s="487" t="s">
        <v>1787</v>
      </c>
      <c r="S239" s="93" t="s">
        <v>382</v>
      </c>
      <c r="T239" s="201" t="s">
        <v>1893</v>
      </c>
      <c r="U239" s="201"/>
      <c r="V239" s="201"/>
      <c r="W239" s="201">
        <v>0</v>
      </c>
      <c r="X239" s="201"/>
    </row>
    <row r="240" spans="1:24" ht="15">
      <c r="A240" s="482" t="s">
        <v>1787</v>
      </c>
      <c r="B240" s="483" t="s">
        <v>1015</v>
      </c>
      <c r="C240" s="483">
        <v>1500</v>
      </c>
      <c r="D240" s="484" t="s">
        <v>1015</v>
      </c>
      <c r="E240" s="484" t="s">
        <v>231</v>
      </c>
      <c r="F240" s="484"/>
      <c r="G240" s="484" t="s">
        <v>1787</v>
      </c>
      <c r="H240" s="484" t="s">
        <v>1787</v>
      </c>
      <c r="I240" s="484" t="s">
        <v>1787</v>
      </c>
      <c r="J240" s="484" t="s">
        <v>1787</v>
      </c>
      <c r="K240" s="484" t="s">
        <v>1787</v>
      </c>
      <c r="L240" s="484" t="s">
        <v>1787</v>
      </c>
      <c r="M240" s="484" t="s">
        <v>1787</v>
      </c>
      <c r="N240" s="484" t="s">
        <v>1787</v>
      </c>
      <c r="O240" s="484" t="s">
        <v>1787</v>
      </c>
      <c r="P240" s="483" t="s">
        <v>1787</v>
      </c>
      <c r="Q240" s="485" t="s">
        <v>1787</v>
      </c>
      <c r="R240" s="485" t="s">
        <v>1787</v>
      </c>
      <c r="S240" s="93" t="s">
        <v>1015</v>
      </c>
      <c r="T240" s="201" t="s">
        <v>1893</v>
      </c>
      <c r="U240" s="201"/>
      <c r="V240" s="201"/>
      <c r="W240" s="201">
        <v>0</v>
      </c>
      <c r="X240" s="201"/>
    </row>
    <row r="241" spans="1:24" ht="409.6">
      <c r="A241" s="491" t="s">
        <v>1898</v>
      </c>
      <c r="B241" s="491" t="s">
        <v>1787</v>
      </c>
      <c r="C241" s="491" t="s">
        <v>1787</v>
      </c>
      <c r="D241" s="492" t="s">
        <v>1899</v>
      </c>
      <c r="E241" s="492" t="s">
        <v>1889</v>
      </c>
      <c r="F241" s="492"/>
      <c r="G241" s="492">
        <v>117.09</v>
      </c>
      <c r="H241" s="492">
        <v>3.71</v>
      </c>
      <c r="I241" s="492">
        <v>0.52</v>
      </c>
      <c r="J241" s="492">
        <v>2.2999999999999998</v>
      </c>
      <c r="K241" s="492"/>
      <c r="L241" s="492">
        <v>19.66</v>
      </c>
      <c r="M241" s="492">
        <v>1.26</v>
      </c>
      <c r="N241" s="492" t="s">
        <v>1787</v>
      </c>
      <c r="O241" s="492" t="s">
        <v>1787</v>
      </c>
      <c r="P241" s="493" t="s">
        <v>1900</v>
      </c>
      <c r="Q241" s="491" t="s">
        <v>1901</v>
      </c>
      <c r="R241" s="494" t="s">
        <v>1902</v>
      </c>
      <c r="S241" s="93" t="s">
        <v>1898</v>
      </c>
      <c r="T241" s="481" t="s">
        <v>1898</v>
      </c>
      <c r="U241" s="201"/>
      <c r="V241" s="201"/>
      <c r="W241" s="201" t="s">
        <v>1898</v>
      </c>
      <c r="X241" s="201"/>
    </row>
    <row r="242" spans="1:24" ht="15">
      <c r="A242" s="495" t="s">
        <v>1787</v>
      </c>
      <c r="B242" s="496" t="s">
        <v>928</v>
      </c>
      <c r="C242" s="496">
        <v>82645</v>
      </c>
      <c r="D242" s="497" t="s">
        <v>928</v>
      </c>
      <c r="E242" s="497" t="s">
        <v>669</v>
      </c>
      <c r="F242" s="497"/>
      <c r="G242" s="497" t="s">
        <v>1787</v>
      </c>
      <c r="H242" s="497" t="s">
        <v>1787</v>
      </c>
      <c r="I242" s="497" t="s">
        <v>1787</v>
      </c>
      <c r="J242" s="497" t="s">
        <v>1787</v>
      </c>
      <c r="K242" s="497" t="s">
        <v>1787</v>
      </c>
      <c r="L242" s="497" t="s">
        <v>1787</v>
      </c>
      <c r="M242" s="497" t="s">
        <v>1787</v>
      </c>
      <c r="N242" s="497" t="s">
        <v>1787</v>
      </c>
      <c r="O242" s="497" t="s">
        <v>1787</v>
      </c>
      <c r="P242" s="496" t="s">
        <v>1787</v>
      </c>
      <c r="Q242" s="487" t="s">
        <v>1787</v>
      </c>
      <c r="R242" s="487" t="s">
        <v>1787</v>
      </c>
      <c r="S242" s="93" t="s">
        <v>928</v>
      </c>
      <c r="T242" s="201" t="s">
        <v>1898</v>
      </c>
      <c r="U242" s="201"/>
      <c r="V242" s="201"/>
      <c r="W242" s="201">
        <v>0</v>
      </c>
      <c r="X242" s="201"/>
    </row>
    <row r="243" spans="1:24" ht="321.75">
      <c r="A243" s="498" t="s">
        <v>1787</v>
      </c>
      <c r="B243" s="499" t="s">
        <v>846</v>
      </c>
      <c r="C243" s="499">
        <v>2066</v>
      </c>
      <c r="D243" s="497" t="s">
        <v>849</v>
      </c>
      <c r="E243" s="497"/>
      <c r="F243" s="497"/>
      <c r="G243" s="497" t="s">
        <v>1787</v>
      </c>
      <c r="H243" s="497" t="s">
        <v>1787</v>
      </c>
      <c r="I243" s="497" t="s">
        <v>1787</v>
      </c>
      <c r="J243" s="497" t="s">
        <v>1787</v>
      </c>
      <c r="K243" s="497" t="s">
        <v>1787</v>
      </c>
      <c r="L243" s="497" t="s">
        <v>1787</v>
      </c>
      <c r="M243" s="497" t="s">
        <v>1787</v>
      </c>
      <c r="N243" s="497" t="s">
        <v>1787</v>
      </c>
      <c r="O243" s="497" t="s">
        <v>1787</v>
      </c>
      <c r="P243" s="499" t="s">
        <v>1787</v>
      </c>
      <c r="Q243" s="485" t="s">
        <v>1787</v>
      </c>
      <c r="R243" s="485" t="s">
        <v>1787</v>
      </c>
      <c r="S243" s="93" t="s">
        <v>846</v>
      </c>
      <c r="T243" s="536" t="s">
        <v>1898</v>
      </c>
      <c r="U243" s="201"/>
      <c r="V243" s="201"/>
      <c r="W243" s="201">
        <v>0</v>
      </c>
      <c r="X243" s="201"/>
    </row>
    <row r="244" spans="1:24" ht="36">
      <c r="A244" s="495" t="s">
        <v>1787</v>
      </c>
      <c r="B244" s="496" t="s">
        <v>882</v>
      </c>
      <c r="C244" s="496">
        <v>10331</v>
      </c>
      <c r="D244" s="497" t="s">
        <v>883</v>
      </c>
      <c r="E244" s="497" t="s">
        <v>217</v>
      </c>
      <c r="F244" s="497"/>
      <c r="G244" s="497" t="s">
        <v>1787</v>
      </c>
      <c r="H244" s="497" t="s">
        <v>1787</v>
      </c>
      <c r="I244" s="497" t="s">
        <v>1787</v>
      </c>
      <c r="J244" s="497" t="s">
        <v>1787</v>
      </c>
      <c r="K244" s="497" t="s">
        <v>1787</v>
      </c>
      <c r="L244" s="497" t="s">
        <v>1787</v>
      </c>
      <c r="M244" s="497" t="s">
        <v>1787</v>
      </c>
      <c r="N244" s="497" t="s">
        <v>1787</v>
      </c>
      <c r="O244" s="497" t="s">
        <v>1787</v>
      </c>
      <c r="P244" s="496" t="s">
        <v>1787</v>
      </c>
      <c r="Q244" s="487" t="s">
        <v>1787</v>
      </c>
      <c r="R244" s="487" t="s">
        <v>1787</v>
      </c>
      <c r="S244" s="93" t="s">
        <v>882</v>
      </c>
      <c r="T244" s="201" t="s">
        <v>1898</v>
      </c>
      <c r="U244" s="201"/>
      <c r="V244" s="201"/>
      <c r="W244" s="201">
        <v>0</v>
      </c>
      <c r="X244" s="201"/>
    </row>
    <row r="245" spans="1:24" ht="24">
      <c r="A245" s="498" t="s">
        <v>1787</v>
      </c>
      <c r="B245" s="499" t="s">
        <v>1012</v>
      </c>
      <c r="C245" s="499">
        <v>1033</v>
      </c>
      <c r="D245" s="497" t="s">
        <v>1013</v>
      </c>
      <c r="E245" s="497" t="s">
        <v>231</v>
      </c>
      <c r="F245" s="497"/>
      <c r="G245" s="497" t="s">
        <v>1787</v>
      </c>
      <c r="H245" s="497" t="s">
        <v>1787</v>
      </c>
      <c r="I245" s="497" t="s">
        <v>1787</v>
      </c>
      <c r="J245" s="497" t="s">
        <v>1787</v>
      </c>
      <c r="K245" s="497" t="s">
        <v>1787</v>
      </c>
      <c r="L245" s="497" t="s">
        <v>1787</v>
      </c>
      <c r="M245" s="497" t="s">
        <v>1787</v>
      </c>
      <c r="N245" s="497" t="s">
        <v>1787</v>
      </c>
      <c r="O245" s="497" t="s">
        <v>1787</v>
      </c>
      <c r="P245" s="499" t="s">
        <v>1787</v>
      </c>
      <c r="Q245" s="485" t="s">
        <v>1787</v>
      </c>
      <c r="R245" s="485" t="s">
        <v>1787</v>
      </c>
      <c r="S245" s="93" t="s">
        <v>1012</v>
      </c>
      <c r="T245" s="201" t="s">
        <v>1898</v>
      </c>
      <c r="U245" s="201"/>
      <c r="V245" s="201"/>
      <c r="W245" s="201">
        <v>0</v>
      </c>
      <c r="X245" s="201"/>
    </row>
    <row r="246" spans="1:24" ht="60">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v>0</v>
      </c>
      <c r="X246" s="201"/>
    </row>
    <row r="247" spans="1:24" ht="72">
      <c r="A247" s="498" t="s">
        <v>1787</v>
      </c>
      <c r="B247" s="499" t="s">
        <v>382</v>
      </c>
      <c r="C247" s="499">
        <v>826</v>
      </c>
      <c r="D247" s="497" t="s">
        <v>385</v>
      </c>
      <c r="E247" s="497" t="s">
        <v>231</v>
      </c>
      <c r="F247" s="497" t="s">
        <v>386</v>
      </c>
      <c r="G247" s="497" t="s">
        <v>1787</v>
      </c>
      <c r="H247" s="497" t="s">
        <v>1787</v>
      </c>
      <c r="I247" s="497" t="s">
        <v>1787</v>
      </c>
      <c r="J247" s="497" t="s">
        <v>1787</v>
      </c>
      <c r="K247" s="497" t="s">
        <v>1787</v>
      </c>
      <c r="L247" s="497" t="s">
        <v>1787</v>
      </c>
      <c r="M247" s="497" t="s">
        <v>1787</v>
      </c>
      <c r="N247" s="497" t="s">
        <v>1787</v>
      </c>
      <c r="O247" s="497" t="s">
        <v>1787</v>
      </c>
      <c r="P247" s="499" t="s">
        <v>1787</v>
      </c>
      <c r="Q247" s="485" t="s">
        <v>1787</v>
      </c>
      <c r="R247" s="485" t="s">
        <v>1787</v>
      </c>
      <c r="S247" s="93" t="s">
        <v>382</v>
      </c>
      <c r="T247" s="201" t="s">
        <v>1898</v>
      </c>
      <c r="U247" s="201"/>
      <c r="V247" s="201"/>
      <c r="W247" s="201">
        <v>0</v>
      </c>
      <c r="X247" s="201"/>
    </row>
    <row r="248" spans="1:24" ht="15">
      <c r="A248" s="495" t="s">
        <v>1787</v>
      </c>
      <c r="B248" s="496" t="s">
        <v>1228</v>
      </c>
      <c r="C248" s="496">
        <v>2066</v>
      </c>
      <c r="D248" s="497" t="s">
        <v>1228</v>
      </c>
      <c r="E248" s="497" t="s">
        <v>231</v>
      </c>
      <c r="F248" s="497"/>
      <c r="G248" s="497" t="s">
        <v>1787</v>
      </c>
      <c r="H248" s="497" t="s">
        <v>1787</v>
      </c>
      <c r="I248" s="497" t="s">
        <v>1787</v>
      </c>
      <c r="J248" s="497" t="s">
        <v>1787</v>
      </c>
      <c r="K248" s="497" t="s">
        <v>1787</v>
      </c>
      <c r="L248" s="497" t="s">
        <v>1787</v>
      </c>
      <c r="M248" s="497" t="s">
        <v>1787</v>
      </c>
      <c r="N248" s="497" t="s">
        <v>1787</v>
      </c>
      <c r="O248" s="497" t="s">
        <v>1787</v>
      </c>
      <c r="P248" s="496" t="s">
        <v>1787</v>
      </c>
      <c r="Q248" s="500" t="s">
        <v>1787</v>
      </c>
      <c r="R248" s="500" t="s">
        <v>1787</v>
      </c>
      <c r="S248" s="93" t="s">
        <v>1228</v>
      </c>
      <c r="T248" s="201" t="s">
        <v>1898</v>
      </c>
      <c r="U248" s="201"/>
      <c r="V248" s="201"/>
      <c r="W248" s="201">
        <v>0</v>
      </c>
      <c r="X248" s="201"/>
    </row>
    <row r="249" spans="1:24" ht="405">
      <c r="A249" s="491" t="s">
        <v>1903</v>
      </c>
      <c r="B249" s="491" t="s">
        <v>1787</v>
      </c>
      <c r="C249" s="491" t="s">
        <v>1787</v>
      </c>
      <c r="D249" s="492" t="s">
        <v>1904</v>
      </c>
      <c r="E249" s="492" t="s">
        <v>1905</v>
      </c>
      <c r="F249" s="492"/>
      <c r="G249" s="492">
        <v>129.71</v>
      </c>
      <c r="H249" s="492">
        <v>4.1500000000000004</v>
      </c>
      <c r="I249" s="492">
        <v>0.62</v>
      </c>
      <c r="J249" s="492">
        <v>1.44</v>
      </c>
      <c r="K249" s="492"/>
      <c r="L249" s="492">
        <v>21.46</v>
      </c>
      <c r="M249" s="492">
        <v>1.19</v>
      </c>
      <c r="N249" s="492" t="s">
        <v>1787</v>
      </c>
      <c r="O249" s="492" t="s">
        <v>1787</v>
      </c>
      <c r="P249" s="493" t="s">
        <v>1906</v>
      </c>
      <c r="Q249" s="491" t="s">
        <v>1907</v>
      </c>
      <c r="R249" s="501" t="s">
        <v>1908</v>
      </c>
      <c r="S249" s="93" t="s">
        <v>1903</v>
      </c>
      <c r="T249" s="481" t="s">
        <v>1903</v>
      </c>
      <c r="U249" s="201"/>
      <c r="V249" s="201"/>
      <c r="W249" s="201" t="s">
        <v>1903</v>
      </c>
      <c r="X249" s="201"/>
    </row>
    <row r="250" spans="1:24" ht="15">
      <c r="A250" s="495" t="s">
        <v>1787</v>
      </c>
      <c r="B250" s="496" t="s">
        <v>928</v>
      </c>
      <c r="C250" s="496">
        <v>91324</v>
      </c>
      <c r="D250" s="497" t="s">
        <v>928</v>
      </c>
      <c r="E250" s="497" t="s">
        <v>669</v>
      </c>
      <c r="F250" s="497"/>
      <c r="G250" s="497" t="s">
        <v>1787</v>
      </c>
      <c r="H250" s="497" t="s">
        <v>1787</v>
      </c>
      <c r="I250" s="497" t="s">
        <v>1787</v>
      </c>
      <c r="J250" s="497" t="s">
        <v>1787</v>
      </c>
      <c r="K250" s="497" t="s">
        <v>1787</v>
      </c>
      <c r="L250" s="497" t="s">
        <v>1787</v>
      </c>
      <c r="M250" s="497" t="s">
        <v>1787</v>
      </c>
      <c r="N250" s="497" t="s">
        <v>1787</v>
      </c>
      <c r="O250" s="497" t="s">
        <v>1787</v>
      </c>
      <c r="P250" s="496" t="s">
        <v>1787</v>
      </c>
      <c r="Q250" s="485" t="s">
        <v>1787</v>
      </c>
      <c r="R250" s="485" t="s">
        <v>1787</v>
      </c>
      <c r="S250" s="93" t="s">
        <v>928</v>
      </c>
      <c r="T250" s="201" t="s">
        <v>1903</v>
      </c>
      <c r="U250" s="201"/>
      <c r="V250" s="201"/>
      <c r="W250" s="201">
        <v>0</v>
      </c>
      <c r="X250" s="201"/>
    </row>
    <row r="251" spans="1:24" ht="24">
      <c r="A251" s="498" t="s">
        <v>1787</v>
      </c>
      <c r="B251" s="499" t="s">
        <v>1012</v>
      </c>
      <c r="C251" s="499">
        <v>1712</v>
      </c>
      <c r="D251" s="497" t="s">
        <v>1013</v>
      </c>
      <c r="E251" s="497" t="s">
        <v>231</v>
      </c>
      <c r="F251" s="497"/>
      <c r="G251" s="497" t="s">
        <v>1787</v>
      </c>
      <c r="H251" s="497" t="s">
        <v>1787</v>
      </c>
      <c r="I251" s="497" t="s">
        <v>1787</v>
      </c>
      <c r="J251" s="497" t="s">
        <v>1787</v>
      </c>
      <c r="K251" s="497" t="s">
        <v>1787</v>
      </c>
      <c r="L251" s="497" t="s">
        <v>1787</v>
      </c>
      <c r="M251" s="497" t="s">
        <v>1787</v>
      </c>
      <c r="N251" s="497" t="s">
        <v>1787</v>
      </c>
      <c r="O251" s="497" t="s">
        <v>1787</v>
      </c>
      <c r="P251" s="499" t="s">
        <v>1787</v>
      </c>
      <c r="Q251" s="487" t="s">
        <v>1787</v>
      </c>
      <c r="R251" s="487" t="s">
        <v>1787</v>
      </c>
      <c r="S251" s="93" t="s">
        <v>1012</v>
      </c>
      <c r="T251" s="201" t="s">
        <v>1903</v>
      </c>
      <c r="U251" s="201"/>
      <c r="V251" s="201"/>
      <c r="W251" s="201">
        <v>0</v>
      </c>
      <c r="X251" s="201"/>
    </row>
    <row r="252" spans="1:24" ht="60">
      <c r="A252" s="495" t="s">
        <v>1787</v>
      </c>
      <c r="B252" s="496" t="s">
        <v>1387</v>
      </c>
      <c r="C252" s="496">
        <v>3425</v>
      </c>
      <c r="D252" s="497" t="s">
        <v>1390</v>
      </c>
      <c r="E252" s="497"/>
      <c r="F252" s="497"/>
      <c r="G252" s="497" t="s">
        <v>1787</v>
      </c>
      <c r="H252" s="497" t="s">
        <v>1787</v>
      </c>
      <c r="I252" s="497" t="s">
        <v>1787</v>
      </c>
      <c r="J252" s="497" t="s">
        <v>1787</v>
      </c>
      <c r="K252" s="497" t="s">
        <v>1787</v>
      </c>
      <c r="L252" s="497" t="s">
        <v>1787</v>
      </c>
      <c r="M252" s="497" t="s">
        <v>1787</v>
      </c>
      <c r="N252" s="497" t="s">
        <v>1787</v>
      </c>
      <c r="O252" s="497" t="s">
        <v>1787</v>
      </c>
      <c r="P252" s="496" t="s">
        <v>1787</v>
      </c>
      <c r="Q252" s="485" t="s">
        <v>1787</v>
      </c>
      <c r="R252" s="485" t="s">
        <v>1787</v>
      </c>
      <c r="S252" s="93" t="s">
        <v>1387</v>
      </c>
      <c r="T252" s="536" t="s">
        <v>1903</v>
      </c>
      <c r="U252" s="201"/>
      <c r="V252" s="201"/>
      <c r="W252" s="201">
        <v>0</v>
      </c>
      <c r="X252" s="201"/>
    </row>
    <row r="253" spans="1:24" ht="60">
      <c r="A253" s="498" t="s">
        <v>1787</v>
      </c>
      <c r="B253" s="499" t="s">
        <v>852</v>
      </c>
      <c r="C253" s="499">
        <v>1142</v>
      </c>
      <c r="D253" s="497" t="s">
        <v>854</v>
      </c>
      <c r="E253" s="497" t="s">
        <v>628</v>
      </c>
      <c r="F253" s="497"/>
      <c r="G253" s="497" t="s">
        <v>1787</v>
      </c>
      <c r="H253" s="497" t="s">
        <v>1787</v>
      </c>
      <c r="I253" s="497" t="s">
        <v>1787</v>
      </c>
      <c r="J253" s="497" t="s">
        <v>1787</v>
      </c>
      <c r="K253" s="497" t="s">
        <v>1787</v>
      </c>
      <c r="L253" s="497" t="s">
        <v>1787</v>
      </c>
      <c r="M253" s="497" t="s">
        <v>1787</v>
      </c>
      <c r="N253" s="497" t="s">
        <v>1787</v>
      </c>
      <c r="O253" s="497" t="s">
        <v>1787</v>
      </c>
      <c r="P253" s="499" t="s">
        <v>1787</v>
      </c>
      <c r="Q253" s="487" t="s">
        <v>1787</v>
      </c>
      <c r="R253" s="487" t="s">
        <v>1787</v>
      </c>
      <c r="S253" s="93" t="s">
        <v>852</v>
      </c>
      <c r="T253" s="201" t="s">
        <v>1903</v>
      </c>
      <c r="U253" s="201"/>
      <c r="V253" s="201"/>
      <c r="W253" s="201">
        <v>0</v>
      </c>
      <c r="X253" s="201"/>
    </row>
    <row r="254" spans="1:24" ht="72">
      <c r="A254" s="495" t="s">
        <v>1787</v>
      </c>
      <c r="B254" s="496" t="s">
        <v>1023</v>
      </c>
      <c r="C254" s="496">
        <v>1142</v>
      </c>
      <c r="D254" s="497" t="s">
        <v>1025</v>
      </c>
      <c r="E254" s="497" t="s">
        <v>231</v>
      </c>
      <c r="F254" s="497" t="s">
        <v>1018</v>
      </c>
      <c r="G254" s="497" t="s">
        <v>1787</v>
      </c>
      <c r="H254" s="497" t="s">
        <v>1787</v>
      </c>
      <c r="I254" s="497" t="s">
        <v>1787</v>
      </c>
      <c r="J254" s="497" t="s">
        <v>1787</v>
      </c>
      <c r="K254" s="497" t="s">
        <v>1787</v>
      </c>
      <c r="L254" s="497" t="s">
        <v>1787</v>
      </c>
      <c r="M254" s="497" t="s">
        <v>1787</v>
      </c>
      <c r="N254" s="497" t="s">
        <v>1787</v>
      </c>
      <c r="O254" s="497" t="s">
        <v>1787</v>
      </c>
      <c r="P254" s="496" t="s">
        <v>1787</v>
      </c>
      <c r="Q254" s="485" t="s">
        <v>1787</v>
      </c>
      <c r="R254" s="485" t="s">
        <v>1787</v>
      </c>
      <c r="S254" s="93" t="s">
        <v>1023</v>
      </c>
      <c r="T254" s="201" t="s">
        <v>1903</v>
      </c>
      <c r="U254" s="201"/>
      <c r="V254" s="201"/>
      <c r="W254" s="201">
        <v>0</v>
      </c>
      <c r="X254" s="201"/>
    </row>
    <row r="255" spans="1:24" ht="72">
      <c r="A255" s="498" t="s">
        <v>1787</v>
      </c>
      <c r="B255" s="499" t="s">
        <v>382</v>
      </c>
      <c r="C255" s="499">
        <v>913</v>
      </c>
      <c r="D255" s="497" t="s">
        <v>385</v>
      </c>
      <c r="E255" s="497" t="s">
        <v>231</v>
      </c>
      <c r="F255" s="497" t="s">
        <v>386</v>
      </c>
      <c r="G255" s="497" t="s">
        <v>1787</v>
      </c>
      <c r="H255" s="497" t="s">
        <v>1787</v>
      </c>
      <c r="I255" s="497" t="s">
        <v>1787</v>
      </c>
      <c r="J255" s="497" t="s">
        <v>1787</v>
      </c>
      <c r="K255" s="497" t="s">
        <v>1787</v>
      </c>
      <c r="L255" s="497" t="s">
        <v>1787</v>
      </c>
      <c r="M255" s="497" t="s">
        <v>1787</v>
      </c>
      <c r="N255" s="497" t="s">
        <v>1787</v>
      </c>
      <c r="O255" s="497" t="s">
        <v>1787</v>
      </c>
      <c r="P255" s="499" t="s">
        <v>1787</v>
      </c>
      <c r="Q255" s="487" t="s">
        <v>1787</v>
      </c>
      <c r="R255" s="487" t="s">
        <v>1787</v>
      </c>
      <c r="S255" s="93" t="s">
        <v>382</v>
      </c>
      <c r="T255" s="201" t="s">
        <v>1903</v>
      </c>
      <c r="U255" s="201"/>
      <c r="V255" s="201"/>
      <c r="W255" s="201">
        <v>0</v>
      </c>
      <c r="X255" s="201"/>
    </row>
    <row r="256" spans="1:24" ht="84">
      <c r="A256" s="495" t="s">
        <v>1787</v>
      </c>
      <c r="B256" s="496" t="s">
        <v>840</v>
      </c>
      <c r="C256" s="496">
        <v>342</v>
      </c>
      <c r="D256" s="497" t="s">
        <v>841</v>
      </c>
      <c r="E256" s="497"/>
      <c r="F256" s="497" t="s">
        <v>393</v>
      </c>
      <c r="G256" s="497" t="s">
        <v>1787</v>
      </c>
      <c r="H256" s="497" t="s">
        <v>1787</v>
      </c>
      <c r="I256" s="497" t="s">
        <v>1787</v>
      </c>
      <c r="J256" s="497" t="s">
        <v>1787</v>
      </c>
      <c r="K256" s="497" t="s">
        <v>1787</v>
      </c>
      <c r="L256" s="497" t="s">
        <v>1787</v>
      </c>
      <c r="M256" s="497" t="s">
        <v>1787</v>
      </c>
      <c r="N256" s="497" t="s">
        <v>1787</v>
      </c>
      <c r="O256" s="497" t="s">
        <v>1787</v>
      </c>
      <c r="P256" s="496" t="s">
        <v>1787</v>
      </c>
      <c r="Q256" s="502" t="s">
        <v>1787</v>
      </c>
      <c r="R256" s="502" t="s">
        <v>1787</v>
      </c>
      <c r="S256" s="93" t="s">
        <v>840</v>
      </c>
      <c r="T256" s="536" t="s">
        <v>1903</v>
      </c>
      <c r="U256" s="201"/>
      <c r="V256" s="201"/>
      <c r="W256" s="201">
        <v>0</v>
      </c>
      <c r="X256" s="201"/>
    </row>
    <row r="257" spans="1:24" ht="409.6">
      <c r="A257" s="491" t="s">
        <v>1909</v>
      </c>
      <c r="B257" s="491" t="s">
        <v>1787</v>
      </c>
      <c r="C257" s="491" t="s">
        <v>1787</v>
      </c>
      <c r="D257" s="492" t="s">
        <v>1910</v>
      </c>
      <c r="E257" s="492" t="s">
        <v>1905</v>
      </c>
      <c r="F257" s="492"/>
      <c r="G257" s="492">
        <v>130.88999999999999</v>
      </c>
      <c r="H257" s="492">
        <v>4.3600000000000003</v>
      </c>
      <c r="I257" s="492">
        <v>0.64</v>
      </c>
      <c r="J257" s="492">
        <v>1.55</v>
      </c>
      <c r="K257" s="492"/>
      <c r="L257" s="492">
        <v>21.38</v>
      </c>
      <c r="M257" s="492">
        <v>1.19</v>
      </c>
      <c r="N257" s="492" t="s">
        <v>1787</v>
      </c>
      <c r="O257" s="492" t="s">
        <v>1787</v>
      </c>
      <c r="P257" s="493" t="s">
        <v>1911</v>
      </c>
      <c r="Q257" s="491" t="s">
        <v>1912</v>
      </c>
      <c r="R257" s="501" t="s">
        <v>1913</v>
      </c>
      <c r="S257" s="93" t="s">
        <v>1909</v>
      </c>
      <c r="T257" s="481" t="s">
        <v>1909</v>
      </c>
      <c r="U257" s="201"/>
      <c r="V257" s="201"/>
      <c r="W257" s="201" t="s">
        <v>1909</v>
      </c>
      <c r="X257" s="201"/>
    </row>
    <row r="258" spans="1:24" ht="15">
      <c r="A258" s="495" t="s">
        <v>1787</v>
      </c>
      <c r="B258" s="496" t="s">
        <v>928</v>
      </c>
      <c r="C258" s="496">
        <v>91324</v>
      </c>
      <c r="D258" s="497" t="s">
        <v>928</v>
      </c>
      <c r="E258" s="497" t="s">
        <v>669</v>
      </c>
      <c r="F258" s="497"/>
      <c r="G258" s="497" t="s">
        <v>1787</v>
      </c>
      <c r="H258" s="497" t="s">
        <v>1787</v>
      </c>
      <c r="I258" s="497" t="s">
        <v>1787</v>
      </c>
      <c r="J258" s="497" t="s">
        <v>1787</v>
      </c>
      <c r="K258" s="497" t="s">
        <v>1787</v>
      </c>
      <c r="L258" s="497" t="s">
        <v>1787</v>
      </c>
      <c r="M258" s="497" t="s">
        <v>1787</v>
      </c>
      <c r="N258" s="497" t="s">
        <v>1787</v>
      </c>
      <c r="O258" s="497" t="s">
        <v>1787</v>
      </c>
      <c r="P258" s="496" t="s">
        <v>1787</v>
      </c>
      <c r="Q258" s="485" t="s">
        <v>1787</v>
      </c>
      <c r="R258" s="485" t="s">
        <v>1787</v>
      </c>
      <c r="S258" s="93" t="s">
        <v>928</v>
      </c>
      <c r="T258" s="201" t="s">
        <v>1909</v>
      </c>
      <c r="U258" s="201"/>
      <c r="V258" s="201"/>
      <c r="W258" s="201">
        <v>0</v>
      </c>
      <c r="X258" s="201"/>
    </row>
    <row r="259" spans="1:24" ht="72">
      <c r="A259" s="498" t="s">
        <v>1787</v>
      </c>
      <c r="B259" s="499" t="s">
        <v>1020</v>
      </c>
      <c r="C259" s="499">
        <v>1142</v>
      </c>
      <c r="D259" s="497" t="s">
        <v>1021</v>
      </c>
      <c r="E259" s="497" t="s">
        <v>231</v>
      </c>
      <c r="F259" s="497" t="s">
        <v>1018</v>
      </c>
      <c r="G259" s="497" t="s">
        <v>1787</v>
      </c>
      <c r="H259" s="497" t="s">
        <v>1787</v>
      </c>
      <c r="I259" s="497" t="s">
        <v>1787</v>
      </c>
      <c r="J259" s="497" t="s">
        <v>1787</v>
      </c>
      <c r="K259" s="497" t="s">
        <v>1787</v>
      </c>
      <c r="L259" s="497" t="s">
        <v>1787</v>
      </c>
      <c r="M259" s="497" t="s">
        <v>1787</v>
      </c>
      <c r="N259" s="497" t="s">
        <v>1787</v>
      </c>
      <c r="O259" s="497" t="s">
        <v>1787</v>
      </c>
      <c r="P259" s="499" t="s">
        <v>1787</v>
      </c>
      <c r="Q259" s="487" t="s">
        <v>1787</v>
      </c>
      <c r="R259" s="487" t="s">
        <v>1787</v>
      </c>
      <c r="S259" s="93" t="s">
        <v>1020</v>
      </c>
      <c r="T259" s="201" t="s">
        <v>1909</v>
      </c>
      <c r="U259" s="201"/>
      <c r="V259" s="201"/>
      <c r="W259" s="201">
        <v>0</v>
      </c>
      <c r="X259" s="201"/>
    </row>
    <row r="260" spans="1:24" ht="60">
      <c r="A260" s="495" t="s">
        <v>1787</v>
      </c>
      <c r="B260" s="496" t="s">
        <v>1049</v>
      </c>
      <c r="C260" s="496">
        <v>571</v>
      </c>
      <c r="D260" s="497" t="s">
        <v>1050</v>
      </c>
      <c r="E260" s="497" t="s">
        <v>231</v>
      </c>
      <c r="F260" s="497" t="s">
        <v>1018</v>
      </c>
      <c r="G260" s="497" t="s">
        <v>1787</v>
      </c>
      <c r="H260" s="497" t="s">
        <v>1787</v>
      </c>
      <c r="I260" s="497" t="s">
        <v>1787</v>
      </c>
      <c r="J260" s="497" t="s">
        <v>1787</v>
      </c>
      <c r="K260" s="497" t="s">
        <v>1787</v>
      </c>
      <c r="L260" s="497" t="s">
        <v>1787</v>
      </c>
      <c r="M260" s="497" t="s">
        <v>1787</v>
      </c>
      <c r="N260" s="497" t="s">
        <v>1787</v>
      </c>
      <c r="O260" s="497" t="s">
        <v>1787</v>
      </c>
      <c r="P260" s="496" t="s">
        <v>1787</v>
      </c>
      <c r="Q260" s="485" t="s">
        <v>1787</v>
      </c>
      <c r="R260" s="485" t="s">
        <v>1787</v>
      </c>
      <c r="S260" s="93" t="s">
        <v>1049</v>
      </c>
      <c r="T260" s="201" t="s">
        <v>1909</v>
      </c>
      <c r="U260" s="201"/>
      <c r="V260" s="201"/>
      <c r="W260" s="201">
        <v>0</v>
      </c>
      <c r="X260" s="201"/>
    </row>
    <row r="261" spans="1:24" ht="24">
      <c r="A261" s="498" t="s">
        <v>1787</v>
      </c>
      <c r="B261" s="499" t="s">
        <v>1012</v>
      </c>
      <c r="C261" s="499">
        <v>1142</v>
      </c>
      <c r="D261" s="497" t="s">
        <v>1013</v>
      </c>
      <c r="E261" s="497" t="s">
        <v>231</v>
      </c>
      <c r="F261" s="497"/>
      <c r="G261" s="497" t="s">
        <v>1787</v>
      </c>
      <c r="H261" s="497" t="s">
        <v>1787</v>
      </c>
      <c r="I261" s="497" t="s">
        <v>1787</v>
      </c>
      <c r="J261" s="497" t="s">
        <v>1787</v>
      </c>
      <c r="K261" s="497" t="s">
        <v>1787</v>
      </c>
      <c r="L261" s="497" t="s">
        <v>1787</v>
      </c>
      <c r="M261" s="497" t="s">
        <v>1787</v>
      </c>
      <c r="N261" s="497" t="s">
        <v>1787</v>
      </c>
      <c r="O261" s="497" t="s">
        <v>1787</v>
      </c>
      <c r="P261" s="499" t="s">
        <v>1787</v>
      </c>
      <c r="Q261" s="487" t="s">
        <v>1787</v>
      </c>
      <c r="R261" s="487" t="s">
        <v>1787</v>
      </c>
      <c r="S261" s="93" t="s">
        <v>1012</v>
      </c>
      <c r="T261" s="201" t="s">
        <v>1909</v>
      </c>
      <c r="U261" s="201"/>
      <c r="V261" s="201"/>
      <c r="W261" s="201">
        <v>0</v>
      </c>
      <c r="X261" s="201"/>
    </row>
    <row r="262" spans="1:24" ht="60">
      <c r="A262" s="495" t="s">
        <v>1787</v>
      </c>
      <c r="B262" s="496" t="s">
        <v>1387</v>
      </c>
      <c r="C262" s="496">
        <v>3425</v>
      </c>
      <c r="D262" s="497" t="s">
        <v>1390</v>
      </c>
      <c r="E262" s="497"/>
      <c r="F262" s="497"/>
      <c r="G262" s="497" t="s">
        <v>1787</v>
      </c>
      <c r="H262" s="497" t="s">
        <v>1787</v>
      </c>
      <c r="I262" s="497" t="s">
        <v>1787</v>
      </c>
      <c r="J262" s="497" t="s">
        <v>1787</v>
      </c>
      <c r="K262" s="497" t="s">
        <v>1787</v>
      </c>
      <c r="L262" s="497" t="s">
        <v>1787</v>
      </c>
      <c r="M262" s="497" t="s">
        <v>1787</v>
      </c>
      <c r="N262" s="497" t="s">
        <v>1787</v>
      </c>
      <c r="O262" s="497" t="s">
        <v>1787</v>
      </c>
      <c r="P262" s="496" t="s">
        <v>1787</v>
      </c>
      <c r="Q262" s="485" t="s">
        <v>1787</v>
      </c>
      <c r="R262" s="485" t="s">
        <v>1787</v>
      </c>
      <c r="S262" s="93" t="s">
        <v>1387</v>
      </c>
      <c r="T262" s="536" t="s">
        <v>1909</v>
      </c>
      <c r="U262" s="201"/>
      <c r="V262" s="201"/>
      <c r="W262" s="201">
        <v>0</v>
      </c>
      <c r="X262" s="201"/>
    </row>
    <row r="263" spans="1:24" ht="60">
      <c r="A263" s="498" t="s">
        <v>1787</v>
      </c>
      <c r="B263" s="499" t="s">
        <v>852</v>
      </c>
      <c r="C263" s="499">
        <v>1142</v>
      </c>
      <c r="D263" s="497" t="s">
        <v>854</v>
      </c>
      <c r="E263" s="497" t="s">
        <v>628</v>
      </c>
      <c r="F263" s="497"/>
      <c r="G263" s="497" t="s">
        <v>1787</v>
      </c>
      <c r="H263" s="497" t="s">
        <v>1787</v>
      </c>
      <c r="I263" s="497" t="s">
        <v>1787</v>
      </c>
      <c r="J263" s="497" t="s">
        <v>1787</v>
      </c>
      <c r="K263" s="497" t="s">
        <v>1787</v>
      </c>
      <c r="L263" s="497" t="s">
        <v>1787</v>
      </c>
      <c r="M263" s="497" t="s">
        <v>1787</v>
      </c>
      <c r="N263" s="497" t="s">
        <v>1787</v>
      </c>
      <c r="O263" s="497" t="s">
        <v>1787</v>
      </c>
      <c r="P263" s="499" t="s">
        <v>1787</v>
      </c>
      <c r="Q263" s="487" t="s">
        <v>1787</v>
      </c>
      <c r="R263" s="487" t="s">
        <v>1787</v>
      </c>
      <c r="S263" s="93" t="s">
        <v>852</v>
      </c>
      <c r="T263" s="201" t="s">
        <v>1909</v>
      </c>
      <c r="U263" s="201"/>
      <c r="V263" s="201"/>
      <c r="W263" s="201">
        <v>0</v>
      </c>
      <c r="X263" s="201"/>
    </row>
    <row r="264" spans="1:24" ht="72">
      <c r="A264" s="495" t="s">
        <v>1787</v>
      </c>
      <c r="B264" s="496" t="s">
        <v>382</v>
      </c>
      <c r="C264" s="496">
        <v>913</v>
      </c>
      <c r="D264" s="497" t="s">
        <v>385</v>
      </c>
      <c r="E264" s="497" t="s">
        <v>231</v>
      </c>
      <c r="F264" s="497" t="s">
        <v>386</v>
      </c>
      <c r="G264" s="497" t="s">
        <v>1787</v>
      </c>
      <c r="H264" s="497" t="s">
        <v>1787</v>
      </c>
      <c r="I264" s="497" t="s">
        <v>1787</v>
      </c>
      <c r="J264" s="497" t="s">
        <v>1787</v>
      </c>
      <c r="K264" s="497" t="s">
        <v>1787</v>
      </c>
      <c r="L264" s="497" t="s">
        <v>1787</v>
      </c>
      <c r="M264" s="497" t="s">
        <v>1787</v>
      </c>
      <c r="N264" s="497" t="s">
        <v>1787</v>
      </c>
      <c r="O264" s="497" t="s">
        <v>1787</v>
      </c>
      <c r="P264" s="496" t="s">
        <v>1787</v>
      </c>
      <c r="Q264" s="485" t="s">
        <v>1787</v>
      </c>
      <c r="R264" s="485" t="s">
        <v>1787</v>
      </c>
      <c r="S264" s="93" t="s">
        <v>382</v>
      </c>
      <c r="T264" s="201" t="s">
        <v>1909</v>
      </c>
      <c r="U264" s="201"/>
      <c r="V264" s="201"/>
      <c r="W264" s="201">
        <v>0</v>
      </c>
      <c r="X264" s="201"/>
    </row>
    <row r="265" spans="1:24" ht="84">
      <c r="A265" s="498" t="s">
        <v>1787</v>
      </c>
      <c r="B265" s="499" t="s">
        <v>840</v>
      </c>
      <c r="C265" s="499">
        <v>342</v>
      </c>
      <c r="D265" s="497" t="s">
        <v>841</v>
      </c>
      <c r="E265" s="497"/>
      <c r="F265" s="497" t="s">
        <v>393</v>
      </c>
      <c r="G265" s="497" t="s">
        <v>1787</v>
      </c>
      <c r="H265" s="497" t="s">
        <v>1787</v>
      </c>
      <c r="I265" s="497" t="s">
        <v>1787</v>
      </c>
      <c r="J265" s="497" t="s">
        <v>1787</v>
      </c>
      <c r="K265" s="497" t="s">
        <v>1787</v>
      </c>
      <c r="L265" s="497" t="s">
        <v>1787</v>
      </c>
      <c r="M265" s="497" t="s">
        <v>1787</v>
      </c>
      <c r="N265" s="497" t="s">
        <v>1787</v>
      </c>
      <c r="O265" s="497" t="s">
        <v>1787</v>
      </c>
      <c r="P265" s="499" t="s">
        <v>1787</v>
      </c>
      <c r="Q265" s="500" t="s">
        <v>1787</v>
      </c>
      <c r="R265" s="500" t="s">
        <v>1787</v>
      </c>
      <c r="S265" s="93" t="s">
        <v>840</v>
      </c>
      <c r="T265" s="536" t="s">
        <v>1909</v>
      </c>
      <c r="U265" s="201"/>
      <c r="V265" s="201"/>
      <c r="W265" s="201">
        <v>0</v>
      </c>
      <c r="X265" s="201"/>
    </row>
    <row r="266" spans="1:24" ht="409.6">
      <c r="A266" s="491" t="s">
        <v>1914</v>
      </c>
      <c r="B266" s="491" t="s">
        <v>1787</v>
      </c>
      <c r="C266" s="491" t="s">
        <v>1787</v>
      </c>
      <c r="D266" s="492" t="s">
        <v>1915</v>
      </c>
      <c r="E266" s="492" t="s">
        <v>1905</v>
      </c>
      <c r="F266" s="492"/>
      <c r="G266" s="492">
        <v>124.8</v>
      </c>
      <c r="H266" s="492">
        <v>3.72</v>
      </c>
      <c r="I266" s="492">
        <v>0.56000000000000005</v>
      </c>
      <c r="J266" s="492">
        <v>1.6</v>
      </c>
      <c r="K266" s="492"/>
      <c r="L266" s="492">
        <v>21.27</v>
      </c>
      <c r="M266" s="492">
        <v>1.19</v>
      </c>
      <c r="N266" s="492" t="s">
        <v>1787</v>
      </c>
      <c r="O266" s="492" t="s">
        <v>1787</v>
      </c>
      <c r="P266" s="493" t="s">
        <v>1906</v>
      </c>
      <c r="Q266" s="491" t="s">
        <v>1916</v>
      </c>
      <c r="R266" s="504" t="s">
        <v>1917</v>
      </c>
      <c r="S266" s="93" t="s">
        <v>1914</v>
      </c>
      <c r="T266" s="481" t="s">
        <v>1914</v>
      </c>
      <c r="U266" s="201"/>
      <c r="V266" s="201"/>
      <c r="W266" s="201" t="s">
        <v>1914</v>
      </c>
      <c r="X266" s="201"/>
    </row>
    <row r="267" spans="1:24" ht="15">
      <c r="A267" s="495" t="s">
        <v>1787</v>
      </c>
      <c r="B267" s="496" t="s">
        <v>928</v>
      </c>
      <c r="C267" s="496">
        <v>91013</v>
      </c>
      <c r="D267" s="497" t="s">
        <v>928</v>
      </c>
      <c r="E267" s="497" t="s">
        <v>669</v>
      </c>
      <c r="F267" s="497"/>
      <c r="G267" s="497" t="s">
        <v>1787</v>
      </c>
      <c r="H267" s="497" t="s">
        <v>1787</v>
      </c>
      <c r="I267" s="497" t="s">
        <v>1787</v>
      </c>
      <c r="J267" s="497" t="s">
        <v>1787</v>
      </c>
      <c r="K267" s="497" t="s">
        <v>1787</v>
      </c>
      <c r="L267" s="497" t="s">
        <v>1787</v>
      </c>
      <c r="M267" s="497" t="s">
        <v>1787</v>
      </c>
      <c r="N267" s="497" t="s">
        <v>1787</v>
      </c>
      <c r="O267" s="497" t="s">
        <v>1787</v>
      </c>
      <c r="P267" s="496" t="s">
        <v>1787</v>
      </c>
      <c r="Q267" s="487" t="s">
        <v>1787</v>
      </c>
      <c r="R267" s="487" t="s">
        <v>1787</v>
      </c>
      <c r="S267" s="93" t="s">
        <v>928</v>
      </c>
      <c r="T267" s="201" t="s">
        <v>1914</v>
      </c>
      <c r="U267" s="201"/>
      <c r="V267" s="201"/>
      <c r="W267" s="201">
        <v>0</v>
      </c>
      <c r="X267" s="201"/>
    </row>
    <row r="268" spans="1:24" ht="72">
      <c r="A268" s="498" t="s">
        <v>1787</v>
      </c>
      <c r="B268" s="499" t="s">
        <v>1020</v>
      </c>
      <c r="C268" s="499">
        <v>1706</v>
      </c>
      <c r="D268" s="497" t="s">
        <v>1021</v>
      </c>
      <c r="E268" s="497" t="s">
        <v>231</v>
      </c>
      <c r="F268" s="497" t="s">
        <v>1018</v>
      </c>
      <c r="G268" s="497" t="s">
        <v>1787</v>
      </c>
      <c r="H268" s="497" t="s">
        <v>1787</v>
      </c>
      <c r="I268" s="497" t="s">
        <v>1787</v>
      </c>
      <c r="J268" s="497" t="s">
        <v>1787</v>
      </c>
      <c r="K268" s="497" t="s">
        <v>1787</v>
      </c>
      <c r="L268" s="497" t="s">
        <v>1787</v>
      </c>
      <c r="M268" s="497" t="s">
        <v>1787</v>
      </c>
      <c r="N268" s="497" t="s">
        <v>1787</v>
      </c>
      <c r="O268" s="497" t="s">
        <v>1787</v>
      </c>
      <c r="P268" s="499" t="s">
        <v>1787</v>
      </c>
      <c r="Q268" s="485" t="s">
        <v>1787</v>
      </c>
      <c r="R268" s="485" t="s">
        <v>1787</v>
      </c>
      <c r="S268" s="93" t="s">
        <v>1020</v>
      </c>
      <c r="T268" s="201" t="s">
        <v>1914</v>
      </c>
      <c r="U268" s="201"/>
      <c r="V268" s="201"/>
      <c r="W268" s="201">
        <v>0</v>
      </c>
      <c r="X268" s="201"/>
    </row>
    <row r="269" spans="1:24" ht="24">
      <c r="A269" s="495" t="s">
        <v>1787</v>
      </c>
      <c r="B269" s="496" t="s">
        <v>1012</v>
      </c>
      <c r="C269" s="496">
        <v>910</v>
      </c>
      <c r="D269" s="497" t="s">
        <v>1013</v>
      </c>
      <c r="E269" s="497" t="s">
        <v>231</v>
      </c>
      <c r="F269" s="497"/>
      <c r="G269" s="497" t="s">
        <v>1787</v>
      </c>
      <c r="H269" s="497" t="s">
        <v>1787</v>
      </c>
      <c r="I269" s="497" t="s">
        <v>1787</v>
      </c>
      <c r="J269" s="497" t="s">
        <v>1787</v>
      </c>
      <c r="K269" s="497" t="s">
        <v>1787</v>
      </c>
      <c r="L269" s="497" t="s">
        <v>1787</v>
      </c>
      <c r="M269" s="497" t="s">
        <v>1787</v>
      </c>
      <c r="N269" s="497" t="s">
        <v>1787</v>
      </c>
      <c r="O269" s="497" t="s">
        <v>1787</v>
      </c>
      <c r="P269" s="496" t="s">
        <v>1787</v>
      </c>
      <c r="Q269" s="487" t="s">
        <v>1787</v>
      </c>
      <c r="R269" s="487" t="s">
        <v>1787</v>
      </c>
      <c r="S269" s="93" t="s">
        <v>1012</v>
      </c>
      <c r="T269" s="201" t="s">
        <v>1914</v>
      </c>
      <c r="U269" s="201"/>
      <c r="V269" s="201"/>
      <c r="W269" s="201">
        <v>0</v>
      </c>
      <c r="X269" s="201"/>
    </row>
    <row r="270" spans="1:24" ht="60">
      <c r="A270" s="498" t="s">
        <v>1787</v>
      </c>
      <c r="B270" s="499" t="s">
        <v>1387</v>
      </c>
      <c r="C270" s="499">
        <v>2844</v>
      </c>
      <c r="D270" s="497" t="s">
        <v>1390</v>
      </c>
      <c r="E270" s="497"/>
      <c r="F270" s="497"/>
      <c r="G270" s="497" t="s">
        <v>1787</v>
      </c>
      <c r="H270" s="497" t="s">
        <v>1787</v>
      </c>
      <c r="I270" s="497" t="s">
        <v>1787</v>
      </c>
      <c r="J270" s="497" t="s">
        <v>1787</v>
      </c>
      <c r="K270" s="497" t="s">
        <v>1787</v>
      </c>
      <c r="L270" s="497" t="s">
        <v>1787</v>
      </c>
      <c r="M270" s="497" t="s">
        <v>1787</v>
      </c>
      <c r="N270" s="497" t="s">
        <v>1787</v>
      </c>
      <c r="O270" s="497" t="s">
        <v>1787</v>
      </c>
      <c r="P270" s="499" t="s">
        <v>1787</v>
      </c>
      <c r="Q270" s="485" t="s">
        <v>1787</v>
      </c>
      <c r="R270" s="485" t="s">
        <v>1787</v>
      </c>
      <c r="S270" s="93" t="s">
        <v>1387</v>
      </c>
      <c r="T270" s="536" t="s">
        <v>1914</v>
      </c>
      <c r="U270" s="201"/>
      <c r="V270" s="201"/>
      <c r="W270" s="201">
        <v>0</v>
      </c>
      <c r="X270" s="201"/>
    </row>
    <row r="271" spans="1:24" ht="72">
      <c r="A271" s="495" t="s">
        <v>1787</v>
      </c>
      <c r="B271" s="496" t="s">
        <v>382</v>
      </c>
      <c r="C271" s="496">
        <v>910</v>
      </c>
      <c r="D271" s="497" t="s">
        <v>385</v>
      </c>
      <c r="E271" s="497" t="s">
        <v>231</v>
      </c>
      <c r="F271" s="497" t="s">
        <v>386</v>
      </c>
      <c r="G271" s="497" t="s">
        <v>1787</v>
      </c>
      <c r="H271" s="497" t="s">
        <v>1787</v>
      </c>
      <c r="I271" s="497" t="s">
        <v>1787</v>
      </c>
      <c r="J271" s="497" t="s">
        <v>1787</v>
      </c>
      <c r="K271" s="497" t="s">
        <v>1787</v>
      </c>
      <c r="L271" s="497" t="s">
        <v>1787</v>
      </c>
      <c r="M271" s="497" t="s">
        <v>1787</v>
      </c>
      <c r="N271" s="497" t="s">
        <v>1787</v>
      </c>
      <c r="O271" s="497" t="s">
        <v>1787</v>
      </c>
      <c r="P271" s="496" t="s">
        <v>1787</v>
      </c>
      <c r="Q271" s="487" t="s">
        <v>1787</v>
      </c>
      <c r="R271" s="487" t="s">
        <v>1787</v>
      </c>
      <c r="S271" s="93" t="s">
        <v>382</v>
      </c>
      <c r="T271" s="201" t="s">
        <v>1914</v>
      </c>
      <c r="U271" s="201"/>
      <c r="V271" s="201"/>
      <c r="W271" s="201">
        <v>0</v>
      </c>
      <c r="X271" s="201"/>
    </row>
    <row r="272" spans="1:24" ht="84">
      <c r="A272" s="498" t="s">
        <v>1787</v>
      </c>
      <c r="B272" s="499" t="s">
        <v>840</v>
      </c>
      <c r="C272" s="499">
        <v>341</v>
      </c>
      <c r="D272" s="497" t="s">
        <v>841</v>
      </c>
      <c r="E272" s="497"/>
      <c r="F272" s="497" t="s">
        <v>393</v>
      </c>
      <c r="G272" s="497" t="s">
        <v>1787</v>
      </c>
      <c r="H272" s="497" t="s">
        <v>1787</v>
      </c>
      <c r="I272" s="497" t="s">
        <v>1787</v>
      </c>
      <c r="J272" s="497" t="s">
        <v>1787</v>
      </c>
      <c r="K272" s="497" t="s">
        <v>1787</v>
      </c>
      <c r="L272" s="497" t="s">
        <v>1787</v>
      </c>
      <c r="M272" s="497" t="s">
        <v>1787</v>
      </c>
      <c r="N272" s="497" t="s">
        <v>1787</v>
      </c>
      <c r="O272" s="497" t="s">
        <v>1787</v>
      </c>
      <c r="P272" s="499" t="s">
        <v>1787</v>
      </c>
      <c r="Q272" s="485" t="s">
        <v>1787</v>
      </c>
      <c r="R272" s="485" t="s">
        <v>1787</v>
      </c>
      <c r="S272" s="93" t="s">
        <v>840</v>
      </c>
      <c r="T272" s="536" t="s">
        <v>1914</v>
      </c>
      <c r="U272" s="201"/>
      <c r="V272" s="201"/>
      <c r="W272" s="201">
        <v>0</v>
      </c>
      <c r="X272" s="201"/>
    </row>
    <row r="273" spans="1:24" ht="60">
      <c r="A273" s="495" t="s">
        <v>1787</v>
      </c>
      <c r="B273" s="496" t="s">
        <v>852</v>
      </c>
      <c r="C273" s="496">
        <v>2275</v>
      </c>
      <c r="D273" s="497" t="s">
        <v>854</v>
      </c>
      <c r="E273" s="497" t="s">
        <v>628</v>
      </c>
      <c r="F273" s="497"/>
      <c r="G273" s="497" t="s">
        <v>1787</v>
      </c>
      <c r="H273" s="497" t="s">
        <v>1787</v>
      </c>
      <c r="I273" s="497" t="s">
        <v>1787</v>
      </c>
      <c r="J273" s="497" t="s">
        <v>1787</v>
      </c>
      <c r="K273" s="497" t="s">
        <v>1787</v>
      </c>
      <c r="L273" s="497" t="s">
        <v>1787</v>
      </c>
      <c r="M273" s="497" t="s">
        <v>1787</v>
      </c>
      <c r="N273" s="497" t="s">
        <v>1787</v>
      </c>
      <c r="O273" s="497" t="s">
        <v>1787</v>
      </c>
      <c r="P273" s="496" t="s">
        <v>1787</v>
      </c>
      <c r="Q273" s="500" t="s">
        <v>1787</v>
      </c>
      <c r="R273" s="500" t="s">
        <v>1787</v>
      </c>
      <c r="S273" s="93" t="s">
        <v>852</v>
      </c>
      <c r="T273" s="201" t="s">
        <v>1914</v>
      </c>
      <c r="U273" s="201"/>
      <c r="V273" s="201"/>
      <c r="W273" s="201">
        <v>0</v>
      </c>
      <c r="X273" s="201"/>
    </row>
    <row r="274" spans="1:24" ht="333.75">
      <c r="A274" s="491" t="s">
        <v>1262</v>
      </c>
      <c r="B274" s="491" t="s">
        <v>1787</v>
      </c>
      <c r="C274" s="491" t="s">
        <v>1787</v>
      </c>
      <c r="D274" s="492" t="s">
        <v>1918</v>
      </c>
      <c r="E274" s="492" t="s">
        <v>1889</v>
      </c>
      <c r="F274" s="492"/>
      <c r="G274" s="492">
        <v>99.7</v>
      </c>
      <c r="H274" s="492">
        <v>0.9</v>
      </c>
      <c r="I274" s="492">
        <v>0.4</v>
      </c>
      <c r="J274" s="492">
        <v>8.9</v>
      </c>
      <c r="K274" s="492"/>
      <c r="L274" s="492">
        <v>9.1</v>
      </c>
      <c r="M274" s="492">
        <v>0.7</v>
      </c>
      <c r="N274" s="492" t="s">
        <v>1787</v>
      </c>
      <c r="O274" s="492" t="s">
        <v>1787</v>
      </c>
      <c r="P274" s="493" t="s">
        <v>1919</v>
      </c>
      <c r="Q274" s="491" t="s">
        <v>1920</v>
      </c>
      <c r="R274" s="501" t="s">
        <v>1921</v>
      </c>
      <c r="S274" s="93" t="s">
        <v>1262</v>
      </c>
      <c r="T274" s="481" t="s">
        <v>1262</v>
      </c>
      <c r="U274" s="201"/>
      <c r="V274" s="201"/>
      <c r="W274" s="201" t="s">
        <v>1262</v>
      </c>
      <c r="X274" s="201"/>
    </row>
    <row r="275" spans="1:24" ht="15">
      <c r="A275" s="495" t="s">
        <v>1787</v>
      </c>
      <c r="B275" s="496" t="s">
        <v>928</v>
      </c>
      <c r="C275" s="496">
        <v>31364</v>
      </c>
      <c r="D275" s="497" t="s">
        <v>928</v>
      </c>
      <c r="E275" s="497" t="s">
        <v>669</v>
      </c>
      <c r="F275" s="497"/>
      <c r="G275" s="497" t="s">
        <v>1787</v>
      </c>
      <c r="H275" s="497" t="s">
        <v>1787</v>
      </c>
      <c r="I275" s="497" t="s">
        <v>1787</v>
      </c>
      <c r="J275" s="497" t="s">
        <v>1787</v>
      </c>
      <c r="K275" s="497" t="s">
        <v>1787</v>
      </c>
      <c r="L275" s="497" t="s">
        <v>1787</v>
      </c>
      <c r="M275" s="497" t="s">
        <v>1787</v>
      </c>
      <c r="N275" s="497" t="s">
        <v>1787</v>
      </c>
      <c r="O275" s="497" t="s">
        <v>1787</v>
      </c>
      <c r="P275" s="496" t="s">
        <v>1787</v>
      </c>
      <c r="Q275" s="487" t="s">
        <v>1787</v>
      </c>
      <c r="R275" s="487" t="s">
        <v>1787</v>
      </c>
      <c r="S275" s="93" t="s">
        <v>928</v>
      </c>
      <c r="T275" s="201" t="s">
        <v>1262</v>
      </c>
      <c r="U275" s="201"/>
      <c r="V275" s="201"/>
      <c r="W275" s="201">
        <v>0</v>
      </c>
      <c r="X275" s="201"/>
    </row>
    <row r="276" spans="1:24" ht="15">
      <c r="A276" s="498" t="s">
        <v>1787</v>
      </c>
      <c r="B276" s="499" t="s">
        <v>1004</v>
      </c>
      <c r="C276" s="499">
        <v>41819</v>
      </c>
      <c r="D276" s="497" t="s">
        <v>680</v>
      </c>
      <c r="E276" s="497" t="s">
        <v>231</v>
      </c>
      <c r="F276" s="497"/>
      <c r="G276" s="497" t="s">
        <v>1787</v>
      </c>
      <c r="H276" s="497" t="s">
        <v>1787</v>
      </c>
      <c r="I276" s="497" t="s">
        <v>1787</v>
      </c>
      <c r="J276" s="497" t="s">
        <v>1787</v>
      </c>
      <c r="K276" s="497" t="s">
        <v>1787</v>
      </c>
      <c r="L276" s="497" t="s">
        <v>1787</v>
      </c>
      <c r="M276" s="497" t="s">
        <v>1787</v>
      </c>
      <c r="N276" s="497" t="s">
        <v>1787</v>
      </c>
      <c r="O276" s="497" t="s">
        <v>1787</v>
      </c>
      <c r="P276" s="499" t="s">
        <v>1787</v>
      </c>
      <c r="Q276" s="485" t="s">
        <v>1787</v>
      </c>
      <c r="R276" s="485" t="s">
        <v>1787</v>
      </c>
      <c r="S276" s="93" t="s">
        <v>1004</v>
      </c>
      <c r="T276" s="201" t="s">
        <v>1262</v>
      </c>
      <c r="U276" s="201"/>
      <c r="V276" s="201"/>
      <c r="W276" s="201">
        <v>0</v>
      </c>
      <c r="X276" s="201"/>
    </row>
    <row r="277" spans="1:24" ht="15">
      <c r="A277" s="495" t="s">
        <v>1787</v>
      </c>
      <c r="B277" s="496" t="s">
        <v>1005</v>
      </c>
      <c r="C277" s="496">
        <v>5227</v>
      </c>
      <c r="D277" s="497" t="s">
        <v>1006</v>
      </c>
      <c r="E277" s="497" t="s">
        <v>231</v>
      </c>
      <c r="F277" s="497"/>
      <c r="G277" s="497" t="s">
        <v>1787</v>
      </c>
      <c r="H277" s="497" t="s">
        <v>1787</v>
      </c>
      <c r="I277" s="497" t="s">
        <v>1787</v>
      </c>
      <c r="J277" s="497" t="s">
        <v>1787</v>
      </c>
      <c r="K277" s="497" t="s">
        <v>1787</v>
      </c>
      <c r="L277" s="497" t="s">
        <v>1787</v>
      </c>
      <c r="M277" s="497" t="s">
        <v>1787</v>
      </c>
      <c r="N277" s="497" t="s">
        <v>1787</v>
      </c>
      <c r="O277" s="497" t="s">
        <v>1787</v>
      </c>
      <c r="P277" s="496" t="s">
        <v>1787</v>
      </c>
      <c r="Q277" s="487" t="s">
        <v>1787</v>
      </c>
      <c r="R277" s="487" t="s">
        <v>1787</v>
      </c>
      <c r="S277" s="93" t="s">
        <v>1005</v>
      </c>
      <c r="T277" s="201" t="s">
        <v>1262</v>
      </c>
      <c r="U277" s="201"/>
      <c r="V277" s="201"/>
      <c r="W277" s="201">
        <v>0</v>
      </c>
      <c r="X277" s="201"/>
    </row>
    <row r="278" spans="1:24"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424</v>
      </c>
      <c r="T278" s="201" t="s">
        <v>1262</v>
      </c>
      <c r="U278" s="201"/>
      <c r="V278" s="201"/>
      <c r="W278" s="201">
        <v>0</v>
      </c>
      <c r="X278" s="201"/>
    </row>
    <row r="279" spans="1:24" ht="107.25">
      <c r="A279" s="495" t="s">
        <v>1787</v>
      </c>
      <c r="B279" s="496" t="s">
        <v>865</v>
      </c>
      <c r="C279" s="496">
        <v>15682</v>
      </c>
      <c r="D279" s="497" t="s">
        <v>867</v>
      </c>
      <c r="E279" s="497" t="s">
        <v>217</v>
      </c>
      <c r="F279" s="497" t="s">
        <v>868</v>
      </c>
      <c r="G279" s="497" t="s">
        <v>1787</v>
      </c>
      <c r="H279" s="497" t="s">
        <v>1787</v>
      </c>
      <c r="I279" s="497" t="s">
        <v>1787</v>
      </c>
      <c r="J279" s="497" t="s">
        <v>1787</v>
      </c>
      <c r="K279" s="497" t="s">
        <v>1787</v>
      </c>
      <c r="L279" s="497" t="s">
        <v>1787</v>
      </c>
      <c r="M279" s="497" t="s">
        <v>1787</v>
      </c>
      <c r="N279" s="497" t="s">
        <v>1787</v>
      </c>
      <c r="O279" s="497" t="s">
        <v>1787</v>
      </c>
      <c r="P279" s="496" t="s">
        <v>1787</v>
      </c>
      <c r="Q279" s="487" t="s">
        <v>1787</v>
      </c>
      <c r="R279" s="487" t="s">
        <v>1787</v>
      </c>
      <c r="S279" s="93" t="s">
        <v>865</v>
      </c>
      <c r="T279" s="201" t="s">
        <v>1262</v>
      </c>
      <c r="U279" s="201"/>
      <c r="V279" s="201"/>
      <c r="W279" s="201">
        <v>0</v>
      </c>
      <c r="X279" s="201"/>
    </row>
    <row r="280" spans="1:24" ht="15">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c r="T280" s="201" t="s">
        <v>1262</v>
      </c>
      <c r="U280" s="201"/>
      <c r="V280" s="201"/>
      <c r="W280" s="201"/>
      <c r="X280" s="201"/>
    </row>
    <row r="281" spans="1:24" ht="72">
      <c r="A281" s="495" t="s">
        <v>1787</v>
      </c>
      <c r="B281" s="496" t="s">
        <v>382</v>
      </c>
      <c r="C281" s="496">
        <v>523</v>
      </c>
      <c r="D281" s="497" t="s">
        <v>385</v>
      </c>
      <c r="E281" s="497" t="s">
        <v>231</v>
      </c>
      <c r="F281" s="497" t="s">
        <v>386</v>
      </c>
      <c r="G281" s="497" t="s">
        <v>1787</v>
      </c>
      <c r="H281" s="497" t="s">
        <v>1787</v>
      </c>
      <c r="I281" s="497" t="s">
        <v>1787</v>
      </c>
      <c r="J281" s="497" t="s">
        <v>1787</v>
      </c>
      <c r="K281" s="497" t="s">
        <v>1787</v>
      </c>
      <c r="L281" s="497" t="s">
        <v>1787</v>
      </c>
      <c r="M281" s="497" t="s">
        <v>1787</v>
      </c>
      <c r="N281" s="497" t="s">
        <v>1787</v>
      </c>
      <c r="O281" s="497" t="s">
        <v>1787</v>
      </c>
      <c r="P281" s="496" t="s">
        <v>1787</v>
      </c>
      <c r="Q281" s="487" t="s">
        <v>1787</v>
      </c>
      <c r="R281" s="487" t="s">
        <v>1787</v>
      </c>
      <c r="S281" s="93" t="s">
        <v>382</v>
      </c>
      <c r="T281" s="201" t="s">
        <v>1262</v>
      </c>
      <c r="U281" s="201"/>
      <c r="V281" s="201"/>
      <c r="W281" s="201">
        <v>0</v>
      </c>
      <c r="X281" s="201"/>
    </row>
    <row r="282" spans="1:24" ht="84">
      <c r="A282" s="498" t="s">
        <v>1787</v>
      </c>
      <c r="B282" s="499" t="s">
        <v>840</v>
      </c>
      <c r="C282" s="499">
        <v>157</v>
      </c>
      <c r="D282" s="497" t="s">
        <v>841</v>
      </c>
      <c r="E282" s="497"/>
      <c r="F282" s="497" t="s">
        <v>393</v>
      </c>
      <c r="G282" s="497" t="s">
        <v>1787</v>
      </c>
      <c r="H282" s="497" t="s">
        <v>1787</v>
      </c>
      <c r="I282" s="497" t="s">
        <v>1787</v>
      </c>
      <c r="J282" s="497" t="s">
        <v>1787</v>
      </c>
      <c r="K282" s="497" t="s">
        <v>1787</v>
      </c>
      <c r="L282" s="497" t="s">
        <v>1787</v>
      </c>
      <c r="M282" s="497" t="s">
        <v>1787</v>
      </c>
      <c r="N282" s="497" t="s">
        <v>1787</v>
      </c>
      <c r="O282" s="497" t="s">
        <v>1787</v>
      </c>
      <c r="P282" s="499" t="s">
        <v>1787</v>
      </c>
      <c r="Q282" s="502" t="s">
        <v>1787</v>
      </c>
      <c r="R282" s="502" t="s">
        <v>1787</v>
      </c>
      <c r="S282" s="93" t="s">
        <v>840</v>
      </c>
      <c r="T282" s="536" t="s">
        <v>1262</v>
      </c>
      <c r="U282" s="201"/>
      <c r="V282" s="201"/>
      <c r="W282" s="201">
        <v>0</v>
      </c>
      <c r="X282" s="201"/>
    </row>
    <row r="283" spans="1:24" ht="409.6">
      <c r="A283" s="491" t="s">
        <v>1922</v>
      </c>
      <c r="B283" s="491" t="s">
        <v>1787</v>
      </c>
      <c r="C283" s="491" t="s">
        <v>1787</v>
      </c>
      <c r="D283" s="492" t="s">
        <v>1923</v>
      </c>
      <c r="E283" s="492" t="s">
        <v>1889</v>
      </c>
      <c r="F283" s="492"/>
      <c r="G283" s="492">
        <v>207.31</v>
      </c>
      <c r="H283" s="492">
        <v>8.8699999999999992</v>
      </c>
      <c r="I283" s="492">
        <v>1.69</v>
      </c>
      <c r="J283" s="492">
        <v>16.36</v>
      </c>
      <c r="K283" s="492"/>
      <c r="L283" s="492">
        <v>14.42</v>
      </c>
      <c r="M283" s="492">
        <v>1.83</v>
      </c>
      <c r="N283" s="492" t="s">
        <v>1787</v>
      </c>
      <c r="O283" s="492" t="s">
        <v>1787</v>
      </c>
      <c r="P283" s="493" t="s">
        <v>1924</v>
      </c>
      <c r="Q283" s="491" t="s">
        <v>1925</v>
      </c>
      <c r="R283" s="501" t="s">
        <v>1926</v>
      </c>
      <c r="S283" s="93" t="s">
        <v>1922</v>
      </c>
      <c r="T283" s="481" t="s">
        <v>1922</v>
      </c>
      <c r="U283" s="201"/>
      <c r="V283" s="201"/>
      <c r="W283" s="201" t="s">
        <v>1922</v>
      </c>
      <c r="X283" s="201"/>
    </row>
    <row r="284" spans="1:24" ht="15">
      <c r="A284" s="495" t="s">
        <v>1787</v>
      </c>
      <c r="B284" s="496" t="s">
        <v>928</v>
      </c>
      <c r="C284" s="496">
        <v>54397</v>
      </c>
      <c r="D284" s="497" t="s">
        <v>928</v>
      </c>
      <c r="E284" s="497" t="s">
        <v>669</v>
      </c>
      <c r="F284" s="497"/>
      <c r="G284" s="497" t="s">
        <v>1787</v>
      </c>
      <c r="H284" s="497" t="s">
        <v>1787</v>
      </c>
      <c r="I284" s="497" t="s">
        <v>1787</v>
      </c>
      <c r="J284" s="497" t="s">
        <v>1787</v>
      </c>
      <c r="K284" s="497" t="s">
        <v>1787</v>
      </c>
      <c r="L284" s="497" t="s">
        <v>1787</v>
      </c>
      <c r="M284" s="497" t="s">
        <v>1787</v>
      </c>
      <c r="N284" s="497" t="s">
        <v>1787</v>
      </c>
      <c r="O284" s="497" t="s">
        <v>1787</v>
      </c>
      <c r="P284" s="496" t="s">
        <v>1787</v>
      </c>
      <c r="Q284" s="487" t="s">
        <v>1787</v>
      </c>
      <c r="R284" s="487" t="s">
        <v>1787</v>
      </c>
      <c r="S284" s="93" t="s">
        <v>928</v>
      </c>
      <c r="T284" s="201" t="s">
        <v>1922</v>
      </c>
      <c r="U284" s="201"/>
      <c r="V284" s="201"/>
      <c r="W284" s="201">
        <v>0</v>
      </c>
      <c r="X284" s="201"/>
    </row>
    <row r="285" spans="1:24" ht="48">
      <c r="A285" s="498" t="s">
        <v>1787</v>
      </c>
      <c r="B285" s="499" t="s">
        <v>548</v>
      </c>
      <c r="C285" s="499">
        <v>27199</v>
      </c>
      <c r="D285" s="497" t="s">
        <v>549</v>
      </c>
      <c r="E285" s="497" t="s">
        <v>231</v>
      </c>
      <c r="F285" s="497"/>
      <c r="G285" s="497" t="s">
        <v>1787</v>
      </c>
      <c r="H285" s="497" t="s">
        <v>1787</v>
      </c>
      <c r="I285" s="497" t="s">
        <v>1787</v>
      </c>
      <c r="J285" s="497" t="s">
        <v>1787</v>
      </c>
      <c r="K285" s="497" t="s">
        <v>1787</v>
      </c>
      <c r="L285" s="497" t="s">
        <v>1787</v>
      </c>
      <c r="M285" s="497" t="s">
        <v>1787</v>
      </c>
      <c r="N285" s="497" t="s">
        <v>1787</v>
      </c>
      <c r="O285" s="497" t="s">
        <v>1787</v>
      </c>
      <c r="P285" s="499" t="s">
        <v>1787</v>
      </c>
      <c r="Q285" s="485" t="s">
        <v>1787</v>
      </c>
      <c r="R285" s="485" t="s">
        <v>1787</v>
      </c>
      <c r="S285" s="93" t="s">
        <v>548</v>
      </c>
      <c r="T285" s="201" t="s">
        <v>1922</v>
      </c>
      <c r="U285" s="201"/>
      <c r="V285" s="201"/>
      <c r="W285" s="201">
        <v>0</v>
      </c>
      <c r="X285" s="201"/>
    </row>
    <row r="286" spans="1:24" ht="15">
      <c r="A286" s="495" t="s">
        <v>1787</v>
      </c>
      <c r="B286" s="496" t="s">
        <v>1396</v>
      </c>
      <c r="C286" s="496">
        <v>9066</v>
      </c>
      <c r="D286" s="497" t="s">
        <v>1397</v>
      </c>
      <c r="E286" s="497"/>
      <c r="F286" s="497"/>
      <c r="G286" s="497" t="s">
        <v>1787</v>
      </c>
      <c r="H286" s="497" t="s">
        <v>1787</v>
      </c>
      <c r="I286" s="497" t="s">
        <v>1787</v>
      </c>
      <c r="J286" s="497" t="s">
        <v>1787</v>
      </c>
      <c r="K286" s="497" t="s">
        <v>1787</v>
      </c>
      <c r="L286" s="497" t="s">
        <v>1787</v>
      </c>
      <c r="M286" s="497" t="s">
        <v>1787</v>
      </c>
      <c r="N286" s="497" t="s">
        <v>1787</v>
      </c>
      <c r="O286" s="497" t="s">
        <v>1787</v>
      </c>
      <c r="P286" s="496" t="s">
        <v>1787</v>
      </c>
      <c r="Q286" s="487" t="s">
        <v>1787</v>
      </c>
      <c r="R286" s="487" t="s">
        <v>1787</v>
      </c>
      <c r="S286" s="93" t="s">
        <v>1396</v>
      </c>
      <c r="T286" s="536" t="s">
        <v>1922</v>
      </c>
      <c r="U286" s="201"/>
      <c r="V286" s="201"/>
      <c r="W286" s="201">
        <v>0</v>
      </c>
      <c r="X286" s="201"/>
    </row>
    <row r="287" spans="1:24" ht="36">
      <c r="A287" s="498" t="s">
        <v>1787</v>
      </c>
      <c r="B287" s="499" t="s">
        <v>1045</v>
      </c>
      <c r="C287" s="499">
        <v>4533</v>
      </c>
      <c r="D287" s="497" t="s">
        <v>1047</v>
      </c>
      <c r="E287" s="497" t="s">
        <v>217</v>
      </c>
      <c r="F287" s="497"/>
      <c r="G287" s="497" t="s">
        <v>1787</v>
      </c>
      <c r="H287" s="497" t="s">
        <v>1787</v>
      </c>
      <c r="I287" s="497" t="s">
        <v>1787</v>
      </c>
      <c r="J287" s="497" t="s">
        <v>1787</v>
      </c>
      <c r="K287" s="497" t="s">
        <v>1787</v>
      </c>
      <c r="L287" s="497" t="s">
        <v>1787</v>
      </c>
      <c r="M287" s="497" t="s">
        <v>1787</v>
      </c>
      <c r="N287" s="497" t="s">
        <v>1787</v>
      </c>
      <c r="O287" s="497" t="s">
        <v>1787</v>
      </c>
      <c r="P287" s="499" t="s">
        <v>1787</v>
      </c>
      <c r="Q287" s="485" t="s">
        <v>1787</v>
      </c>
      <c r="R287" s="485" t="s">
        <v>1787</v>
      </c>
      <c r="S287" s="93" t="s">
        <v>1045</v>
      </c>
      <c r="T287" s="201" t="s">
        <v>1922</v>
      </c>
      <c r="U287" s="201"/>
      <c r="V287" s="201"/>
      <c r="W287" s="201">
        <v>0</v>
      </c>
      <c r="X287" s="201"/>
    </row>
    <row r="288" spans="1:24" ht="15">
      <c r="A288" s="495" t="s">
        <v>1787</v>
      </c>
      <c r="B288" s="496" t="s">
        <v>1398</v>
      </c>
      <c r="C288" s="496">
        <v>1813</v>
      </c>
      <c r="D288" s="497" t="s">
        <v>1398</v>
      </c>
      <c r="E288" s="497"/>
      <c r="F288" s="497"/>
      <c r="G288" s="497" t="s">
        <v>1787</v>
      </c>
      <c r="H288" s="497" t="s">
        <v>1787</v>
      </c>
      <c r="I288" s="497" t="s">
        <v>1787</v>
      </c>
      <c r="J288" s="497" t="s">
        <v>1787</v>
      </c>
      <c r="K288" s="497" t="s">
        <v>1787</v>
      </c>
      <c r="L288" s="497" t="s">
        <v>1787</v>
      </c>
      <c r="M288" s="497" t="s">
        <v>1787</v>
      </c>
      <c r="N288" s="497" t="s">
        <v>1787</v>
      </c>
      <c r="O288" s="497" t="s">
        <v>1787</v>
      </c>
      <c r="P288" s="496" t="s">
        <v>1787</v>
      </c>
      <c r="Q288" s="487" t="s">
        <v>1787</v>
      </c>
      <c r="R288" s="487" t="s">
        <v>1787</v>
      </c>
      <c r="S288" s="93" t="s">
        <v>1398</v>
      </c>
      <c r="T288" s="536" t="s">
        <v>1922</v>
      </c>
      <c r="U288" s="201"/>
      <c r="V288" s="201"/>
      <c r="W288" s="201">
        <v>0</v>
      </c>
      <c r="X288" s="201"/>
    </row>
    <row r="289" spans="1:24" ht="238.5">
      <c r="A289" s="498" t="s">
        <v>1787</v>
      </c>
      <c r="B289" s="499" t="s">
        <v>544</v>
      </c>
      <c r="C289" s="499">
        <v>1360</v>
      </c>
      <c r="D289" s="497" t="s">
        <v>545</v>
      </c>
      <c r="E289" s="497" t="s">
        <v>231</v>
      </c>
      <c r="F289" s="497" t="s">
        <v>393</v>
      </c>
      <c r="G289" s="497" t="s">
        <v>1787</v>
      </c>
      <c r="H289" s="497" t="s">
        <v>1787</v>
      </c>
      <c r="I289" s="497" t="s">
        <v>1787</v>
      </c>
      <c r="J289" s="497" t="s">
        <v>1787</v>
      </c>
      <c r="K289" s="497" t="s">
        <v>1787</v>
      </c>
      <c r="L289" s="497" t="s">
        <v>1787</v>
      </c>
      <c r="M289" s="497" t="s">
        <v>1787</v>
      </c>
      <c r="N289" s="497" t="s">
        <v>1787</v>
      </c>
      <c r="O289" s="497" t="s">
        <v>1787</v>
      </c>
      <c r="P289" s="499" t="s">
        <v>1787</v>
      </c>
      <c r="Q289" s="485" t="s">
        <v>1787</v>
      </c>
      <c r="R289" s="485" t="s">
        <v>1787</v>
      </c>
      <c r="S289" s="93" t="s">
        <v>544</v>
      </c>
      <c r="T289" s="201" t="s">
        <v>1922</v>
      </c>
      <c r="U289" s="201"/>
      <c r="V289" s="201"/>
      <c r="W289" s="201">
        <v>0</v>
      </c>
      <c r="X289" s="201"/>
    </row>
    <row r="290" spans="1:24" ht="72">
      <c r="A290" s="495" t="s">
        <v>1787</v>
      </c>
      <c r="B290" s="496" t="s">
        <v>382</v>
      </c>
      <c r="C290" s="496">
        <v>725</v>
      </c>
      <c r="D290" s="497" t="s">
        <v>385</v>
      </c>
      <c r="E290" s="497" t="s">
        <v>231</v>
      </c>
      <c r="F290" s="497" t="s">
        <v>386</v>
      </c>
      <c r="G290" s="497" t="s">
        <v>1787</v>
      </c>
      <c r="H290" s="497" t="s">
        <v>1787</v>
      </c>
      <c r="I290" s="497" t="s">
        <v>1787</v>
      </c>
      <c r="J290" s="497" t="s">
        <v>1787</v>
      </c>
      <c r="K290" s="497" t="s">
        <v>1787</v>
      </c>
      <c r="L290" s="497" t="s">
        <v>1787</v>
      </c>
      <c r="M290" s="497" t="s">
        <v>1787</v>
      </c>
      <c r="N290" s="497" t="s">
        <v>1787</v>
      </c>
      <c r="O290" s="497" t="s">
        <v>1787</v>
      </c>
      <c r="P290" s="496" t="s">
        <v>1787</v>
      </c>
      <c r="Q290" s="487" t="s">
        <v>1787</v>
      </c>
      <c r="R290" s="487" t="s">
        <v>1787</v>
      </c>
      <c r="S290" s="93" t="s">
        <v>382</v>
      </c>
      <c r="T290" s="201" t="s">
        <v>1922</v>
      </c>
      <c r="U290" s="201"/>
      <c r="V290" s="201"/>
      <c r="W290" s="201">
        <v>0</v>
      </c>
      <c r="X290" s="201"/>
    </row>
    <row r="291" spans="1:24" ht="15">
      <c r="A291" s="498" t="s">
        <v>1787</v>
      </c>
      <c r="B291" s="499" t="s">
        <v>1399</v>
      </c>
      <c r="C291" s="499">
        <v>907</v>
      </c>
      <c r="D291" s="497" t="s">
        <v>1400</v>
      </c>
      <c r="E291" s="497"/>
      <c r="F291" s="497"/>
      <c r="G291" s="497" t="s">
        <v>1787</v>
      </c>
      <c r="H291" s="497" t="s">
        <v>1787</v>
      </c>
      <c r="I291" s="497" t="s">
        <v>1787</v>
      </c>
      <c r="J291" s="497" t="s">
        <v>1787</v>
      </c>
      <c r="K291" s="497" t="s">
        <v>1787</v>
      </c>
      <c r="L291" s="497" t="s">
        <v>1787</v>
      </c>
      <c r="M291" s="497" t="s">
        <v>1787</v>
      </c>
      <c r="N291" s="497" t="s">
        <v>1787</v>
      </c>
      <c r="O291" s="497" t="s">
        <v>1787</v>
      </c>
      <c r="P291" s="499" t="s">
        <v>1787</v>
      </c>
      <c r="Q291" s="502" t="s">
        <v>1787</v>
      </c>
      <c r="R291" s="502" t="s">
        <v>1787</v>
      </c>
      <c r="S291" s="93" t="s">
        <v>1399</v>
      </c>
      <c r="T291" s="536" t="s">
        <v>1922</v>
      </c>
      <c r="U291" s="201"/>
      <c r="V291" s="201"/>
      <c r="W291" s="201">
        <v>0</v>
      </c>
      <c r="X291" s="201"/>
    </row>
    <row r="292" spans="1:24" ht="345.75">
      <c r="A292" s="491" t="s">
        <v>1927</v>
      </c>
      <c r="B292" s="491" t="s">
        <v>1787</v>
      </c>
      <c r="C292" s="491" t="s">
        <v>1787</v>
      </c>
      <c r="D292" s="492" t="s">
        <v>1928</v>
      </c>
      <c r="E292" s="492" t="s">
        <v>1929</v>
      </c>
      <c r="F292" s="492"/>
      <c r="G292" s="492">
        <v>114.1</v>
      </c>
      <c r="H292" s="492">
        <v>3.91</v>
      </c>
      <c r="I292" s="492">
        <v>2.19</v>
      </c>
      <c r="J292" s="492">
        <v>1.68</v>
      </c>
      <c r="K292" s="492"/>
      <c r="L292" s="492">
        <v>18.079999999999998</v>
      </c>
      <c r="M292" s="492">
        <v>0.94</v>
      </c>
      <c r="N292" s="492" t="s">
        <v>1787</v>
      </c>
      <c r="O292" s="492" t="s">
        <v>1787</v>
      </c>
      <c r="P292" s="493" t="s">
        <v>1930</v>
      </c>
      <c r="Q292" s="491" t="s">
        <v>1931</v>
      </c>
      <c r="R292" s="501" t="s">
        <v>1932</v>
      </c>
      <c r="S292" s="93" t="s">
        <v>1927</v>
      </c>
      <c r="T292" s="481" t="s">
        <v>1927</v>
      </c>
      <c r="U292" s="201"/>
      <c r="V292" s="201"/>
      <c r="W292" s="201" t="s">
        <v>1927</v>
      </c>
      <c r="X292" s="201"/>
    </row>
    <row r="293" spans="1:24" ht="15">
      <c r="A293" s="495" t="s">
        <v>1787</v>
      </c>
      <c r="B293" s="496" t="s">
        <v>1402</v>
      </c>
      <c r="C293" s="496">
        <v>88790</v>
      </c>
      <c r="D293" s="497"/>
      <c r="E293" s="497"/>
      <c r="F293" s="497"/>
      <c r="G293" s="497" t="s">
        <v>1787</v>
      </c>
      <c r="H293" s="497" t="s">
        <v>1787</v>
      </c>
      <c r="I293" s="497" t="s">
        <v>1787</v>
      </c>
      <c r="J293" s="497" t="s">
        <v>1787</v>
      </c>
      <c r="K293" s="497" t="s">
        <v>1787</v>
      </c>
      <c r="L293" s="497" t="s">
        <v>1787</v>
      </c>
      <c r="M293" s="497" t="s">
        <v>1787</v>
      </c>
      <c r="N293" s="497" t="s">
        <v>1787</v>
      </c>
      <c r="O293" s="497" t="s">
        <v>1787</v>
      </c>
      <c r="P293" s="496" t="s">
        <v>1787</v>
      </c>
      <c r="Q293" s="485" t="s">
        <v>1787</v>
      </c>
      <c r="R293" s="485" t="s">
        <v>1787</v>
      </c>
      <c r="S293" s="93" t="s">
        <v>1402</v>
      </c>
      <c r="T293" s="536" t="s">
        <v>1927</v>
      </c>
      <c r="U293" s="201"/>
      <c r="V293" s="201"/>
      <c r="W293" s="201">
        <v>0</v>
      </c>
      <c r="X293" s="201"/>
    </row>
    <row r="294" spans="1:24" ht="24">
      <c r="A294" s="498" t="s">
        <v>1787</v>
      </c>
      <c r="B294" s="499" t="s">
        <v>1012</v>
      </c>
      <c r="C294" s="499">
        <v>2220</v>
      </c>
      <c r="D294" s="497" t="s">
        <v>1013</v>
      </c>
      <c r="E294" s="497" t="s">
        <v>231</v>
      </c>
      <c r="F294" s="497"/>
      <c r="G294" s="497" t="s">
        <v>1787</v>
      </c>
      <c r="H294" s="497" t="s">
        <v>1787</v>
      </c>
      <c r="I294" s="497" t="s">
        <v>1787</v>
      </c>
      <c r="J294" s="497" t="s">
        <v>1787</v>
      </c>
      <c r="K294" s="497" t="s">
        <v>1787</v>
      </c>
      <c r="L294" s="497" t="s">
        <v>1787</v>
      </c>
      <c r="M294" s="497" t="s">
        <v>1787</v>
      </c>
      <c r="N294" s="497" t="s">
        <v>1787</v>
      </c>
      <c r="O294" s="497" t="s">
        <v>1787</v>
      </c>
      <c r="P294" s="499" t="s">
        <v>1787</v>
      </c>
      <c r="Q294" s="487" t="s">
        <v>1787</v>
      </c>
      <c r="R294" s="487" t="s">
        <v>1787</v>
      </c>
      <c r="S294" s="93" t="s">
        <v>1012</v>
      </c>
      <c r="T294" s="201" t="s">
        <v>1927</v>
      </c>
      <c r="U294" s="201"/>
      <c r="V294" s="201"/>
      <c r="W294" s="201">
        <v>0</v>
      </c>
      <c r="X294" s="201"/>
    </row>
    <row r="295" spans="1:24" ht="24">
      <c r="A295" s="495" t="s">
        <v>1787</v>
      </c>
      <c r="B295" s="496" t="s">
        <v>508</v>
      </c>
      <c r="C295" s="496">
        <v>4440</v>
      </c>
      <c r="D295" s="497" t="s">
        <v>510</v>
      </c>
      <c r="E295" s="497" t="s">
        <v>217</v>
      </c>
      <c r="F295" s="497"/>
      <c r="G295" s="497" t="s">
        <v>1787</v>
      </c>
      <c r="H295" s="497" t="s">
        <v>1787</v>
      </c>
      <c r="I295" s="497" t="s">
        <v>1787</v>
      </c>
      <c r="J295" s="497" t="s">
        <v>1787</v>
      </c>
      <c r="K295" s="497" t="s">
        <v>1787</v>
      </c>
      <c r="L295" s="497" t="s">
        <v>1787</v>
      </c>
      <c r="M295" s="497" t="s">
        <v>1787</v>
      </c>
      <c r="N295" s="497" t="s">
        <v>1787</v>
      </c>
      <c r="O295" s="497" t="s">
        <v>1787</v>
      </c>
      <c r="P295" s="496" t="s">
        <v>1787</v>
      </c>
      <c r="Q295" s="485" t="s">
        <v>1787</v>
      </c>
      <c r="R295" s="485" t="s">
        <v>1787</v>
      </c>
      <c r="S295" s="93" t="s">
        <v>508</v>
      </c>
      <c r="T295" s="201" t="s">
        <v>1927</v>
      </c>
      <c r="U295" s="201"/>
      <c r="V295" s="201"/>
      <c r="W295" s="201">
        <v>0</v>
      </c>
      <c r="X295" s="201"/>
    </row>
    <row r="296" spans="1:24" ht="60">
      <c r="A296" s="498" t="s">
        <v>1787</v>
      </c>
      <c r="B296" s="499" t="s">
        <v>852</v>
      </c>
      <c r="C296" s="499">
        <v>2220</v>
      </c>
      <c r="D296" s="497" t="s">
        <v>854</v>
      </c>
      <c r="E296" s="497" t="s">
        <v>628</v>
      </c>
      <c r="F296" s="497"/>
      <c r="G296" s="497" t="s">
        <v>1787</v>
      </c>
      <c r="H296" s="497" t="s">
        <v>1787</v>
      </c>
      <c r="I296" s="497" t="s">
        <v>1787</v>
      </c>
      <c r="J296" s="497" t="s">
        <v>1787</v>
      </c>
      <c r="K296" s="497" t="s">
        <v>1787</v>
      </c>
      <c r="L296" s="497" t="s">
        <v>1787</v>
      </c>
      <c r="M296" s="497" t="s">
        <v>1787</v>
      </c>
      <c r="N296" s="497" t="s">
        <v>1787</v>
      </c>
      <c r="O296" s="497" t="s">
        <v>1787</v>
      </c>
      <c r="P296" s="499" t="s">
        <v>1787</v>
      </c>
      <c r="Q296" s="487" t="s">
        <v>1787</v>
      </c>
      <c r="R296" s="487" t="s">
        <v>1787</v>
      </c>
      <c r="S296" s="93" t="s">
        <v>852</v>
      </c>
      <c r="T296" s="201" t="s">
        <v>1927</v>
      </c>
      <c r="U296" s="201"/>
      <c r="V296" s="201"/>
      <c r="W296" s="201">
        <v>0</v>
      </c>
      <c r="X296" s="201"/>
    </row>
    <row r="297" spans="1:24" ht="72">
      <c r="A297" s="495" t="s">
        <v>1787</v>
      </c>
      <c r="B297" s="496" t="s">
        <v>1023</v>
      </c>
      <c r="C297" s="496">
        <v>1110</v>
      </c>
      <c r="D297" s="497" t="s">
        <v>1025</v>
      </c>
      <c r="E297" s="497" t="s">
        <v>231</v>
      </c>
      <c r="F297" s="497" t="s">
        <v>1018</v>
      </c>
      <c r="G297" s="497" t="s">
        <v>1787</v>
      </c>
      <c r="H297" s="497" t="s">
        <v>1787</v>
      </c>
      <c r="I297" s="497" t="s">
        <v>1787</v>
      </c>
      <c r="J297" s="497" t="s">
        <v>1787</v>
      </c>
      <c r="K297" s="497" t="s">
        <v>1787</v>
      </c>
      <c r="L297" s="497" t="s">
        <v>1787</v>
      </c>
      <c r="M297" s="497" t="s">
        <v>1787</v>
      </c>
      <c r="N297" s="497" t="s">
        <v>1787</v>
      </c>
      <c r="O297" s="497" t="s">
        <v>1787</v>
      </c>
      <c r="P297" s="496" t="s">
        <v>1787</v>
      </c>
      <c r="Q297" s="485" t="s">
        <v>1787</v>
      </c>
      <c r="R297" s="485" t="s">
        <v>1787</v>
      </c>
      <c r="S297" s="93" t="s">
        <v>1023</v>
      </c>
      <c r="T297" s="201" t="s">
        <v>1927</v>
      </c>
      <c r="U297" s="201"/>
      <c r="V297" s="201"/>
      <c r="W297" s="201">
        <v>0</v>
      </c>
      <c r="X297" s="201"/>
    </row>
    <row r="298" spans="1:24" ht="72">
      <c r="A298" s="498" t="s">
        <v>1787</v>
      </c>
      <c r="B298" s="499" t="s">
        <v>382</v>
      </c>
      <c r="C298" s="499">
        <v>888</v>
      </c>
      <c r="D298" s="497" t="s">
        <v>385</v>
      </c>
      <c r="E298" s="497" t="s">
        <v>231</v>
      </c>
      <c r="F298" s="497" t="s">
        <v>386</v>
      </c>
      <c r="G298" s="497" t="s">
        <v>1787</v>
      </c>
      <c r="H298" s="497" t="s">
        <v>1787</v>
      </c>
      <c r="I298" s="497" t="s">
        <v>1787</v>
      </c>
      <c r="J298" s="497" t="s">
        <v>1787</v>
      </c>
      <c r="K298" s="497" t="s">
        <v>1787</v>
      </c>
      <c r="L298" s="497" t="s">
        <v>1787</v>
      </c>
      <c r="M298" s="497" t="s">
        <v>1787</v>
      </c>
      <c r="N298" s="497" t="s">
        <v>1787</v>
      </c>
      <c r="O298" s="497" t="s">
        <v>1787</v>
      </c>
      <c r="P298" s="499" t="s">
        <v>1787</v>
      </c>
      <c r="Q298" s="487" t="s">
        <v>1787</v>
      </c>
      <c r="R298" s="487" t="s">
        <v>1787</v>
      </c>
      <c r="S298" s="93" t="s">
        <v>382</v>
      </c>
      <c r="T298" s="201" t="s">
        <v>1927</v>
      </c>
      <c r="U298" s="201"/>
      <c r="V298" s="201"/>
      <c r="W298" s="201">
        <v>0</v>
      </c>
      <c r="X298" s="201"/>
    </row>
    <row r="299" spans="1:24" ht="84">
      <c r="A299" s="506" t="s">
        <v>1787</v>
      </c>
      <c r="B299" s="507" t="s">
        <v>840</v>
      </c>
      <c r="C299" s="507">
        <v>333</v>
      </c>
      <c r="D299" s="508" t="s">
        <v>841</v>
      </c>
      <c r="E299" s="508"/>
      <c r="F299" s="508" t="s">
        <v>393</v>
      </c>
      <c r="G299" s="508" t="s">
        <v>1787</v>
      </c>
      <c r="H299" s="508" t="s">
        <v>1787</v>
      </c>
      <c r="I299" s="508" t="s">
        <v>1787</v>
      </c>
      <c r="J299" s="508" t="s">
        <v>1787</v>
      </c>
      <c r="K299" s="508" t="s">
        <v>1787</v>
      </c>
      <c r="L299" s="508" t="s">
        <v>1787</v>
      </c>
      <c r="M299" s="508" t="s">
        <v>1787</v>
      </c>
      <c r="N299" s="508" t="s">
        <v>1787</v>
      </c>
      <c r="O299" s="508" t="s">
        <v>1787</v>
      </c>
      <c r="P299" s="507" t="s">
        <v>1787</v>
      </c>
      <c r="Q299" s="502" t="s">
        <v>1787</v>
      </c>
      <c r="R299" s="502" t="s">
        <v>1787</v>
      </c>
      <c r="S299" s="93" t="s">
        <v>840</v>
      </c>
      <c r="T299" s="536" t="s">
        <v>1927</v>
      </c>
      <c r="U299" s="201"/>
      <c r="V299" s="201"/>
      <c r="W299" s="201">
        <v>0</v>
      </c>
      <c r="X299" s="201"/>
    </row>
    <row r="300" spans="1:24" ht="409.6">
      <c r="A300" s="491" t="s">
        <v>1933</v>
      </c>
      <c r="B300" s="491" t="s">
        <v>1787</v>
      </c>
      <c r="C300" s="491" t="s">
        <v>1787</v>
      </c>
      <c r="D300" s="492" t="s">
        <v>1934</v>
      </c>
      <c r="E300" s="492" t="s">
        <v>1935</v>
      </c>
      <c r="F300" s="492"/>
      <c r="G300" s="492">
        <v>56.9</v>
      </c>
      <c r="H300" s="492">
        <v>2.2999999999999998</v>
      </c>
      <c r="I300" s="492">
        <v>0.7</v>
      </c>
      <c r="J300" s="492">
        <v>5.4</v>
      </c>
      <c r="K300" s="492"/>
      <c r="L300" s="492">
        <v>3.3</v>
      </c>
      <c r="M300" s="492">
        <v>1.7</v>
      </c>
      <c r="N300" s="492" t="s">
        <v>1787</v>
      </c>
      <c r="O300" s="492" t="s">
        <v>1787</v>
      </c>
      <c r="P300" s="493" t="s">
        <v>1936</v>
      </c>
      <c r="Q300" s="491" t="s">
        <v>1937</v>
      </c>
      <c r="R300" s="504" t="s">
        <v>1938</v>
      </c>
      <c r="S300" s="93" t="s">
        <v>1933</v>
      </c>
      <c r="T300" s="481" t="s">
        <v>1933</v>
      </c>
      <c r="U300" s="201"/>
      <c r="V300" s="201"/>
      <c r="W300" s="201" t="s">
        <v>1933</v>
      </c>
      <c r="X300" s="201"/>
    </row>
    <row r="301" spans="1:24" ht="84">
      <c r="A301" s="495" t="s">
        <v>1787</v>
      </c>
      <c r="B301" s="496" t="s">
        <v>886</v>
      </c>
      <c r="C301" s="496">
        <v>15600</v>
      </c>
      <c r="D301" s="497" t="s">
        <v>888</v>
      </c>
      <c r="E301" s="497"/>
      <c r="F301" s="497"/>
      <c r="G301" s="497" t="s">
        <v>1787</v>
      </c>
      <c r="H301" s="497" t="s">
        <v>1787</v>
      </c>
      <c r="I301" s="497" t="s">
        <v>1787</v>
      </c>
      <c r="J301" s="497" t="s">
        <v>1787</v>
      </c>
      <c r="K301" s="497" t="s">
        <v>1787</v>
      </c>
      <c r="L301" s="497" t="s">
        <v>1787</v>
      </c>
      <c r="M301" s="497" t="s">
        <v>1787</v>
      </c>
      <c r="N301" s="497" t="s">
        <v>1787</v>
      </c>
      <c r="O301" s="497" t="s">
        <v>1787</v>
      </c>
      <c r="P301" s="496" t="s">
        <v>1787</v>
      </c>
      <c r="Q301" s="487" t="s">
        <v>1787</v>
      </c>
      <c r="R301" s="487" t="s">
        <v>1787</v>
      </c>
      <c r="S301" s="93" t="s">
        <v>886</v>
      </c>
      <c r="T301" s="536" t="s">
        <v>1933</v>
      </c>
      <c r="U301" s="201"/>
      <c r="V301" s="201"/>
      <c r="W301" s="201">
        <v>0</v>
      </c>
      <c r="X301" s="201"/>
    </row>
    <row r="302" spans="1:24" ht="60">
      <c r="A302" s="498" t="s">
        <v>1787</v>
      </c>
      <c r="B302" s="490" t="s">
        <v>1523</v>
      </c>
      <c r="C302" s="499">
        <v>15600</v>
      </c>
      <c r="D302" s="497" t="s">
        <v>1519</v>
      </c>
      <c r="E302" s="497" t="s">
        <v>1524</v>
      </c>
      <c r="F302" s="497"/>
      <c r="G302" s="497" t="s">
        <v>1787</v>
      </c>
      <c r="H302" s="497" t="s">
        <v>1787</v>
      </c>
      <c r="I302" s="497" t="s">
        <v>1787</v>
      </c>
      <c r="J302" s="497" t="s">
        <v>1787</v>
      </c>
      <c r="K302" s="497" t="s">
        <v>1787</v>
      </c>
      <c r="L302" s="497" t="s">
        <v>1787</v>
      </c>
      <c r="M302" s="497" t="s">
        <v>1787</v>
      </c>
      <c r="N302" s="497" t="s">
        <v>1787</v>
      </c>
      <c r="O302" s="497" t="s">
        <v>1787</v>
      </c>
      <c r="P302" s="499" t="s">
        <v>1787</v>
      </c>
      <c r="Q302" s="485" t="s">
        <v>1787</v>
      </c>
      <c r="R302" s="485" t="s">
        <v>1787</v>
      </c>
      <c r="S302" s="93" t="s">
        <v>1523</v>
      </c>
      <c r="T302" s="201" t="s">
        <v>1933</v>
      </c>
      <c r="U302" s="201"/>
      <c r="V302" s="201"/>
      <c r="W302" s="201">
        <v>0</v>
      </c>
      <c r="X302" s="201"/>
    </row>
    <row r="303" spans="1:24" ht="166.5">
      <c r="A303" s="495" t="s">
        <v>1787</v>
      </c>
      <c r="B303" s="509" t="s">
        <v>753</v>
      </c>
      <c r="C303" s="495">
        <v>18300</v>
      </c>
      <c r="D303" s="497" t="s">
        <v>755</v>
      </c>
      <c r="E303" s="497"/>
      <c r="F303" s="497"/>
      <c r="G303" s="497" t="s">
        <v>1787</v>
      </c>
      <c r="H303" s="497" t="s">
        <v>1787</v>
      </c>
      <c r="I303" s="497" t="s">
        <v>1787</v>
      </c>
      <c r="J303" s="497" t="s">
        <v>1787</v>
      </c>
      <c r="K303" s="497" t="s">
        <v>1787</v>
      </c>
      <c r="L303" s="497" t="s">
        <v>1787</v>
      </c>
      <c r="M303" s="497" t="s">
        <v>1787</v>
      </c>
      <c r="N303" s="497" t="s">
        <v>1787</v>
      </c>
      <c r="O303" s="497" t="s">
        <v>1787</v>
      </c>
      <c r="P303" s="496" t="s">
        <v>1787</v>
      </c>
      <c r="Q303" s="487" t="s">
        <v>1787</v>
      </c>
      <c r="R303" s="487" t="s">
        <v>1787</v>
      </c>
      <c r="S303" s="93" t="s">
        <v>753</v>
      </c>
      <c r="T303" s="536" t="s">
        <v>1933</v>
      </c>
      <c r="U303" s="201"/>
      <c r="V303" s="201"/>
      <c r="W303" s="201">
        <v>0</v>
      </c>
      <c r="X303" s="201"/>
    </row>
    <row r="304" spans="1:24" ht="107.25">
      <c r="A304" s="498" t="s">
        <v>1787</v>
      </c>
      <c r="B304" s="504" t="s">
        <v>653</v>
      </c>
      <c r="C304" s="499">
        <v>10700</v>
      </c>
      <c r="D304" s="497" t="s">
        <v>655</v>
      </c>
      <c r="E304" s="497"/>
      <c r="F304" s="497"/>
      <c r="G304" s="497" t="s">
        <v>1787</v>
      </c>
      <c r="H304" s="497" t="s">
        <v>1787</v>
      </c>
      <c r="I304" s="497" t="s">
        <v>1787</v>
      </c>
      <c r="J304" s="497" t="s">
        <v>1787</v>
      </c>
      <c r="K304" s="497" t="s">
        <v>1787</v>
      </c>
      <c r="L304" s="497" t="s">
        <v>1787</v>
      </c>
      <c r="M304" s="497" t="s">
        <v>1787</v>
      </c>
      <c r="N304" s="497" t="s">
        <v>1787</v>
      </c>
      <c r="O304" s="497" t="s">
        <v>1787</v>
      </c>
      <c r="P304" s="499" t="s">
        <v>1787</v>
      </c>
      <c r="Q304" s="485" t="s">
        <v>1787</v>
      </c>
      <c r="R304" s="485" t="s">
        <v>1787</v>
      </c>
      <c r="S304" s="93" t="s">
        <v>653</v>
      </c>
      <c r="T304" s="536" t="s">
        <v>1933</v>
      </c>
      <c r="U304" s="201"/>
      <c r="V304" s="201"/>
      <c r="W304" s="201">
        <v>0</v>
      </c>
      <c r="X304" s="201"/>
    </row>
    <row r="305" spans="1:24" ht="48">
      <c r="A305" s="495" t="s">
        <v>1787</v>
      </c>
      <c r="B305" s="496" t="s">
        <v>616</v>
      </c>
      <c r="C305" s="496">
        <v>8300</v>
      </c>
      <c r="D305" s="497" t="s">
        <v>617</v>
      </c>
      <c r="E305" s="497" t="s">
        <v>231</v>
      </c>
      <c r="F305" s="497"/>
      <c r="G305" s="497" t="s">
        <v>1787</v>
      </c>
      <c r="H305" s="497" t="s">
        <v>1787</v>
      </c>
      <c r="I305" s="497" t="s">
        <v>1787</v>
      </c>
      <c r="J305" s="497" t="s">
        <v>1787</v>
      </c>
      <c r="K305" s="497" t="s">
        <v>1787</v>
      </c>
      <c r="L305" s="497" t="s">
        <v>1787</v>
      </c>
      <c r="M305" s="497" t="s">
        <v>1787</v>
      </c>
      <c r="N305" s="497" t="s">
        <v>1787</v>
      </c>
      <c r="O305" s="497" t="s">
        <v>1787</v>
      </c>
      <c r="P305" s="496" t="s">
        <v>1787</v>
      </c>
      <c r="Q305" s="487" t="s">
        <v>1787</v>
      </c>
      <c r="R305" s="487" t="s">
        <v>1787</v>
      </c>
      <c r="S305" s="93" t="s">
        <v>616</v>
      </c>
      <c r="T305" s="201" t="s">
        <v>1933</v>
      </c>
      <c r="U305" s="201"/>
      <c r="V305" s="201"/>
      <c r="W305" s="201">
        <v>0</v>
      </c>
      <c r="X305" s="201"/>
    </row>
    <row r="306" spans="1:24" ht="15">
      <c r="A306" s="498" t="s">
        <v>1787</v>
      </c>
      <c r="B306" s="499" t="s">
        <v>557</v>
      </c>
      <c r="C306" s="499">
        <v>4000</v>
      </c>
      <c r="D306" s="497" t="s">
        <v>554</v>
      </c>
      <c r="E306" s="497" t="s">
        <v>231</v>
      </c>
      <c r="F306" s="497"/>
      <c r="G306" s="497" t="s">
        <v>1787</v>
      </c>
      <c r="H306" s="497" t="s">
        <v>1787</v>
      </c>
      <c r="I306" s="497" t="s">
        <v>1787</v>
      </c>
      <c r="J306" s="497" t="s">
        <v>1787</v>
      </c>
      <c r="K306" s="497" t="s">
        <v>1787</v>
      </c>
      <c r="L306" s="497" t="s">
        <v>1787</v>
      </c>
      <c r="M306" s="497" t="s">
        <v>1787</v>
      </c>
      <c r="N306" s="497" t="s">
        <v>1787</v>
      </c>
      <c r="O306" s="497" t="s">
        <v>1787</v>
      </c>
      <c r="P306" s="499" t="s">
        <v>1787</v>
      </c>
      <c r="Q306" s="485" t="s">
        <v>1787</v>
      </c>
      <c r="R306" s="485" t="s">
        <v>1787</v>
      </c>
      <c r="S306" s="93" t="s">
        <v>557</v>
      </c>
      <c r="T306" s="201" t="s">
        <v>1933</v>
      </c>
      <c r="U306" s="201"/>
      <c r="V306" s="201"/>
      <c r="W306" s="201">
        <v>0</v>
      </c>
      <c r="X306" s="201"/>
    </row>
    <row r="307" spans="1:24" ht="262.5">
      <c r="A307" s="495" t="s">
        <v>1787</v>
      </c>
      <c r="B307" s="496" t="s">
        <v>1057</v>
      </c>
      <c r="C307" s="496">
        <v>3000</v>
      </c>
      <c r="D307" s="497" t="s">
        <v>1060</v>
      </c>
      <c r="E307" s="497" t="s">
        <v>343</v>
      </c>
      <c r="F307" s="497"/>
      <c r="G307" s="497" t="s">
        <v>1787</v>
      </c>
      <c r="H307" s="497" t="s">
        <v>1787</v>
      </c>
      <c r="I307" s="497" t="s">
        <v>1787</v>
      </c>
      <c r="J307" s="497" t="s">
        <v>1787</v>
      </c>
      <c r="K307" s="497" t="s">
        <v>1787</v>
      </c>
      <c r="L307" s="497" t="s">
        <v>1787</v>
      </c>
      <c r="M307" s="497" t="s">
        <v>1787</v>
      </c>
      <c r="N307" s="497" t="s">
        <v>1787</v>
      </c>
      <c r="O307" s="497" t="s">
        <v>1787</v>
      </c>
      <c r="P307" s="496" t="s">
        <v>1787</v>
      </c>
      <c r="Q307" s="487" t="s">
        <v>1787</v>
      </c>
      <c r="R307" s="487" t="s">
        <v>1787</v>
      </c>
      <c r="S307" s="93" t="s">
        <v>1057</v>
      </c>
      <c r="T307" s="201" t="s">
        <v>1933</v>
      </c>
      <c r="U307" s="201"/>
      <c r="V307" s="201"/>
      <c r="W307" s="201">
        <v>0</v>
      </c>
      <c r="X307" s="201"/>
    </row>
    <row r="308" spans="1:24" ht="15">
      <c r="A308" s="498" t="s">
        <v>1787</v>
      </c>
      <c r="B308" s="499" t="s">
        <v>1015</v>
      </c>
      <c r="C308" s="499">
        <v>48300</v>
      </c>
      <c r="D308" s="497" t="s">
        <v>1015</v>
      </c>
      <c r="E308" s="497" t="s">
        <v>231</v>
      </c>
      <c r="F308" s="497"/>
      <c r="G308" s="497" t="s">
        <v>1787</v>
      </c>
      <c r="H308" s="497" t="s">
        <v>1787</v>
      </c>
      <c r="I308" s="497" t="s">
        <v>1787</v>
      </c>
      <c r="J308" s="497" t="s">
        <v>1787</v>
      </c>
      <c r="K308" s="497" t="s">
        <v>1787</v>
      </c>
      <c r="L308" s="497" t="s">
        <v>1787</v>
      </c>
      <c r="M308" s="497" t="s">
        <v>1787</v>
      </c>
      <c r="N308" s="497" t="s">
        <v>1787</v>
      </c>
      <c r="O308" s="497" t="s">
        <v>1787</v>
      </c>
      <c r="P308" s="499" t="s">
        <v>1787</v>
      </c>
      <c r="Q308" s="485" t="s">
        <v>1787</v>
      </c>
      <c r="R308" s="485" t="s">
        <v>1787</v>
      </c>
      <c r="S308" s="93" t="s">
        <v>1015</v>
      </c>
      <c r="T308" s="201" t="s">
        <v>1933</v>
      </c>
      <c r="U308" s="201"/>
      <c r="V308" s="201"/>
      <c r="W308" s="201">
        <v>0</v>
      </c>
      <c r="X308" s="201"/>
    </row>
    <row r="309" spans="1:24" ht="84">
      <c r="A309" s="495" t="s">
        <v>1787</v>
      </c>
      <c r="B309" s="496" t="s">
        <v>1129</v>
      </c>
      <c r="C309" s="496">
        <v>1300</v>
      </c>
      <c r="D309" s="497" t="s">
        <v>1132</v>
      </c>
      <c r="E309" s="497" t="s">
        <v>805</v>
      </c>
      <c r="F309" s="497"/>
      <c r="G309" s="497" t="s">
        <v>1787</v>
      </c>
      <c r="H309" s="497" t="s">
        <v>1787</v>
      </c>
      <c r="I309" s="497" t="s">
        <v>1787</v>
      </c>
      <c r="J309" s="497" t="s">
        <v>1787</v>
      </c>
      <c r="K309" s="497" t="s">
        <v>1787</v>
      </c>
      <c r="L309" s="497" t="s">
        <v>1787</v>
      </c>
      <c r="M309" s="497" t="s">
        <v>1787</v>
      </c>
      <c r="N309" s="497" t="s">
        <v>1787</v>
      </c>
      <c r="O309" s="497" t="s">
        <v>1787</v>
      </c>
      <c r="P309" s="496" t="s">
        <v>1787</v>
      </c>
      <c r="Q309" s="487" t="s">
        <v>1787</v>
      </c>
      <c r="R309" s="487" t="s">
        <v>1787</v>
      </c>
      <c r="S309" s="93" t="s">
        <v>1129</v>
      </c>
      <c r="T309" s="201" t="s">
        <v>1933</v>
      </c>
      <c r="U309" s="201"/>
      <c r="V309" s="201"/>
      <c r="W309" s="201">
        <v>0</v>
      </c>
      <c r="X309" s="201"/>
    </row>
    <row r="310" spans="1:24" ht="24">
      <c r="A310" s="498" t="s">
        <v>1787</v>
      </c>
      <c r="B310" s="499" t="s">
        <v>424</v>
      </c>
      <c r="C310" s="499">
        <v>2700</v>
      </c>
      <c r="D310" s="497" t="s">
        <v>426</v>
      </c>
      <c r="E310" s="497" t="s">
        <v>231</v>
      </c>
      <c r="F310" s="497"/>
      <c r="G310" s="497" t="s">
        <v>1787</v>
      </c>
      <c r="H310" s="497" t="s">
        <v>1787</v>
      </c>
      <c r="I310" s="497" t="s">
        <v>1787</v>
      </c>
      <c r="J310" s="497" t="s">
        <v>1787</v>
      </c>
      <c r="K310" s="497" t="s">
        <v>1787</v>
      </c>
      <c r="L310" s="497" t="s">
        <v>1787</v>
      </c>
      <c r="M310" s="497" t="s">
        <v>1787</v>
      </c>
      <c r="N310" s="497" t="s">
        <v>1787</v>
      </c>
      <c r="O310" s="497" t="s">
        <v>1787</v>
      </c>
      <c r="P310" s="499" t="s">
        <v>1787</v>
      </c>
      <c r="Q310" s="485" t="s">
        <v>1787</v>
      </c>
      <c r="R310" s="485" t="s">
        <v>1787</v>
      </c>
      <c r="S310" s="93" t="s">
        <v>424</v>
      </c>
      <c r="T310" s="201" t="s">
        <v>1933</v>
      </c>
      <c r="U310" s="201"/>
      <c r="V310" s="201"/>
      <c r="W310" s="201">
        <v>0</v>
      </c>
      <c r="X310" s="201"/>
    </row>
    <row r="311" spans="1:24" ht="72">
      <c r="A311" s="495" t="s">
        <v>1787</v>
      </c>
      <c r="B311" s="496" t="s">
        <v>382</v>
      </c>
      <c r="C311" s="496">
        <v>1000</v>
      </c>
      <c r="D311" s="497" t="s">
        <v>385</v>
      </c>
      <c r="E311" s="497" t="s">
        <v>231</v>
      </c>
      <c r="F311" s="497" t="s">
        <v>386</v>
      </c>
      <c r="G311" s="497" t="s">
        <v>1787</v>
      </c>
      <c r="H311" s="497" t="s">
        <v>1787</v>
      </c>
      <c r="I311" s="497" t="s">
        <v>1787</v>
      </c>
      <c r="J311" s="497" t="s">
        <v>1787</v>
      </c>
      <c r="K311" s="497" t="s">
        <v>1787</v>
      </c>
      <c r="L311" s="497" t="s">
        <v>1787</v>
      </c>
      <c r="M311" s="497" t="s">
        <v>1787</v>
      </c>
      <c r="N311" s="497" t="s">
        <v>1787</v>
      </c>
      <c r="O311" s="497" t="s">
        <v>1787</v>
      </c>
      <c r="P311" s="496" t="s">
        <v>1787</v>
      </c>
      <c r="Q311" s="487" t="s">
        <v>1787</v>
      </c>
      <c r="R311" s="487" t="s">
        <v>1787</v>
      </c>
      <c r="S311" s="93" t="s">
        <v>382</v>
      </c>
      <c r="T311" s="201" t="s">
        <v>1933</v>
      </c>
      <c r="U311" s="201"/>
      <c r="V311" s="201"/>
      <c r="W311" s="201">
        <v>0</v>
      </c>
      <c r="X311" s="201"/>
    </row>
    <row r="312" spans="1:24" ht="96">
      <c r="A312" s="498" t="s">
        <v>1787</v>
      </c>
      <c r="B312" s="499" t="s">
        <v>1125</v>
      </c>
      <c r="C312" s="499">
        <v>400</v>
      </c>
      <c r="D312" s="497" t="s">
        <v>1126</v>
      </c>
      <c r="E312" s="497" t="s">
        <v>231</v>
      </c>
      <c r="F312" s="497"/>
      <c r="G312" s="497" t="s">
        <v>1787</v>
      </c>
      <c r="H312" s="497" t="s">
        <v>1787</v>
      </c>
      <c r="I312" s="497" t="s">
        <v>1787</v>
      </c>
      <c r="J312" s="497" t="s">
        <v>1787</v>
      </c>
      <c r="K312" s="497" t="s">
        <v>1787</v>
      </c>
      <c r="L312" s="497" t="s">
        <v>1787</v>
      </c>
      <c r="M312" s="497" t="s">
        <v>1787</v>
      </c>
      <c r="N312" s="497" t="s">
        <v>1787</v>
      </c>
      <c r="O312" s="497" t="s">
        <v>1787</v>
      </c>
      <c r="P312" s="499" t="s">
        <v>1787</v>
      </c>
      <c r="Q312" s="485" t="s">
        <v>1787</v>
      </c>
      <c r="R312" s="485" t="s">
        <v>1787</v>
      </c>
      <c r="S312" s="93" t="s">
        <v>1125</v>
      </c>
      <c r="T312" s="201" t="s">
        <v>1933</v>
      </c>
      <c r="U312" s="201"/>
      <c r="V312" s="201"/>
      <c r="W312" s="201">
        <v>0</v>
      </c>
      <c r="X312" s="201"/>
    </row>
    <row r="313" spans="1:24"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c r="T313" s="201" t="s">
        <v>1933</v>
      </c>
      <c r="U313" s="201"/>
      <c r="V313" s="201"/>
      <c r="W313" s="201"/>
      <c r="X313" s="201"/>
    </row>
    <row r="314" spans="1:24" ht="84">
      <c r="A314" s="495" t="s">
        <v>1787</v>
      </c>
      <c r="B314" s="496" t="s">
        <v>840</v>
      </c>
      <c r="C314" s="496">
        <v>267</v>
      </c>
      <c r="D314" s="497" t="s">
        <v>841</v>
      </c>
      <c r="E314" s="497"/>
      <c r="F314" s="497" t="s">
        <v>393</v>
      </c>
      <c r="G314" s="497" t="s">
        <v>1787</v>
      </c>
      <c r="H314" s="497" t="s">
        <v>1787</v>
      </c>
      <c r="I314" s="497" t="s">
        <v>1787</v>
      </c>
      <c r="J314" s="497" t="s">
        <v>1787</v>
      </c>
      <c r="K314" s="497" t="s">
        <v>1787</v>
      </c>
      <c r="L314" s="497" t="s">
        <v>1787</v>
      </c>
      <c r="M314" s="497" t="s">
        <v>1787</v>
      </c>
      <c r="N314" s="497" t="s">
        <v>1787</v>
      </c>
      <c r="O314" s="497" t="s">
        <v>1787</v>
      </c>
      <c r="P314" s="496" t="s">
        <v>1787</v>
      </c>
      <c r="Q314" s="487" t="s">
        <v>1787</v>
      </c>
      <c r="R314" s="487" t="s">
        <v>1787</v>
      </c>
      <c r="S314" s="93" t="s">
        <v>840</v>
      </c>
      <c r="T314" s="536" t="s">
        <v>1933</v>
      </c>
      <c r="U314" s="201"/>
      <c r="V314" s="201"/>
      <c r="W314" s="201">
        <v>0</v>
      </c>
      <c r="X314" s="201"/>
    </row>
    <row r="315" spans="1:24" ht="72">
      <c r="A315" s="498" t="s">
        <v>1787</v>
      </c>
      <c r="B315" s="499" t="s">
        <v>396</v>
      </c>
      <c r="C315" s="499">
        <v>200</v>
      </c>
      <c r="D315" s="497" t="s">
        <v>397</v>
      </c>
      <c r="E315" s="497" t="s">
        <v>231</v>
      </c>
      <c r="F315" s="497" t="s">
        <v>393</v>
      </c>
      <c r="G315" s="497" t="s">
        <v>1787</v>
      </c>
      <c r="H315" s="497" t="s">
        <v>1787</v>
      </c>
      <c r="I315" s="497" t="s">
        <v>1787</v>
      </c>
      <c r="J315" s="497" t="s">
        <v>1787</v>
      </c>
      <c r="K315" s="497" t="s">
        <v>1787</v>
      </c>
      <c r="L315" s="497" t="s">
        <v>1787</v>
      </c>
      <c r="M315" s="497" t="s">
        <v>1787</v>
      </c>
      <c r="N315" s="497" t="s">
        <v>1787</v>
      </c>
      <c r="O315" s="497" t="s">
        <v>1787</v>
      </c>
      <c r="P315" s="499" t="s">
        <v>1787</v>
      </c>
      <c r="Q315" s="485" t="s">
        <v>1787</v>
      </c>
      <c r="R315" s="485" t="s">
        <v>1787</v>
      </c>
      <c r="S315" s="93" t="s">
        <v>396</v>
      </c>
      <c r="T315" s="201" t="s">
        <v>1933</v>
      </c>
      <c r="U315" s="201"/>
      <c r="V315" s="201"/>
      <c r="W315" s="201">
        <v>0</v>
      </c>
      <c r="X315" s="201"/>
    </row>
    <row r="316" spans="1:24" ht="15">
      <c r="A316" s="495" t="s">
        <v>1787</v>
      </c>
      <c r="B316" s="496" t="s">
        <v>1670</v>
      </c>
      <c r="C316" s="496">
        <v>117</v>
      </c>
      <c r="D316" s="497"/>
      <c r="E316" s="497"/>
      <c r="F316" s="497"/>
      <c r="G316" s="497" t="s">
        <v>1787</v>
      </c>
      <c r="H316" s="497" t="s">
        <v>1787</v>
      </c>
      <c r="I316" s="497" t="s">
        <v>1787</v>
      </c>
      <c r="J316" s="497" t="s">
        <v>1787</v>
      </c>
      <c r="K316" s="497" t="s">
        <v>1787</v>
      </c>
      <c r="L316" s="497" t="s">
        <v>1787</v>
      </c>
      <c r="M316" s="497" t="s">
        <v>1787</v>
      </c>
      <c r="N316" s="497" t="s">
        <v>1787</v>
      </c>
      <c r="O316" s="497" t="s">
        <v>1787</v>
      </c>
      <c r="P316" s="496" t="s">
        <v>1787</v>
      </c>
      <c r="Q316" s="487" t="s">
        <v>1787</v>
      </c>
      <c r="R316" s="487" t="s">
        <v>1787</v>
      </c>
      <c r="S316" s="93" t="s">
        <v>1670</v>
      </c>
      <c r="T316" s="536" t="s">
        <v>1933</v>
      </c>
      <c r="U316" s="201"/>
      <c r="V316" s="201"/>
      <c r="W316" s="201">
        <v>0</v>
      </c>
      <c r="X316" s="201"/>
    </row>
    <row r="317" spans="1:24" ht="60">
      <c r="A317" s="498" t="s">
        <v>1787</v>
      </c>
      <c r="B317" s="499" t="s">
        <v>1027</v>
      </c>
      <c r="C317" s="499">
        <v>67</v>
      </c>
      <c r="D317" s="497" t="s">
        <v>1028</v>
      </c>
      <c r="E317" s="497" t="s">
        <v>231</v>
      </c>
      <c r="F317" s="497" t="s">
        <v>1018</v>
      </c>
      <c r="G317" s="497" t="s">
        <v>1787</v>
      </c>
      <c r="H317" s="497" t="s">
        <v>1787</v>
      </c>
      <c r="I317" s="497" t="s">
        <v>1787</v>
      </c>
      <c r="J317" s="497" t="s">
        <v>1787</v>
      </c>
      <c r="K317" s="497" t="s">
        <v>1787</v>
      </c>
      <c r="L317" s="497" t="s">
        <v>1787</v>
      </c>
      <c r="M317" s="497" t="s">
        <v>1787</v>
      </c>
      <c r="N317" s="497" t="s">
        <v>1787</v>
      </c>
      <c r="O317" s="497" t="s">
        <v>1787</v>
      </c>
      <c r="P317" s="499" t="s">
        <v>1787</v>
      </c>
      <c r="Q317" s="502" t="s">
        <v>1787</v>
      </c>
      <c r="R317" s="502" t="s">
        <v>1787</v>
      </c>
      <c r="S317" s="93" t="s">
        <v>1027</v>
      </c>
      <c r="T317" s="201" t="s">
        <v>1933</v>
      </c>
      <c r="U317" s="201"/>
      <c r="V317" s="201"/>
      <c r="W317" s="201">
        <v>0</v>
      </c>
      <c r="X317" s="201"/>
    </row>
    <row r="318" spans="1:24" ht="409.6">
      <c r="A318" s="491" t="s">
        <v>1939</v>
      </c>
      <c r="B318" s="491" t="s">
        <v>1787</v>
      </c>
      <c r="C318" s="491" t="s">
        <v>1787</v>
      </c>
      <c r="D318" s="492" t="s">
        <v>1940</v>
      </c>
      <c r="E318" s="492" t="s">
        <v>1941</v>
      </c>
      <c r="F318" s="492"/>
      <c r="G318" s="492">
        <v>80.680000000000007</v>
      </c>
      <c r="H318" s="492">
        <v>3.44</v>
      </c>
      <c r="I318" s="492">
        <v>0.73</v>
      </c>
      <c r="J318" s="492">
        <v>6.31</v>
      </c>
      <c r="K318" s="492"/>
      <c r="L318" s="492">
        <v>5.76</v>
      </c>
      <c r="M318" s="492">
        <v>3.3</v>
      </c>
      <c r="N318" s="492" t="s">
        <v>1787</v>
      </c>
      <c r="O318" s="492" t="s">
        <v>1787</v>
      </c>
      <c r="P318" s="493" t="s">
        <v>1942</v>
      </c>
      <c r="Q318" s="491" t="s">
        <v>1943</v>
      </c>
      <c r="R318" s="504" t="s">
        <v>1944</v>
      </c>
      <c r="S318" s="93" t="s">
        <v>1939</v>
      </c>
      <c r="T318" s="481" t="s">
        <v>1939</v>
      </c>
      <c r="U318" s="201"/>
      <c r="V318" s="201"/>
      <c r="W318" s="201" t="s">
        <v>1939</v>
      </c>
      <c r="X318" s="201"/>
    </row>
    <row r="319" spans="1:24" ht="36">
      <c r="A319" s="495" t="s">
        <v>1787</v>
      </c>
      <c r="B319" s="496" t="s">
        <v>591</v>
      </c>
      <c r="C319" s="496">
        <v>20000</v>
      </c>
      <c r="D319" s="497" t="s">
        <v>592</v>
      </c>
      <c r="E319" s="497" t="s">
        <v>231</v>
      </c>
      <c r="F319" s="497"/>
      <c r="G319" s="497" t="s">
        <v>1787</v>
      </c>
      <c r="H319" s="497" t="s">
        <v>1787</v>
      </c>
      <c r="I319" s="497" t="s">
        <v>1787</v>
      </c>
      <c r="J319" s="497" t="s">
        <v>1787</v>
      </c>
      <c r="K319" s="497" t="s">
        <v>1787</v>
      </c>
      <c r="L319" s="497" t="s">
        <v>1787</v>
      </c>
      <c r="M319" s="497" t="s">
        <v>1787</v>
      </c>
      <c r="N319" s="497" t="s">
        <v>1787</v>
      </c>
      <c r="O319" s="497" t="s">
        <v>1787</v>
      </c>
      <c r="P319" s="496" t="s">
        <v>1787</v>
      </c>
      <c r="Q319" s="487" t="s">
        <v>1787</v>
      </c>
      <c r="R319" s="487" t="s">
        <v>1787</v>
      </c>
      <c r="S319" s="93" t="s">
        <v>591</v>
      </c>
      <c r="T319" s="201" t="s">
        <v>1939</v>
      </c>
      <c r="U319" s="201"/>
      <c r="V319" s="201"/>
      <c r="W319" s="201">
        <v>0</v>
      </c>
      <c r="X319" s="201"/>
    </row>
    <row r="320" spans="1:24" ht="60">
      <c r="A320" s="498" t="s">
        <v>1787</v>
      </c>
      <c r="B320" s="499" t="s">
        <v>1523</v>
      </c>
      <c r="C320" s="499">
        <v>20000</v>
      </c>
      <c r="D320" s="497" t="s">
        <v>1519</v>
      </c>
      <c r="E320" s="497" t="s">
        <v>1524</v>
      </c>
      <c r="F320" s="497"/>
      <c r="G320" s="497" t="s">
        <v>1787</v>
      </c>
      <c r="H320" s="497" t="s">
        <v>1787</v>
      </c>
      <c r="I320" s="497" t="s">
        <v>1787</v>
      </c>
      <c r="J320" s="497" t="s">
        <v>1787</v>
      </c>
      <c r="K320" s="497" t="s">
        <v>1787</v>
      </c>
      <c r="L320" s="497" t="s">
        <v>1787</v>
      </c>
      <c r="M320" s="497" t="s">
        <v>1787</v>
      </c>
      <c r="N320" s="497" t="s">
        <v>1787</v>
      </c>
      <c r="O320" s="497" t="s">
        <v>1787</v>
      </c>
      <c r="P320" s="499" t="s">
        <v>1787</v>
      </c>
      <c r="Q320" s="485" t="s">
        <v>1787</v>
      </c>
      <c r="R320" s="485" t="s">
        <v>1787</v>
      </c>
      <c r="S320" s="93" t="s">
        <v>1523</v>
      </c>
      <c r="T320" s="201" t="s">
        <v>1939</v>
      </c>
      <c r="U320" s="201"/>
      <c r="V320" s="201"/>
      <c r="W320" s="201">
        <v>0</v>
      </c>
      <c r="X320" s="201"/>
    </row>
    <row r="321" spans="1:24" ht="166.5">
      <c r="A321" s="495" t="s">
        <v>1787</v>
      </c>
      <c r="B321" s="496" t="s">
        <v>753</v>
      </c>
      <c r="C321" s="496">
        <v>10000</v>
      </c>
      <c r="D321" s="497" t="s">
        <v>755</v>
      </c>
      <c r="E321" s="497"/>
      <c r="F321" s="497"/>
      <c r="G321" s="497" t="s">
        <v>1787</v>
      </c>
      <c r="H321" s="497" t="s">
        <v>1787</v>
      </c>
      <c r="I321" s="497" t="s">
        <v>1787</v>
      </c>
      <c r="J321" s="497" t="s">
        <v>1787</v>
      </c>
      <c r="K321" s="497" t="s">
        <v>1787</v>
      </c>
      <c r="L321" s="497" t="s">
        <v>1787</v>
      </c>
      <c r="M321" s="497" t="s">
        <v>1787</v>
      </c>
      <c r="N321" s="497" t="s">
        <v>1787</v>
      </c>
      <c r="O321" s="497" t="s">
        <v>1787</v>
      </c>
      <c r="P321" s="496" t="s">
        <v>1787</v>
      </c>
      <c r="Q321" s="487" t="s">
        <v>1787</v>
      </c>
      <c r="R321" s="487" t="s">
        <v>1787</v>
      </c>
      <c r="S321" s="93" t="s">
        <v>753</v>
      </c>
      <c r="T321" s="536" t="s">
        <v>1939</v>
      </c>
      <c r="U321" s="201"/>
      <c r="V321" s="201"/>
      <c r="W321" s="201">
        <v>0</v>
      </c>
      <c r="X321" s="201"/>
    </row>
    <row r="322" spans="1:24" ht="118.5">
      <c r="A322" s="498" t="s">
        <v>1787</v>
      </c>
      <c r="B322" s="499" t="s">
        <v>338</v>
      </c>
      <c r="C322" s="499">
        <v>6700</v>
      </c>
      <c r="D322" s="497" t="s">
        <v>342</v>
      </c>
      <c r="E322" s="497" t="s">
        <v>343</v>
      </c>
      <c r="F322" s="497"/>
      <c r="G322" s="497" t="s">
        <v>1787</v>
      </c>
      <c r="H322" s="497" t="s">
        <v>1787</v>
      </c>
      <c r="I322" s="497" t="s">
        <v>1787</v>
      </c>
      <c r="J322" s="497" t="s">
        <v>1787</v>
      </c>
      <c r="K322" s="497" t="s">
        <v>1787</v>
      </c>
      <c r="L322" s="497" t="s">
        <v>1787</v>
      </c>
      <c r="M322" s="497" t="s">
        <v>1787</v>
      </c>
      <c r="N322" s="497" t="s">
        <v>1787</v>
      </c>
      <c r="O322" s="497" t="s">
        <v>1787</v>
      </c>
      <c r="P322" s="499" t="s">
        <v>1787</v>
      </c>
      <c r="Q322" s="485" t="s">
        <v>1787</v>
      </c>
      <c r="R322" s="485" t="s">
        <v>1787</v>
      </c>
      <c r="S322" s="93" t="s">
        <v>338</v>
      </c>
      <c r="T322" s="201" t="s">
        <v>1939</v>
      </c>
      <c r="U322" s="201"/>
      <c r="V322" s="201"/>
      <c r="W322" s="201">
        <v>0</v>
      </c>
      <c r="X322" s="201"/>
    </row>
    <row r="323" spans="1:24" ht="24">
      <c r="A323" s="495" t="s">
        <v>1787</v>
      </c>
      <c r="B323" s="496" t="s">
        <v>775</v>
      </c>
      <c r="C323" s="496">
        <v>33300</v>
      </c>
      <c r="D323" s="497" t="s">
        <v>777</v>
      </c>
      <c r="E323" s="497"/>
      <c r="F323" s="497"/>
      <c r="G323" s="497" t="s">
        <v>1787</v>
      </c>
      <c r="H323" s="497" t="s">
        <v>1787</v>
      </c>
      <c r="I323" s="497" t="s">
        <v>1787</v>
      </c>
      <c r="J323" s="497" t="s">
        <v>1787</v>
      </c>
      <c r="K323" s="497" t="s">
        <v>1787</v>
      </c>
      <c r="L323" s="497" t="s">
        <v>1787</v>
      </c>
      <c r="M323" s="497" t="s">
        <v>1787</v>
      </c>
      <c r="N323" s="497" t="s">
        <v>1787</v>
      </c>
      <c r="O323" s="497" t="s">
        <v>1787</v>
      </c>
      <c r="P323" s="496" t="s">
        <v>1787</v>
      </c>
      <c r="Q323" s="487" t="s">
        <v>1787</v>
      </c>
      <c r="R323" s="487" t="s">
        <v>1787</v>
      </c>
      <c r="S323" s="93" t="s">
        <v>775</v>
      </c>
      <c r="T323" s="536" t="s">
        <v>1939</v>
      </c>
      <c r="U323" s="201"/>
      <c r="V323" s="201"/>
      <c r="W323" s="201">
        <v>0</v>
      </c>
      <c r="X323" s="201"/>
    </row>
    <row r="324" spans="1:24" ht="15">
      <c r="A324" s="498" t="s">
        <v>1787</v>
      </c>
      <c r="B324" s="499" t="s">
        <v>557</v>
      </c>
      <c r="C324" s="499">
        <v>5000</v>
      </c>
      <c r="D324" s="497" t="s">
        <v>554</v>
      </c>
      <c r="E324" s="497" t="s">
        <v>231</v>
      </c>
      <c r="F324" s="497"/>
      <c r="G324" s="497" t="s">
        <v>1787</v>
      </c>
      <c r="H324" s="497" t="s">
        <v>1787</v>
      </c>
      <c r="I324" s="497" t="s">
        <v>1787</v>
      </c>
      <c r="J324" s="497" t="s">
        <v>1787</v>
      </c>
      <c r="K324" s="497" t="s">
        <v>1787</v>
      </c>
      <c r="L324" s="497" t="s">
        <v>1787</v>
      </c>
      <c r="M324" s="497" t="s">
        <v>1787</v>
      </c>
      <c r="N324" s="497" t="s">
        <v>1787</v>
      </c>
      <c r="O324" s="497" t="s">
        <v>1787</v>
      </c>
      <c r="P324" s="499" t="s">
        <v>1787</v>
      </c>
      <c r="Q324" s="485" t="s">
        <v>1787</v>
      </c>
      <c r="R324" s="485" t="s">
        <v>1787</v>
      </c>
      <c r="S324" s="93" t="s">
        <v>557</v>
      </c>
      <c r="T324" s="201" t="s">
        <v>1939</v>
      </c>
      <c r="U324" s="201"/>
      <c r="V324" s="201"/>
      <c r="W324" s="201">
        <v>0</v>
      </c>
      <c r="X324" s="201"/>
    </row>
    <row r="325" spans="1:24" ht="262.5">
      <c r="A325" s="495" t="s">
        <v>1787</v>
      </c>
      <c r="B325" s="496" t="s">
        <v>1057</v>
      </c>
      <c r="C325" s="496">
        <v>8300</v>
      </c>
      <c r="D325" s="497" t="s">
        <v>1060</v>
      </c>
      <c r="E325" s="497" t="s">
        <v>343</v>
      </c>
      <c r="F325" s="497"/>
      <c r="G325" s="497" t="s">
        <v>1787</v>
      </c>
      <c r="H325" s="497" t="s">
        <v>1787</v>
      </c>
      <c r="I325" s="497" t="s">
        <v>1787</v>
      </c>
      <c r="J325" s="497" t="s">
        <v>1787</v>
      </c>
      <c r="K325" s="497" t="s">
        <v>1787</v>
      </c>
      <c r="L325" s="497" t="s">
        <v>1787</v>
      </c>
      <c r="M325" s="497" t="s">
        <v>1787</v>
      </c>
      <c r="N325" s="497" t="s">
        <v>1787</v>
      </c>
      <c r="O325" s="497" t="s">
        <v>1787</v>
      </c>
      <c r="P325" s="496" t="s">
        <v>1787</v>
      </c>
      <c r="Q325" s="487" t="s">
        <v>1787</v>
      </c>
      <c r="R325" s="487" t="s">
        <v>1787</v>
      </c>
      <c r="S325" s="93" t="s">
        <v>1057</v>
      </c>
      <c r="T325" s="201" t="s">
        <v>1939</v>
      </c>
      <c r="U325" s="201"/>
      <c r="V325" s="201"/>
      <c r="W325" s="201">
        <v>0</v>
      </c>
      <c r="X325" s="201"/>
    </row>
    <row r="326" spans="1:24" ht="84">
      <c r="A326" s="498" t="s">
        <v>1787</v>
      </c>
      <c r="B326" s="499" t="s">
        <v>625</v>
      </c>
      <c r="C326" s="499">
        <v>830</v>
      </c>
      <c r="D326" s="497" t="s">
        <v>627</v>
      </c>
      <c r="E326" s="497" t="s">
        <v>628</v>
      </c>
      <c r="F326" s="497"/>
      <c r="G326" s="497" t="s">
        <v>1787</v>
      </c>
      <c r="H326" s="497" t="s">
        <v>1787</v>
      </c>
      <c r="I326" s="497" t="s">
        <v>1787</v>
      </c>
      <c r="J326" s="497" t="s">
        <v>1787</v>
      </c>
      <c r="K326" s="497" t="s">
        <v>1787</v>
      </c>
      <c r="L326" s="497" t="s">
        <v>1787</v>
      </c>
      <c r="M326" s="497" t="s">
        <v>1787</v>
      </c>
      <c r="N326" s="497" t="s">
        <v>1787</v>
      </c>
      <c r="O326" s="497" t="s">
        <v>1787</v>
      </c>
      <c r="P326" s="499" t="s">
        <v>1787</v>
      </c>
      <c r="Q326" s="485" t="s">
        <v>1787</v>
      </c>
      <c r="R326" s="485" t="s">
        <v>1787</v>
      </c>
      <c r="S326" s="93" t="s">
        <v>625</v>
      </c>
      <c r="T326" s="201" t="s">
        <v>1939</v>
      </c>
      <c r="U326" s="201"/>
      <c r="V326" s="201"/>
      <c r="W326" s="201">
        <v>0</v>
      </c>
      <c r="X326" s="201"/>
    </row>
    <row r="327" spans="1:24" ht="24">
      <c r="A327" s="495" t="s">
        <v>1787</v>
      </c>
      <c r="B327" s="496" t="s">
        <v>1014</v>
      </c>
      <c r="C327" s="496">
        <v>1300</v>
      </c>
      <c r="D327" s="497" t="s">
        <v>1014</v>
      </c>
      <c r="E327" s="497" t="s">
        <v>231</v>
      </c>
      <c r="F327" s="497"/>
      <c r="G327" s="497" t="s">
        <v>1787</v>
      </c>
      <c r="H327" s="497" t="s">
        <v>1787</v>
      </c>
      <c r="I327" s="497" t="s">
        <v>1787</v>
      </c>
      <c r="J327" s="497" t="s">
        <v>1787</v>
      </c>
      <c r="K327" s="497" t="s">
        <v>1787</v>
      </c>
      <c r="L327" s="497" t="s">
        <v>1787</v>
      </c>
      <c r="M327" s="497" t="s">
        <v>1787</v>
      </c>
      <c r="N327" s="497" t="s">
        <v>1787</v>
      </c>
      <c r="O327" s="497" t="s">
        <v>1787</v>
      </c>
      <c r="P327" s="496" t="s">
        <v>1787</v>
      </c>
      <c r="Q327" s="487" t="s">
        <v>1787</v>
      </c>
      <c r="R327" s="487" t="s">
        <v>1787</v>
      </c>
      <c r="S327" s="93" t="s">
        <v>1014</v>
      </c>
      <c r="T327" s="201" t="s">
        <v>1939</v>
      </c>
      <c r="U327" s="201"/>
      <c r="V327" s="201"/>
      <c r="W327" s="201">
        <v>0</v>
      </c>
      <c r="X327" s="201"/>
    </row>
    <row r="328" spans="1:24" ht="72">
      <c r="A328" s="498" t="s">
        <v>1787</v>
      </c>
      <c r="B328" s="499" t="s">
        <v>382</v>
      </c>
      <c r="C328" s="499">
        <v>670</v>
      </c>
      <c r="D328" s="497" t="s">
        <v>385</v>
      </c>
      <c r="E328" s="497" t="s">
        <v>231</v>
      </c>
      <c r="F328" s="497" t="s">
        <v>386</v>
      </c>
      <c r="G328" s="497" t="s">
        <v>1787</v>
      </c>
      <c r="H328" s="497" t="s">
        <v>1787</v>
      </c>
      <c r="I328" s="497" t="s">
        <v>1787</v>
      </c>
      <c r="J328" s="497" t="s">
        <v>1787</v>
      </c>
      <c r="K328" s="497" t="s">
        <v>1787</v>
      </c>
      <c r="L328" s="497" t="s">
        <v>1787</v>
      </c>
      <c r="M328" s="497" t="s">
        <v>1787</v>
      </c>
      <c r="N328" s="497" t="s">
        <v>1787</v>
      </c>
      <c r="O328" s="497" t="s">
        <v>1787</v>
      </c>
      <c r="P328" s="499" t="s">
        <v>1787</v>
      </c>
      <c r="Q328" s="485" t="s">
        <v>1787</v>
      </c>
      <c r="R328" s="485" t="s">
        <v>1787</v>
      </c>
      <c r="S328" s="93" t="s">
        <v>382</v>
      </c>
      <c r="T328" s="201" t="s">
        <v>1939</v>
      </c>
      <c r="U328" s="201"/>
      <c r="V328" s="201"/>
      <c r="W328" s="201">
        <v>0</v>
      </c>
      <c r="X328" s="201"/>
    </row>
    <row r="329" spans="1:24" ht="84">
      <c r="A329" s="495" t="s">
        <v>1787</v>
      </c>
      <c r="B329" s="496" t="s">
        <v>840</v>
      </c>
      <c r="C329" s="496">
        <v>133</v>
      </c>
      <c r="D329" s="497" t="s">
        <v>841</v>
      </c>
      <c r="E329" s="497"/>
      <c r="F329" s="497" t="s">
        <v>393</v>
      </c>
      <c r="G329" s="497" t="s">
        <v>1787</v>
      </c>
      <c r="H329" s="497" t="s">
        <v>1787</v>
      </c>
      <c r="I329" s="497" t="s">
        <v>1787</v>
      </c>
      <c r="J329" s="497" t="s">
        <v>1787</v>
      </c>
      <c r="K329" s="497" t="s">
        <v>1787</v>
      </c>
      <c r="L329" s="497" t="s">
        <v>1787</v>
      </c>
      <c r="M329" s="497" t="s">
        <v>1787</v>
      </c>
      <c r="N329" s="497" t="s">
        <v>1787</v>
      </c>
      <c r="O329" s="497" t="s">
        <v>1787</v>
      </c>
      <c r="P329" s="496" t="s">
        <v>1787</v>
      </c>
      <c r="Q329" s="487" t="s">
        <v>1787</v>
      </c>
      <c r="R329" s="487" t="s">
        <v>1787</v>
      </c>
      <c r="S329" s="93" t="s">
        <v>840</v>
      </c>
      <c r="T329" s="536" t="s">
        <v>1939</v>
      </c>
      <c r="U329" s="201"/>
      <c r="V329" s="201"/>
      <c r="W329" s="201">
        <v>0</v>
      </c>
      <c r="X329" s="201"/>
    </row>
    <row r="330" spans="1:24" ht="72">
      <c r="A330" s="498" t="s">
        <v>1787</v>
      </c>
      <c r="B330" s="499" t="s">
        <v>834</v>
      </c>
      <c r="C330" s="499">
        <v>50</v>
      </c>
      <c r="D330" s="497" t="s">
        <v>835</v>
      </c>
      <c r="E330" s="497"/>
      <c r="F330" s="497" t="s">
        <v>393</v>
      </c>
      <c r="G330" s="497" t="s">
        <v>1787</v>
      </c>
      <c r="H330" s="497" t="s">
        <v>1787</v>
      </c>
      <c r="I330" s="497" t="s">
        <v>1787</v>
      </c>
      <c r="J330" s="497" t="s">
        <v>1787</v>
      </c>
      <c r="K330" s="497" t="s">
        <v>1787</v>
      </c>
      <c r="L330" s="497" t="s">
        <v>1787</v>
      </c>
      <c r="M330" s="497" t="s">
        <v>1787</v>
      </c>
      <c r="N330" s="497" t="s">
        <v>1787</v>
      </c>
      <c r="O330" s="497" t="s">
        <v>1787</v>
      </c>
      <c r="P330" s="499" t="s">
        <v>1787</v>
      </c>
      <c r="Q330" s="485" t="s">
        <v>1787</v>
      </c>
      <c r="R330" s="485" t="s">
        <v>1787</v>
      </c>
      <c r="S330" s="93" t="s">
        <v>834</v>
      </c>
      <c r="T330" s="536" t="s">
        <v>1939</v>
      </c>
      <c r="U330" s="201"/>
      <c r="V330" s="201"/>
      <c r="W330" s="201">
        <v>0</v>
      </c>
      <c r="X330" s="201"/>
    </row>
    <row r="331" spans="1:24" ht="72">
      <c r="A331" s="495" t="s">
        <v>1787</v>
      </c>
      <c r="B331" s="496" t="s">
        <v>831</v>
      </c>
      <c r="C331" s="496">
        <v>10</v>
      </c>
      <c r="D331" s="497" t="s">
        <v>832</v>
      </c>
      <c r="E331" s="497"/>
      <c r="F331" s="497" t="s">
        <v>393</v>
      </c>
      <c r="G331" s="497" t="s">
        <v>1787</v>
      </c>
      <c r="H331" s="497" t="s">
        <v>1787</v>
      </c>
      <c r="I331" s="497" t="s">
        <v>1787</v>
      </c>
      <c r="J331" s="497" t="s">
        <v>1787</v>
      </c>
      <c r="K331" s="497" t="s">
        <v>1787</v>
      </c>
      <c r="L331" s="497" t="s">
        <v>1787</v>
      </c>
      <c r="M331" s="497" t="s">
        <v>1787</v>
      </c>
      <c r="N331" s="497" t="s">
        <v>1787</v>
      </c>
      <c r="O331" s="497" t="s">
        <v>1787</v>
      </c>
      <c r="P331" s="496" t="s">
        <v>1787</v>
      </c>
      <c r="Q331" s="487" t="s">
        <v>1787</v>
      </c>
      <c r="R331" s="487" t="s">
        <v>1787</v>
      </c>
      <c r="S331" s="93" t="s">
        <v>831</v>
      </c>
      <c r="T331" s="536" t="s">
        <v>1939</v>
      </c>
      <c r="U331" s="201"/>
      <c r="V331" s="201"/>
      <c r="W331" s="201">
        <v>0</v>
      </c>
      <c r="X331" s="201"/>
    </row>
    <row r="332" spans="1:24" ht="72">
      <c r="A332" s="498" t="s">
        <v>1787</v>
      </c>
      <c r="B332" s="499" t="s">
        <v>837</v>
      </c>
      <c r="C332" s="499">
        <v>67</v>
      </c>
      <c r="D332" s="497" t="s">
        <v>838</v>
      </c>
      <c r="E332" s="497"/>
      <c r="F332" s="497" t="s">
        <v>393</v>
      </c>
      <c r="G332" s="497" t="s">
        <v>1787</v>
      </c>
      <c r="H332" s="497" t="s">
        <v>1787</v>
      </c>
      <c r="I332" s="497" t="s">
        <v>1787</v>
      </c>
      <c r="J332" s="497" t="s">
        <v>1787</v>
      </c>
      <c r="K332" s="497" t="s">
        <v>1787</v>
      </c>
      <c r="L332" s="497" t="s">
        <v>1787</v>
      </c>
      <c r="M332" s="497" t="s">
        <v>1787</v>
      </c>
      <c r="N332" s="497" t="s">
        <v>1787</v>
      </c>
      <c r="O332" s="497" t="s">
        <v>1787</v>
      </c>
      <c r="P332" s="499" t="s">
        <v>1787</v>
      </c>
      <c r="Q332" s="485" t="s">
        <v>1787</v>
      </c>
      <c r="R332" s="485" t="s">
        <v>1787</v>
      </c>
      <c r="S332" s="93" t="s">
        <v>837</v>
      </c>
      <c r="T332" s="536" t="s">
        <v>1939</v>
      </c>
      <c r="U332" s="201"/>
      <c r="V332" s="201"/>
      <c r="W332" s="201">
        <v>0</v>
      </c>
      <c r="X332" s="201"/>
    </row>
    <row r="333" spans="1:24" ht="166.5">
      <c r="A333" s="495" t="s">
        <v>1787</v>
      </c>
      <c r="B333" s="496" t="s">
        <v>779</v>
      </c>
      <c r="C333" s="496">
        <v>125</v>
      </c>
      <c r="D333" s="497" t="s">
        <v>781</v>
      </c>
      <c r="E333" s="497"/>
      <c r="F333" s="497"/>
      <c r="G333" s="497" t="s">
        <v>1787</v>
      </c>
      <c r="H333" s="497" t="s">
        <v>1787</v>
      </c>
      <c r="I333" s="497" t="s">
        <v>1787</v>
      </c>
      <c r="J333" s="497" t="s">
        <v>1787</v>
      </c>
      <c r="K333" s="497" t="s">
        <v>1787</v>
      </c>
      <c r="L333" s="497" t="s">
        <v>1787</v>
      </c>
      <c r="M333" s="497" t="s">
        <v>1787</v>
      </c>
      <c r="N333" s="497" t="s">
        <v>1787</v>
      </c>
      <c r="O333" s="497" t="s">
        <v>1787</v>
      </c>
      <c r="P333" s="496" t="s">
        <v>1787</v>
      </c>
      <c r="Q333" s="487" t="s">
        <v>1787</v>
      </c>
      <c r="R333" s="487" t="s">
        <v>1787</v>
      </c>
      <c r="S333" s="93" t="s">
        <v>779</v>
      </c>
      <c r="T333" s="536" t="s">
        <v>1939</v>
      </c>
      <c r="U333" s="201"/>
      <c r="V333" s="201"/>
      <c r="W333" s="201">
        <v>0</v>
      </c>
      <c r="X333" s="201"/>
    </row>
    <row r="334" spans="1:24" ht="15">
      <c r="A334" s="498" t="s">
        <v>1787</v>
      </c>
      <c r="B334" s="499" t="s">
        <v>1015</v>
      </c>
      <c r="C334" s="499">
        <v>3412</v>
      </c>
      <c r="D334" s="497" t="s">
        <v>1015</v>
      </c>
      <c r="E334" s="497" t="s">
        <v>231</v>
      </c>
      <c r="F334" s="497"/>
      <c r="G334" s="497" t="s">
        <v>1787</v>
      </c>
      <c r="H334" s="497" t="s">
        <v>1787</v>
      </c>
      <c r="I334" s="497" t="s">
        <v>1787</v>
      </c>
      <c r="J334" s="497" t="s">
        <v>1787</v>
      </c>
      <c r="K334" s="497" t="s">
        <v>1787</v>
      </c>
      <c r="L334" s="497" t="s">
        <v>1787</v>
      </c>
      <c r="M334" s="497" t="s">
        <v>1787</v>
      </c>
      <c r="N334" s="497" t="s">
        <v>1787</v>
      </c>
      <c r="O334" s="497" t="s">
        <v>1787</v>
      </c>
      <c r="P334" s="499" t="s">
        <v>1787</v>
      </c>
      <c r="Q334" s="502" t="s">
        <v>1787</v>
      </c>
      <c r="R334" s="502" t="s">
        <v>1787</v>
      </c>
      <c r="S334" s="93" t="s">
        <v>1015</v>
      </c>
      <c r="T334" s="201" t="s">
        <v>1939</v>
      </c>
      <c r="U334" s="201"/>
      <c r="V334" s="201"/>
      <c r="W334" s="201">
        <v>0</v>
      </c>
      <c r="X334" s="201"/>
    </row>
    <row r="335" spans="1:24" ht="409.6">
      <c r="A335" s="491" t="s">
        <v>1945</v>
      </c>
      <c r="B335" s="491" t="s">
        <v>1787</v>
      </c>
      <c r="C335" s="491" t="s">
        <v>1787</v>
      </c>
      <c r="D335" s="492" t="s">
        <v>1946</v>
      </c>
      <c r="E335" s="492" t="s">
        <v>1947</v>
      </c>
      <c r="F335" s="492"/>
      <c r="G335" s="492">
        <v>133.59</v>
      </c>
      <c r="H335" s="492">
        <v>7.01</v>
      </c>
      <c r="I335" s="492">
        <v>2.95</v>
      </c>
      <c r="J335" s="492">
        <v>3.58</v>
      </c>
      <c r="K335" s="492"/>
      <c r="L335" s="492">
        <v>9.2100000000000009</v>
      </c>
      <c r="M335" s="492">
        <v>0.75</v>
      </c>
      <c r="N335" s="492" t="s">
        <v>1787</v>
      </c>
      <c r="O335" s="492" t="s">
        <v>1787</v>
      </c>
      <c r="P335" s="493" t="s">
        <v>1948</v>
      </c>
      <c r="Q335" s="491" t="s">
        <v>1949</v>
      </c>
      <c r="R335" s="504" t="s">
        <v>1950</v>
      </c>
      <c r="S335" s="93" t="s">
        <v>1945</v>
      </c>
      <c r="T335" s="481" t="s">
        <v>1945</v>
      </c>
      <c r="U335" s="201"/>
      <c r="V335" s="201"/>
      <c r="W335" s="201" t="s">
        <v>1945</v>
      </c>
      <c r="X335" s="201"/>
    </row>
    <row r="336" spans="1:24" ht="36">
      <c r="A336" s="495" t="s">
        <v>1787</v>
      </c>
      <c r="B336" s="496" t="s">
        <v>591</v>
      </c>
      <c r="C336" s="496">
        <v>33898</v>
      </c>
      <c r="D336" s="497" t="s">
        <v>592</v>
      </c>
      <c r="E336" s="497" t="s">
        <v>231</v>
      </c>
      <c r="F336" s="497"/>
      <c r="G336" s="497" t="s">
        <v>1787</v>
      </c>
      <c r="H336" s="497" t="s">
        <v>1787</v>
      </c>
      <c r="I336" s="497" t="s">
        <v>1787</v>
      </c>
      <c r="J336" s="497" t="s">
        <v>1787</v>
      </c>
      <c r="K336" s="497" t="s">
        <v>1787</v>
      </c>
      <c r="L336" s="497" t="s">
        <v>1787</v>
      </c>
      <c r="M336" s="497" t="s">
        <v>1787</v>
      </c>
      <c r="N336" s="497" t="s">
        <v>1787</v>
      </c>
      <c r="O336" s="497" t="s">
        <v>1787</v>
      </c>
      <c r="P336" s="496" t="s">
        <v>1787</v>
      </c>
      <c r="Q336" s="487" t="s">
        <v>1787</v>
      </c>
      <c r="R336" s="487" t="s">
        <v>1787</v>
      </c>
      <c r="S336" s="93" t="s">
        <v>591</v>
      </c>
      <c r="T336" s="201" t="s">
        <v>1945</v>
      </c>
      <c r="U336" s="201"/>
      <c r="V336" s="201"/>
      <c r="W336" s="201">
        <v>0</v>
      </c>
      <c r="X336" s="201"/>
    </row>
    <row r="337" spans="1:24" ht="15">
      <c r="A337" s="498" t="s">
        <v>1787</v>
      </c>
      <c r="B337" s="499" t="s">
        <v>1411</v>
      </c>
      <c r="C337" s="499">
        <v>16949</v>
      </c>
      <c r="D337" s="497"/>
      <c r="E337" s="497"/>
      <c r="F337" s="497"/>
      <c r="G337" s="497" t="s">
        <v>1787</v>
      </c>
      <c r="H337" s="497" t="s">
        <v>1787</v>
      </c>
      <c r="I337" s="497" t="s">
        <v>1787</v>
      </c>
      <c r="J337" s="497" t="s">
        <v>1787</v>
      </c>
      <c r="K337" s="497" t="s">
        <v>1787</v>
      </c>
      <c r="L337" s="497" t="s">
        <v>1787</v>
      </c>
      <c r="M337" s="497" t="s">
        <v>1787</v>
      </c>
      <c r="N337" s="497" t="s">
        <v>1787</v>
      </c>
      <c r="O337" s="497" t="s">
        <v>1787</v>
      </c>
      <c r="P337" s="499" t="s">
        <v>1787</v>
      </c>
      <c r="Q337" s="485" t="s">
        <v>1787</v>
      </c>
      <c r="R337" s="485" t="s">
        <v>1787</v>
      </c>
      <c r="S337" s="93" t="s">
        <v>1411</v>
      </c>
      <c r="T337" s="536" t="s">
        <v>1945</v>
      </c>
      <c r="U337" s="201"/>
      <c r="V337" s="201"/>
      <c r="W337" s="201">
        <v>0</v>
      </c>
      <c r="X337" s="201"/>
    </row>
    <row r="338" spans="1:24" ht="24">
      <c r="A338" s="495" t="s">
        <v>1787</v>
      </c>
      <c r="B338" s="496" t="s">
        <v>775</v>
      </c>
      <c r="C338" s="496">
        <v>16949</v>
      </c>
      <c r="D338" s="497" t="s">
        <v>777</v>
      </c>
      <c r="E338" s="497"/>
      <c r="F338" s="497"/>
      <c r="G338" s="497" t="s">
        <v>1787</v>
      </c>
      <c r="H338" s="497" t="s">
        <v>1787</v>
      </c>
      <c r="I338" s="497" t="s">
        <v>1787</v>
      </c>
      <c r="J338" s="497" t="s">
        <v>1787</v>
      </c>
      <c r="K338" s="497" t="s">
        <v>1787</v>
      </c>
      <c r="L338" s="497" t="s">
        <v>1787</v>
      </c>
      <c r="M338" s="497" t="s">
        <v>1787</v>
      </c>
      <c r="N338" s="497" t="s">
        <v>1787</v>
      </c>
      <c r="O338" s="497" t="s">
        <v>1787</v>
      </c>
      <c r="P338" s="496" t="s">
        <v>1787</v>
      </c>
      <c r="Q338" s="487" t="s">
        <v>1787</v>
      </c>
      <c r="R338" s="487" t="s">
        <v>1787</v>
      </c>
      <c r="S338" s="93" t="s">
        <v>775</v>
      </c>
      <c r="T338" s="536" t="s">
        <v>1945</v>
      </c>
      <c r="U338" s="201"/>
      <c r="V338" s="201"/>
      <c r="W338" s="201">
        <v>0</v>
      </c>
      <c r="X338" s="201"/>
    </row>
    <row r="339" spans="1:24" ht="107.25">
      <c r="A339" s="498" t="s">
        <v>1787</v>
      </c>
      <c r="B339" s="499" t="s">
        <v>865</v>
      </c>
      <c r="C339" s="499">
        <v>16949</v>
      </c>
      <c r="D339" s="497" t="s">
        <v>867</v>
      </c>
      <c r="E339" s="497" t="s">
        <v>217</v>
      </c>
      <c r="F339" s="497" t="s">
        <v>868</v>
      </c>
      <c r="G339" s="497" t="s">
        <v>1787</v>
      </c>
      <c r="H339" s="497" t="s">
        <v>1787</v>
      </c>
      <c r="I339" s="497" t="s">
        <v>1787</v>
      </c>
      <c r="J339" s="497" t="s">
        <v>1787</v>
      </c>
      <c r="K339" s="497" t="s">
        <v>1787</v>
      </c>
      <c r="L339" s="497" t="s">
        <v>1787</v>
      </c>
      <c r="M339" s="497" t="s">
        <v>1787</v>
      </c>
      <c r="N339" s="497" t="s">
        <v>1787</v>
      </c>
      <c r="O339" s="497" t="s">
        <v>1787</v>
      </c>
      <c r="P339" s="499" t="s">
        <v>1787</v>
      </c>
      <c r="Q339" s="485" t="s">
        <v>1787</v>
      </c>
      <c r="R339" s="485" t="s">
        <v>1787</v>
      </c>
      <c r="S339" s="93" t="s">
        <v>865</v>
      </c>
      <c r="T339" s="201" t="s">
        <v>1945</v>
      </c>
      <c r="U339" s="201"/>
      <c r="V339" s="201"/>
      <c r="W339" s="201">
        <v>0</v>
      </c>
      <c r="X339" s="201"/>
    </row>
    <row r="340" spans="1:24" ht="84">
      <c r="A340" s="495" t="s">
        <v>1787</v>
      </c>
      <c r="B340" s="496" t="s">
        <v>1380</v>
      </c>
      <c r="C340" s="496">
        <v>1695</v>
      </c>
      <c r="D340" s="497" t="s">
        <v>1383</v>
      </c>
      <c r="E340" s="497" t="s">
        <v>139</v>
      </c>
      <c r="F340" s="497"/>
      <c r="G340" s="497" t="s">
        <v>1787</v>
      </c>
      <c r="H340" s="497" t="s">
        <v>1787</v>
      </c>
      <c r="I340" s="497" t="s">
        <v>1787</v>
      </c>
      <c r="J340" s="497" t="s">
        <v>1787</v>
      </c>
      <c r="K340" s="497" t="s">
        <v>1787</v>
      </c>
      <c r="L340" s="497" t="s">
        <v>1787</v>
      </c>
      <c r="M340" s="497" t="s">
        <v>1787</v>
      </c>
      <c r="N340" s="497" t="s">
        <v>1787</v>
      </c>
      <c r="O340" s="497" t="s">
        <v>1787</v>
      </c>
      <c r="P340" s="496" t="s">
        <v>1787</v>
      </c>
      <c r="Q340" s="487" t="s">
        <v>1787</v>
      </c>
      <c r="R340" s="487" t="s">
        <v>1787</v>
      </c>
      <c r="S340" s="93" t="s">
        <v>1380</v>
      </c>
      <c r="T340" s="201" t="s">
        <v>1945</v>
      </c>
      <c r="U340" s="201"/>
      <c r="V340" s="201"/>
      <c r="W340" s="201">
        <v>0</v>
      </c>
      <c r="X340" s="201"/>
    </row>
    <row r="341" spans="1:24" ht="24">
      <c r="A341" s="498" t="s">
        <v>1787</v>
      </c>
      <c r="B341" s="499" t="s">
        <v>508</v>
      </c>
      <c r="C341" s="499">
        <v>1695</v>
      </c>
      <c r="D341" s="497" t="s">
        <v>510</v>
      </c>
      <c r="E341" s="497" t="s">
        <v>217</v>
      </c>
      <c r="F341" s="497"/>
      <c r="G341" s="497" t="s">
        <v>1787</v>
      </c>
      <c r="H341" s="497" t="s">
        <v>1787</v>
      </c>
      <c r="I341" s="497" t="s">
        <v>1787</v>
      </c>
      <c r="J341" s="497" t="s">
        <v>1787</v>
      </c>
      <c r="K341" s="497" t="s">
        <v>1787</v>
      </c>
      <c r="L341" s="497" t="s">
        <v>1787</v>
      </c>
      <c r="M341" s="497" t="s">
        <v>1787</v>
      </c>
      <c r="N341" s="497" t="s">
        <v>1787</v>
      </c>
      <c r="O341" s="497" t="s">
        <v>1787</v>
      </c>
      <c r="P341" s="499" t="s">
        <v>1787</v>
      </c>
      <c r="Q341" s="485" t="s">
        <v>1787</v>
      </c>
      <c r="R341" s="485" t="s">
        <v>1787</v>
      </c>
      <c r="S341" s="93" t="s">
        <v>508</v>
      </c>
      <c r="T341" s="201" t="s">
        <v>1945</v>
      </c>
      <c r="U341" s="201"/>
      <c r="V341" s="201"/>
      <c r="W341" s="201">
        <v>0</v>
      </c>
      <c r="X341" s="201"/>
    </row>
    <row r="342" spans="1:24" ht="190.5">
      <c r="A342" s="495" t="s">
        <v>1787</v>
      </c>
      <c r="B342" s="496" t="s">
        <v>902</v>
      </c>
      <c r="C342" s="496">
        <v>5650</v>
      </c>
      <c r="D342" s="497" t="s">
        <v>904</v>
      </c>
      <c r="E342" s="497" t="s">
        <v>217</v>
      </c>
      <c r="F342" s="497"/>
      <c r="G342" s="497" t="s">
        <v>1787</v>
      </c>
      <c r="H342" s="497" t="s">
        <v>1787</v>
      </c>
      <c r="I342" s="497" t="s">
        <v>1787</v>
      </c>
      <c r="J342" s="497" t="s">
        <v>1787</v>
      </c>
      <c r="K342" s="497" t="s">
        <v>1787</v>
      </c>
      <c r="L342" s="497" t="s">
        <v>1787</v>
      </c>
      <c r="M342" s="497" t="s">
        <v>1787</v>
      </c>
      <c r="N342" s="497" t="s">
        <v>1787</v>
      </c>
      <c r="O342" s="497" t="s">
        <v>1787</v>
      </c>
      <c r="P342" s="496" t="s">
        <v>1787</v>
      </c>
      <c r="Q342" s="487" t="s">
        <v>1787</v>
      </c>
      <c r="R342" s="487" t="s">
        <v>1787</v>
      </c>
      <c r="S342" s="93" t="s">
        <v>902</v>
      </c>
      <c r="T342" s="201" t="s">
        <v>1945</v>
      </c>
      <c r="U342" s="201"/>
      <c r="V342" s="201"/>
      <c r="W342" s="201">
        <v>0</v>
      </c>
      <c r="X342" s="201"/>
    </row>
    <row r="343" spans="1:24" ht="15">
      <c r="A343" s="498" t="s">
        <v>1787</v>
      </c>
      <c r="B343" s="499" t="s">
        <v>1005</v>
      </c>
      <c r="C343" s="499">
        <v>5650</v>
      </c>
      <c r="D343" s="497" t="s">
        <v>1006</v>
      </c>
      <c r="E343" s="497" t="s">
        <v>231</v>
      </c>
      <c r="F343" s="497"/>
      <c r="G343" s="497" t="s">
        <v>1787</v>
      </c>
      <c r="H343" s="497" t="s">
        <v>1787</v>
      </c>
      <c r="I343" s="497" t="s">
        <v>1787</v>
      </c>
      <c r="J343" s="497" t="s">
        <v>1787</v>
      </c>
      <c r="K343" s="497" t="s">
        <v>1787</v>
      </c>
      <c r="L343" s="497" t="s">
        <v>1787</v>
      </c>
      <c r="M343" s="497" t="s">
        <v>1787</v>
      </c>
      <c r="N343" s="497" t="s">
        <v>1787</v>
      </c>
      <c r="O343" s="497" t="s">
        <v>1787</v>
      </c>
      <c r="P343" s="499" t="s">
        <v>1787</v>
      </c>
      <c r="Q343" s="485" t="s">
        <v>1787</v>
      </c>
      <c r="R343" s="485" t="s">
        <v>1787</v>
      </c>
      <c r="S343" s="93" t="s">
        <v>1005</v>
      </c>
      <c r="T343" s="201" t="s">
        <v>1945</v>
      </c>
      <c r="U343" s="201"/>
      <c r="V343" s="201"/>
      <c r="W343" s="201">
        <v>0</v>
      </c>
      <c r="X343" s="201"/>
    </row>
    <row r="344" spans="1:24" ht="72">
      <c r="A344" s="495" t="s">
        <v>1787</v>
      </c>
      <c r="B344" s="496" t="s">
        <v>382</v>
      </c>
      <c r="C344" s="496">
        <v>565</v>
      </c>
      <c r="D344" s="497" t="s">
        <v>385</v>
      </c>
      <c r="E344" s="497" t="s">
        <v>231</v>
      </c>
      <c r="F344" s="497" t="s">
        <v>386</v>
      </c>
      <c r="G344" s="497" t="s">
        <v>1787</v>
      </c>
      <c r="H344" s="497" t="s">
        <v>1787</v>
      </c>
      <c r="I344" s="497" t="s">
        <v>1787</v>
      </c>
      <c r="J344" s="497" t="s">
        <v>1787</v>
      </c>
      <c r="K344" s="497" t="s">
        <v>1787</v>
      </c>
      <c r="L344" s="497" t="s">
        <v>1787</v>
      </c>
      <c r="M344" s="497" t="s">
        <v>1787</v>
      </c>
      <c r="N344" s="497" t="s">
        <v>1787</v>
      </c>
      <c r="O344" s="497" t="s">
        <v>1787</v>
      </c>
      <c r="P344" s="496" t="s">
        <v>1787</v>
      </c>
      <c r="Q344" s="500" t="s">
        <v>1787</v>
      </c>
      <c r="R344" s="500" t="s">
        <v>1787</v>
      </c>
      <c r="S344" s="93" t="s">
        <v>382</v>
      </c>
      <c r="T344" s="201" t="s">
        <v>1945</v>
      </c>
      <c r="U344" s="201"/>
      <c r="V344" s="201"/>
      <c r="W344" s="201">
        <v>0</v>
      </c>
      <c r="X344" s="201"/>
    </row>
    <row r="345" spans="1:24" ht="409.6">
      <c r="A345" s="491" t="s">
        <v>1951</v>
      </c>
      <c r="B345" s="491" t="s">
        <v>1787</v>
      </c>
      <c r="C345" s="491" t="s">
        <v>1787</v>
      </c>
      <c r="D345" s="492" t="s">
        <v>1952</v>
      </c>
      <c r="E345" s="492" t="s">
        <v>1953</v>
      </c>
      <c r="F345" s="492"/>
      <c r="G345" s="492">
        <v>122.06</v>
      </c>
      <c r="H345" s="492">
        <v>7.12</v>
      </c>
      <c r="I345" s="492">
        <v>2.57</v>
      </c>
      <c r="J345" s="492">
        <v>3.01</v>
      </c>
      <c r="K345" s="492"/>
      <c r="L345" s="492">
        <v>11.56</v>
      </c>
      <c r="M345" s="492">
        <v>1.49</v>
      </c>
      <c r="N345" s="492" t="s">
        <v>1787</v>
      </c>
      <c r="O345" s="492" t="s">
        <v>1787</v>
      </c>
      <c r="P345" s="493" t="s">
        <v>1954</v>
      </c>
      <c r="Q345" s="491" t="s">
        <v>1955</v>
      </c>
      <c r="R345" s="501" t="s">
        <v>1956</v>
      </c>
      <c r="S345" s="93" t="s">
        <v>1951</v>
      </c>
      <c r="T345" s="481" t="s">
        <v>1951</v>
      </c>
      <c r="U345" s="201"/>
      <c r="V345" s="201"/>
      <c r="W345" s="201" t="s">
        <v>1951</v>
      </c>
      <c r="X345" s="201"/>
    </row>
    <row r="346" spans="1:24" ht="36">
      <c r="A346" s="495" t="s">
        <v>1787</v>
      </c>
      <c r="B346" s="496" t="s">
        <v>591</v>
      </c>
      <c r="C346" s="496">
        <v>45181</v>
      </c>
      <c r="D346" s="497" t="s">
        <v>592</v>
      </c>
      <c r="E346" s="497" t="s">
        <v>231</v>
      </c>
      <c r="F346" s="497"/>
      <c r="G346" s="497" t="s">
        <v>1787</v>
      </c>
      <c r="H346" s="497" t="s">
        <v>1787</v>
      </c>
      <c r="I346" s="497" t="s">
        <v>1787</v>
      </c>
      <c r="J346" s="497" t="s">
        <v>1787</v>
      </c>
      <c r="K346" s="497" t="s">
        <v>1787</v>
      </c>
      <c r="L346" s="497" t="s">
        <v>1787</v>
      </c>
      <c r="M346" s="497" t="s">
        <v>1787</v>
      </c>
      <c r="N346" s="497" t="s">
        <v>1787</v>
      </c>
      <c r="O346" s="497" t="s">
        <v>1787</v>
      </c>
      <c r="P346" s="496" t="s">
        <v>1787</v>
      </c>
      <c r="Q346" s="487" t="s">
        <v>1787</v>
      </c>
      <c r="R346" s="487" t="s">
        <v>1787</v>
      </c>
      <c r="S346" s="93" t="s">
        <v>591</v>
      </c>
      <c r="T346" s="201" t="s">
        <v>1951</v>
      </c>
      <c r="U346" s="201"/>
      <c r="V346" s="201"/>
      <c r="W346" s="201">
        <v>0</v>
      </c>
      <c r="X346" s="201"/>
    </row>
    <row r="347" spans="1:24" ht="15">
      <c r="A347" s="498" t="s">
        <v>1787</v>
      </c>
      <c r="B347" s="499" t="s">
        <v>1411</v>
      </c>
      <c r="C347" s="499">
        <v>18825</v>
      </c>
      <c r="D347" s="497"/>
      <c r="E347" s="497"/>
      <c r="F347" s="497"/>
      <c r="G347" s="497" t="s">
        <v>1787</v>
      </c>
      <c r="H347" s="497" t="s">
        <v>1787</v>
      </c>
      <c r="I347" s="497" t="s">
        <v>1787</v>
      </c>
      <c r="J347" s="497" t="s">
        <v>1787</v>
      </c>
      <c r="K347" s="497" t="s">
        <v>1787</v>
      </c>
      <c r="L347" s="497" t="s">
        <v>1787</v>
      </c>
      <c r="M347" s="497" t="s">
        <v>1787</v>
      </c>
      <c r="N347" s="497" t="s">
        <v>1787</v>
      </c>
      <c r="O347" s="497" t="s">
        <v>1787</v>
      </c>
      <c r="P347" s="499" t="s">
        <v>1787</v>
      </c>
      <c r="Q347" s="485" t="s">
        <v>1787</v>
      </c>
      <c r="R347" s="485" t="s">
        <v>1787</v>
      </c>
      <c r="S347" s="93" t="s">
        <v>1411</v>
      </c>
      <c r="T347" s="536" t="s">
        <v>1951</v>
      </c>
      <c r="U347" s="201"/>
      <c r="V347" s="201"/>
      <c r="W347" s="201">
        <v>0</v>
      </c>
      <c r="X347" s="201"/>
    </row>
    <row r="348" spans="1:24" ht="24">
      <c r="A348" s="495" t="s">
        <v>1787</v>
      </c>
      <c r="B348" s="496" t="s">
        <v>775</v>
      </c>
      <c r="C348" s="496">
        <v>15060</v>
      </c>
      <c r="D348" s="497" t="s">
        <v>777</v>
      </c>
      <c r="E348" s="497"/>
      <c r="F348" s="497"/>
      <c r="G348" s="497" t="s">
        <v>1787</v>
      </c>
      <c r="H348" s="497" t="s">
        <v>1787</v>
      </c>
      <c r="I348" s="497" t="s">
        <v>1787</v>
      </c>
      <c r="J348" s="497" t="s">
        <v>1787</v>
      </c>
      <c r="K348" s="497" t="s">
        <v>1787</v>
      </c>
      <c r="L348" s="497" t="s">
        <v>1787</v>
      </c>
      <c r="M348" s="497" t="s">
        <v>1787</v>
      </c>
      <c r="N348" s="497" t="s">
        <v>1787</v>
      </c>
      <c r="O348" s="497" t="s">
        <v>1787</v>
      </c>
      <c r="P348" s="496" t="s">
        <v>1787</v>
      </c>
      <c r="Q348" s="487" t="s">
        <v>1787</v>
      </c>
      <c r="R348" s="487" t="s">
        <v>1787</v>
      </c>
      <c r="S348" s="93" t="s">
        <v>775</v>
      </c>
      <c r="T348" s="536" t="s">
        <v>1951</v>
      </c>
      <c r="U348" s="201"/>
      <c r="V348" s="201"/>
      <c r="W348" s="201">
        <v>0</v>
      </c>
      <c r="X348" s="201"/>
    </row>
    <row r="349" spans="1:24" ht="238.5">
      <c r="A349" s="498" t="s">
        <v>1787</v>
      </c>
      <c r="B349" s="499" t="s">
        <v>544</v>
      </c>
      <c r="C349" s="499">
        <v>1506</v>
      </c>
      <c r="D349" s="497" t="s">
        <v>545</v>
      </c>
      <c r="E349" s="497" t="s">
        <v>231</v>
      </c>
      <c r="F349" s="497" t="s">
        <v>393</v>
      </c>
      <c r="G349" s="497" t="s">
        <v>1787</v>
      </c>
      <c r="H349" s="497" t="s">
        <v>1787</v>
      </c>
      <c r="I349" s="497" t="s">
        <v>1787</v>
      </c>
      <c r="J349" s="497" t="s">
        <v>1787</v>
      </c>
      <c r="K349" s="497" t="s">
        <v>1787</v>
      </c>
      <c r="L349" s="497" t="s">
        <v>1787</v>
      </c>
      <c r="M349" s="497" t="s">
        <v>1787</v>
      </c>
      <c r="N349" s="497" t="s">
        <v>1787</v>
      </c>
      <c r="O349" s="497" t="s">
        <v>1787</v>
      </c>
      <c r="P349" s="499" t="s">
        <v>1787</v>
      </c>
      <c r="Q349" s="485" t="s">
        <v>1787</v>
      </c>
      <c r="R349" s="485" t="s">
        <v>1787</v>
      </c>
      <c r="S349" s="93" t="s">
        <v>544</v>
      </c>
      <c r="T349" s="201" t="s">
        <v>1951</v>
      </c>
      <c r="U349" s="201"/>
      <c r="V349" s="201"/>
      <c r="W349" s="201">
        <v>0</v>
      </c>
      <c r="X349" s="201"/>
    </row>
    <row r="350" spans="1:24" ht="190.5">
      <c r="A350" s="495" t="s">
        <v>1787</v>
      </c>
      <c r="B350" s="496" t="s">
        <v>902</v>
      </c>
      <c r="C350" s="496">
        <v>7530</v>
      </c>
      <c r="D350" s="497" t="s">
        <v>904</v>
      </c>
      <c r="E350" s="497" t="s">
        <v>217</v>
      </c>
      <c r="F350" s="497"/>
      <c r="G350" s="497" t="s">
        <v>1787</v>
      </c>
      <c r="H350" s="497" t="s">
        <v>1787</v>
      </c>
      <c r="I350" s="497" t="s">
        <v>1787</v>
      </c>
      <c r="J350" s="497" t="s">
        <v>1787</v>
      </c>
      <c r="K350" s="497" t="s">
        <v>1787</v>
      </c>
      <c r="L350" s="497" t="s">
        <v>1787</v>
      </c>
      <c r="M350" s="497" t="s">
        <v>1787</v>
      </c>
      <c r="N350" s="497" t="s">
        <v>1787</v>
      </c>
      <c r="O350" s="497" t="s">
        <v>1787</v>
      </c>
      <c r="P350" s="496" t="s">
        <v>1787</v>
      </c>
      <c r="Q350" s="487" t="s">
        <v>1787</v>
      </c>
      <c r="R350" s="487" t="s">
        <v>1787</v>
      </c>
      <c r="S350" s="93" t="s">
        <v>902</v>
      </c>
      <c r="T350" s="201" t="s">
        <v>1951</v>
      </c>
      <c r="U350" s="201"/>
      <c r="V350" s="201"/>
      <c r="W350" s="201">
        <v>0</v>
      </c>
      <c r="X350" s="201"/>
    </row>
    <row r="351" spans="1:24" ht="118.5">
      <c r="A351" s="498" t="s">
        <v>1787</v>
      </c>
      <c r="B351" s="499" t="s">
        <v>539</v>
      </c>
      <c r="C351" s="499">
        <v>3765</v>
      </c>
      <c r="D351" s="497" t="s">
        <v>541</v>
      </c>
      <c r="E351" s="497" t="s">
        <v>217</v>
      </c>
      <c r="F351" s="497"/>
      <c r="G351" s="497" t="s">
        <v>1787</v>
      </c>
      <c r="H351" s="497" t="s">
        <v>1787</v>
      </c>
      <c r="I351" s="497" t="s">
        <v>1787</v>
      </c>
      <c r="J351" s="497" t="s">
        <v>1787</v>
      </c>
      <c r="K351" s="497" t="s">
        <v>1787</v>
      </c>
      <c r="L351" s="497" t="s">
        <v>1787</v>
      </c>
      <c r="M351" s="497" t="s">
        <v>1787</v>
      </c>
      <c r="N351" s="497" t="s">
        <v>1787</v>
      </c>
      <c r="O351" s="497" t="s">
        <v>1787</v>
      </c>
      <c r="P351" s="499" t="s">
        <v>1787</v>
      </c>
      <c r="Q351" s="485" t="s">
        <v>1787</v>
      </c>
      <c r="R351" s="485" t="s">
        <v>1787</v>
      </c>
      <c r="S351" s="93" t="s">
        <v>539</v>
      </c>
      <c r="T351" s="201" t="s">
        <v>1951</v>
      </c>
      <c r="U351" s="201"/>
      <c r="V351" s="201"/>
      <c r="W351" s="201">
        <v>0</v>
      </c>
      <c r="X351" s="201"/>
    </row>
    <row r="352" spans="1:24" ht="36">
      <c r="A352" s="495" t="s">
        <v>1787</v>
      </c>
      <c r="B352" s="496" t="s">
        <v>1078</v>
      </c>
      <c r="C352" s="496">
        <v>7530</v>
      </c>
      <c r="D352" s="497" t="s">
        <v>1079</v>
      </c>
      <c r="E352" s="497" t="s">
        <v>1080</v>
      </c>
      <c r="F352" s="497"/>
      <c r="G352" s="497" t="s">
        <v>1787</v>
      </c>
      <c r="H352" s="497" t="s">
        <v>1787</v>
      </c>
      <c r="I352" s="497" t="s">
        <v>1787</v>
      </c>
      <c r="J352" s="497" t="s">
        <v>1787</v>
      </c>
      <c r="K352" s="497" t="s">
        <v>1787</v>
      </c>
      <c r="L352" s="497" t="s">
        <v>1787</v>
      </c>
      <c r="M352" s="497" t="s">
        <v>1787</v>
      </c>
      <c r="N352" s="497" t="s">
        <v>1787</v>
      </c>
      <c r="O352" s="497" t="s">
        <v>1787</v>
      </c>
      <c r="P352" s="496" t="s">
        <v>1787</v>
      </c>
      <c r="Q352" s="487" t="s">
        <v>1787</v>
      </c>
      <c r="R352" s="487" t="s">
        <v>1787</v>
      </c>
      <c r="S352" s="93" t="s">
        <v>1078</v>
      </c>
      <c r="T352" s="201" t="s">
        <v>1951</v>
      </c>
      <c r="U352" s="201"/>
      <c r="V352" s="201"/>
      <c r="W352" s="201">
        <v>0</v>
      </c>
      <c r="X352" s="201"/>
    </row>
    <row r="353" spans="1:24" ht="72">
      <c r="A353" s="498" t="s">
        <v>1787</v>
      </c>
      <c r="B353" s="499" t="s">
        <v>382</v>
      </c>
      <c r="C353" s="499">
        <v>602</v>
      </c>
      <c r="D353" s="497" t="s">
        <v>385</v>
      </c>
      <c r="E353" s="497" t="s">
        <v>231</v>
      </c>
      <c r="F353" s="497" t="s">
        <v>386</v>
      </c>
      <c r="G353" s="497" t="s">
        <v>1787</v>
      </c>
      <c r="H353" s="497" t="s">
        <v>1787</v>
      </c>
      <c r="I353" s="497" t="s">
        <v>1787</v>
      </c>
      <c r="J353" s="497" t="s">
        <v>1787</v>
      </c>
      <c r="K353" s="497" t="s">
        <v>1787</v>
      </c>
      <c r="L353" s="497" t="s">
        <v>1787</v>
      </c>
      <c r="M353" s="497" t="s">
        <v>1787</v>
      </c>
      <c r="N353" s="497" t="s">
        <v>1787</v>
      </c>
      <c r="O353" s="497" t="s">
        <v>1787</v>
      </c>
      <c r="P353" s="499" t="s">
        <v>1787</v>
      </c>
      <c r="Q353" s="502" t="s">
        <v>1787</v>
      </c>
      <c r="R353" s="502" t="s">
        <v>1787</v>
      </c>
      <c r="S353" s="93" t="s">
        <v>382</v>
      </c>
      <c r="T353" s="201" t="s">
        <v>1951</v>
      </c>
      <c r="U353" s="201"/>
      <c r="V353" s="201"/>
      <c r="W353" s="201">
        <v>0</v>
      </c>
      <c r="X353" s="201"/>
    </row>
    <row r="354" spans="1:24" ht="393">
      <c r="A354" s="491" t="s">
        <v>1957</v>
      </c>
      <c r="B354" s="491" t="s">
        <v>1787</v>
      </c>
      <c r="C354" s="491" t="s">
        <v>1787</v>
      </c>
      <c r="D354" s="492" t="s">
        <v>1958</v>
      </c>
      <c r="E354" s="492" t="s">
        <v>1080</v>
      </c>
      <c r="F354" s="492"/>
      <c r="G354" s="492">
        <v>99.21</v>
      </c>
      <c r="H354" s="492">
        <v>5.0599999999999996</v>
      </c>
      <c r="I354" s="492">
        <v>1.4</v>
      </c>
      <c r="J354" s="492">
        <v>3.92</v>
      </c>
      <c r="K354" s="492"/>
      <c r="L354" s="492">
        <v>9.64</v>
      </c>
      <c r="M354" s="492">
        <v>0.76</v>
      </c>
      <c r="N354" s="492" t="s">
        <v>1787</v>
      </c>
      <c r="O354" s="492" t="s">
        <v>1787</v>
      </c>
      <c r="P354" s="493" t="s">
        <v>1959</v>
      </c>
      <c r="Q354" s="491" t="s">
        <v>1960</v>
      </c>
      <c r="R354" s="501" t="s">
        <v>1961</v>
      </c>
      <c r="S354" s="93" t="s">
        <v>1957</v>
      </c>
      <c r="T354" s="481" t="s">
        <v>1957</v>
      </c>
      <c r="U354" s="201"/>
      <c r="V354" s="201"/>
      <c r="W354" s="201" t="s">
        <v>1957</v>
      </c>
      <c r="X354" s="201"/>
    </row>
    <row r="355" spans="1:24" ht="36">
      <c r="A355" s="495" t="s">
        <v>1787</v>
      </c>
      <c r="B355" s="496" t="s">
        <v>591</v>
      </c>
      <c r="C355" s="496">
        <v>44118</v>
      </c>
      <c r="D355" s="497" t="s">
        <v>592</v>
      </c>
      <c r="E355" s="497" t="s">
        <v>231</v>
      </c>
      <c r="F355" s="497"/>
      <c r="G355" s="497" t="s">
        <v>1787</v>
      </c>
      <c r="H355" s="497" t="s">
        <v>1787</v>
      </c>
      <c r="I355" s="497" t="s">
        <v>1787</v>
      </c>
      <c r="J355" s="497" t="s">
        <v>1787</v>
      </c>
      <c r="K355" s="497" t="s">
        <v>1787</v>
      </c>
      <c r="L355" s="497" t="s">
        <v>1787</v>
      </c>
      <c r="M355" s="497" t="s">
        <v>1787</v>
      </c>
      <c r="N355" s="497" t="s">
        <v>1787</v>
      </c>
      <c r="O355" s="497" t="s">
        <v>1787</v>
      </c>
      <c r="P355" s="496" t="s">
        <v>1787</v>
      </c>
      <c r="Q355" s="485" t="s">
        <v>1787</v>
      </c>
      <c r="R355" s="485" t="s">
        <v>1787</v>
      </c>
      <c r="S355" s="93" t="s">
        <v>591</v>
      </c>
      <c r="T355" s="201" t="s">
        <v>1957</v>
      </c>
      <c r="U355" s="201"/>
      <c r="V355" s="201"/>
      <c r="W355" s="201">
        <v>0</v>
      </c>
      <c r="X355" s="201"/>
    </row>
    <row r="356" spans="1:24" ht="15">
      <c r="A356" s="498" t="s">
        <v>1787</v>
      </c>
      <c r="B356" s="499" t="s">
        <v>1412</v>
      </c>
      <c r="C356" s="499">
        <v>22059</v>
      </c>
      <c r="D356" s="497"/>
      <c r="E356" s="497"/>
      <c r="F356" s="497"/>
      <c r="G356" s="497" t="s">
        <v>1787</v>
      </c>
      <c r="H356" s="497" t="s">
        <v>1787</v>
      </c>
      <c r="I356" s="497" t="s">
        <v>1787</v>
      </c>
      <c r="J356" s="497" t="s">
        <v>1787</v>
      </c>
      <c r="K356" s="497" t="s">
        <v>1787</v>
      </c>
      <c r="L356" s="497" t="s">
        <v>1787</v>
      </c>
      <c r="M356" s="497" t="s">
        <v>1787</v>
      </c>
      <c r="N356" s="497" t="s">
        <v>1787</v>
      </c>
      <c r="O356" s="497" t="s">
        <v>1787</v>
      </c>
      <c r="P356" s="499" t="s">
        <v>1787</v>
      </c>
      <c r="Q356" s="487" t="s">
        <v>1787</v>
      </c>
      <c r="R356" s="487" t="s">
        <v>1787</v>
      </c>
      <c r="S356" s="93" t="s">
        <v>1412</v>
      </c>
      <c r="T356" s="536" t="s">
        <v>1957</v>
      </c>
      <c r="U356" s="201"/>
      <c r="V356" s="201"/>
      <c r="W356" s="201">
        <v>0</v>
      </c>
      <c r="X356" s="201"/>
    </row>
    <row r="357" spans="1:24" ht="24">
      <c r="A357" s="495" t="s">
        <v>1787</v>
      </c>
      <c r="B357" s="496" t="s">
        <v>775</v>
      </c>
      <c r="C357" s="496">
        <v>14706</v>
      </c>
      <c r="D357" s="497" t="s">
        <v>777</v>
      </c>
      <c r="E357" s="497"/>
      <c r="F357" s="497"/>
      <c r="G357" s="497" t="s">
        <v>1787</v>
      </c>
      <c r="H357" s="497" t="s">
        <v>1787</v>
      </c>
      <c r="I357" s="497" t="s">
        <v>1787</v>
      </c>
      <c r="J357" s="497" t="s">
        <v>1787</v>
      </c>
      <c r="K357" s="497" t="s">
        <v>1787</v>
      </c>
      <c r="L357" s="497" t="s">
        <v>1787</v>
      </c>
      <c r="M357" s="497" t="s">
        <v>1787</v>
      </c>
      <c r="N357" s="497" t="s">
        <v>1787</v>
      </c>
      <c r="O357" s="497" t="s">
        <v>1787</v>
      </c>
      <c r="P357" s="496" t="s">
        <v>1787</v>
      </c>
      <c r="Q357" s="485" t="s">
        <v>1787</v>
      </c>
      <c r="R357" s="485" t="s">
        <v>1787</v>
      </c>
      <c r="S357" s="93" t="s">
        <v>775</v>
      </c>
      <c r="T357" s="536" t="s">
        <v>1957</v>
      </c>
      <c r="U357" s="201"/>
      <c r="V357" s="201"/>
      <c r="W357" s="201">
        <v>0</v>
      </c>
      <c r="X357" s="201"/>
    </row>
    <row r="358" spans="1:24" ht="238.5">
      <c r="A358" s="498" t="s">
        <v>1787</v>
      </c>
      <c r="B358" s="499" t="s">
        <v>544</v>
      </c>
      <c r="C358" s="499">
        <v>1471</v>
      </c>
      <c r="D358" s="497" t="s">
        <v>545</v>
      </c>
      <c r="E358" s="497" t="s">
        <v>231</v>
      </c>
      <c r="F358" s="497" t="s">
        <v>393</v>
      </c>
      <c r="G358" s="497" t="s">
        <v>1787</v>
      </c>
      <c r="H358" s="497" t="s">
        <v>1787</v>
      </c>
      <c r="I358" s="497" t="s">
        <v>1787</v>
      </c>
      <c r="J358" s="497" t="s">
        <v>1787</v>
      </c>
      <c r="K358" s="497" t="s">
        <v>1787</v>
      </c>
      <c r="L358" s="497" t="s">
        <v>1787</v>
      </c>
      <c r="M358" s="497" t="s">
        <v>1787</v>
      </c>
      <c r="N358" s="497" t="s">
        <v>1787</v>
      </c>
      <c r="O358" s="497" t="s">
        <v>1787</v>
      </c>
      <c r="P358" s="499" t="s">
        <v>1787</v>
      </c>
      <c r="Q358" s="487" t="s">
        <v>1787</v>
      </c>
      <c r="R358" s="487" t="s">
        <v>1787</v>
      </c>
      <c r="S358" s="93" t="s">
        <v>544</v>
      </c>
      <c r="T358" s="201" t="s">
        <v>1957</v>
      </c>
      <c r="U358" s="201"/>
      <c r="V358" s="201"/>
      <c r="W358" s="201">
        <v>0</v>
      </c>
      <c r="X358" s="201"/>
    </row>
    <row r="359" spans="1:24" ht="15">
      <c r="A359" s="495" t="s">
        <v>1787</v>
      </c>
      <c r="B359" s="496" t="s">
        <v>1005</v>
      </c>
      <c r="C359" s="496">
        <v>7353</v>
      </c>
      <c r="D359" s="497" t="s">
        <v>1006</v>
      </c>
      <c r="E359" s="497" t="s">
        <v>231</v>
      </c>
      <c r="F359" s="497"/>
      <c r="G359" s="497" t="s">
        <v>1787</v>
      </c>
      <c r="H359" s="497" t="s">
        <v>1787</v>
      </c>
      <c r="I359" s="497" t="s">
        <v>1787</v>
      </c>
      <c r="J359" s="497" t="s">
        <v>1787</v>
      </c>
      <c r="K359" s="497" t="s">
        <v>1787</v>
      </c>
      <c r="L359" s="497" t="s">
        <v>1787</v>
      </c>
      <c r="M359" s="497" t="s">
        <v>1787</v>
      </c>
      <c r="N359" s="497" t="s">
        <v>1787</v>
      </c>
      <c r="O359" s="497" t="s">
        <v>1787</v>
      </c>
      <c r="P359" s="496" t="s">
        <v>1787</v>
      </c>
      <c r="Q359" s="485" t="s">
        <v>1787</v>
      </c>
      <c r="R359" s="485" t="s">
        <v>1787</v>
      </c>
      <c r="S359" s="93" t="s">
        <v>1005</v>
      </c>
      <c r="T359" s="201" t="s">
        <v>1957</v>
      </c>
      <c r="U359" s="201"/>
      <c r="V359" s="201"/>
      <c r="W359" s="201">
        <v>0</v>
      </c>
      <c r="X359" s="201"/>
    </row>
    <row r="360" spans="1:24" ht="24">
      <c r="A360" s="498" t="s">
        <v>1787</v>
      </c>
      <c r="B360" s="499" t="s">
        <v>1012</v>
      </c>
      <c r="C360" s="499">
        <v>735</v>
      </c>
      <c r="D360" s="497" t="s">
        <v>1013</v>
      </c>
      <c r="E360" s="497" t="s">
        <v>231</v>
      </c>
      <c r="F360" s="497"/>
      <c r="G360" s="497" t="s">
        <v>1787</v>
      </c>
      <c r="H360" s="497" t="s">
        <v>1787</v>
      </c>
      <c r="I360" s="497" t="s">
        <v>1787</v>
      </c>
      <c r="J360" s="497" t="s">
        <v>1787</v>
      </c>
      <c r="K360" s="497" t="s">
        <v>1787</v>
      </c>
      <c r="L360" s="497" t="s">
        <v>1787</v>
      </c>
      <c r="M360" s="497" t="s">
        <v>1787</v>
      </c>
      <c r="N360" s="497" t="s">
        <v>1787</v>
      </c>
      <c r="O360" s="497" t="s">
        <v>1787</v>
      </c>
      <c r="P360" s="499" t="s">
        <v>1787</v>
      </c>
      <c r="Q360" s="487" t="s">
        <v>1787</v>
      </c>
      <c r="R360" s="487" t="s">
        <v>1787</v>
      </c>
      <c r="S360" s="93" t="s">
        <v>1012</v>
      </c>
      <c r="T360" s="201" t="s">
        <v>1957</v>
      </c>
      <c r="U360" s="201"/>
      <c r="V360" s="201"/>
      <c r="W360" s="201">
        <v>0</v>
      </c>
      <c r="X360" s="201"/>
    </row>
    <row r="361" spans="1:24" ht="15">
      <c r="A361" s="495" t="s">
        <v>1787</v>
      </c>
      <c r="B361" s="496" t="s">
        <v>557</v>
      </c>
      <c r="C361" s="496">
        <v>2206</v>
      </c>
      <c r="D361" s="497" t="s">
        <v>554</v>
      </c>
      <c r="E361" s="497" t="s">
        <v>231</v>
      </c>
      <c r="F361" s="497"/>
      <c r="G361" s="497" t="s">
        <v>1787</v>
      </c>
      <c r="H361" s="497" t="s">
        <v>1787</v>
      </c>
      <c r="I361" s="497" t="s">
        <v>1787</v>
      </c>
      <c r="J361" s="497" t="s">
        <v>1787</v>
      </c>
      <c r="K361" s="497" t="s">
        <v>1787</v>
      </c>
      <c r="L361" s="497" t="s">
        <v>1787</v>
      </c>
      <c r="M361" s="497" t="s">
        <v>1787</v>
      </c>
      <c r="N361" s="497" t="s">
        <v>1787</v>
      </c>
      <c r="O361" s="497" t="s">
        <v>1787</v>
      </c>
      <c r="P361" s="496" t="s">
        <v>1787</v>
      </c>
      <c r="Q361" s="485" t="s">
        <v>1787</v>
      </c>
      <c r="R361" s="485" t="s">
        <v>1787</v>
      </c>
      <c r="S361" s="93" t="s">
        <v>557</v>
      </c>
      <c r="T361" s="201" t="s">
        <v>1957</v>
      </c>
      <c r="U361" s="201"/>
      <c r="V361" s="201"/>
      <c r="W361" s="201">
        <v>0</v>
      </c>
      <c r="X361" s="201"/>
    </row>
    <row r="362" spans="1:24" ht="36">
      <c r="A362" s="498" t="s">
        <v>1787</v>
      </c>
      <c r="B362" s="499" t="s">
        <v>1078</v>
      </c>
      <c r="C362" s="499">
        <v>7353</v>
      </c>
      <c r="D362" s="497" t="s">
        <v>1079</v>
      </c>
      <c r="E362" s="497" t="s">
        <v>1080</v>
      </c>
      <c r="F362" s="497"/>
      <c r="G362" s="497" t="s">
        <v>1787</v>
      </c>
      <c r="H362" s="497" t="s">
        <v>1787</v>
      </c>
      <c r="I362" s="497" t="s">
        <v>1787</v>
      </c>
      <c r="J362" s="497" t="s">
        <v>1787</v>
      </c>
      <c r="K362" s="497" t="s">
        <v>1787</v>
      </c>
      <c r="L362" s="497" t="s">
        <v>1787</v>
      </c>
      <c r="M362" s="497" t="s">
        <v>1787</v>
      </c>
      <c r="N362" s="497" t="s">
        <v>1787</v>
      </c>
      <c r="O362" s="497" t="s">
        <v>1787</v>
      </c>
      <c r="P362" s="499" t="s">
        <v>1787</v>
      </c>
      <c r="Q362" s="500" t="s">
        <v>1787</v>
      </c>
      <c r="R362" s="500" t="s">
        <v>1787</v>
      </c>
      <c r="S362" s="93" t="s">
        <v>1078</v>
      </c>
      <c r="T362" s="201" t="s">
        <v>1957</v>
      </c>
      <c r="U362" s="201"/>
      <c r="V362" s="201"/>
      <c r="W362" s="201">
        <v>0</v>
      </c>
      <c r="X362" s="201"/>
    </row>
    <row r="363" spans="1:24" ht="409.6">
      <c r="A363" s="491" t="s">
        <v>1962</v>
      </c>
      <c r="B363" s="491" t="s">
        <v>1787</v>
      </c>
      <c r="C363" s="491" t="s">
        <v>1787</v>
      </c>
      <c r="D363" s="492" t="s">
        <v>1963</v>
      </c>
      <c r="E363" s="492" t="s">
        <v>1964</v>
      </c>
      <c r="F363" s="492"/>
      <c r="G363" s="492">
        <v>20.51</v>
      </c>
      <c r="H363" s="492">
        <v>1.46</v>
      </c>
      <c r="I363" s="492">
        <v>0.11</v>
      </c>
      <c r="J363" s="492">
        <v>2.48</v>
      </c>
      <c r="K363" s="492"/>
      <c r="L363" s="492">
        <v>0.26</v>
      </c>
      <c r="M363" s="492">
        <v>1.01</v>
      </c>
      <c r="N363" s="492" t="s">
        <v>1787</v>
      </c>
      <c r="O363" s="492" t="s">
        <v>1787</v>
      </c>
      <c r="P363" s="493" t="s">
        <v>1965</v>
      </c>
      <c r="Q363" s="491" t="s">
        <v>1966</v>
      </c>
      <c r="R363" s="504" t="s">
        <v>1967</v>
      </c>
      <c r="S363" s="93" t="s">
        <v>1962</v>
      </c>
      <c r="T363" s="481" t="s">
        <v>1962</v>
      </c>
      <c r="U363" s="201"/>
      <c r="V363" s="201"/>
      <c r="W363" s="201" t="s">
        <v>1962</v>
      </c>
      <c r="X363" s="201"/>
    </row>
    <row r="364" spans="1:24" ht="60">
      <c r="A364" s="495" t="s">
        <v>1787</v>
      </c>
      <c r="B364" s="496" t="s">
        <v>1523</v>
      </c>
      <c r="C364" s="496">
        <v>59128</v>
      </c>
      <c r="D364" s="497" t="s">
        <v>1519</v>
      </c>
      <c r="E364" s="497" t="s">
        <v>1524</v>
      </c>
      <c r="F364" s="497"/>
      <c r="G364" s="497" t="s">
        <v>1787</v>
      </c>
      <c r="H364" s="497" t="s">
        <v>1787</v>
      </c>
      <c r="I364" s="497" t="s">
        <v>1787</v>
      </c>
      <c r="J364" s="497" t="s">
        <v>1787</v>
      </c>
      <c r="K364" s="497" t="s">
        <v>1787</v>
      </c>
      <c r="L364" s="497" t="s">
        <v>1787</v>
      </c>
      <c r="M364" s="497" t="s">
        <v>1787</v>
      </c>
      <c r="N364" s="497" t="s">
        <v>1787</v>
      </c>
      <c r="O364" s="497" t="s">
        <v>1787</v>
      </c>
      <c r="P364" s="496" t="s">
        <v>1787</v>
      </c>
      <c r="Q364" s="487" t="s">
        <v>1787</v>
      </c>
      <c r="R364" s="487" t="s">
        <v>1787</v>
      </c>
      <c r="S364" s="93" t="s">
        <v>1523</v>
      </c>
      <c r="T364" s="201" t="s">
        <v>1962</v>
      </c>
      <c r="U364" s="201"/>
      <c r="V364" s="201"/>
      <c r="W364" s="201">
        <v>0</v>
      </c>
      <c r="X364" s="201"/>
    </row>
    <row r="365" spans="1:24" ht="60">
      <c r="A365" s="498" t="s">
        <v>1787</v>
      </c>
      <c r="B365" s="499" t="s">
        <v>1526</v>
      </c>
      <c r="C365" s="499">
        <v>30000</v>
      </c>
      <c r="D365" s="497" t="s">
        <v>1519</v>
      </c>
      <c r="E365" s="497" t="s">
        <v>1527</v>
      </c>
      <c r="F365" s="497"/>
      <c r="G365" s="497" t="s">
        <v>1787</v>
      </c>
      <c r="H365" s="497" t="s">
        <v>1787</v>
      </c>
      <c r="I365" s="497" t="s">
        <v>1787</v>
      </c>
      <c r="J365" s="497" t="s">
        <v>1787</v>
      </c>
      <c r="K365" s="497" t="s">
        <v>1787</v>
      </c>
      <c r="L365" s="497" t="s">
        <v>1787</v>
      </c>
      <c r="M365" s="497" t="s">
        <v>1787</v>
      </c>
      <c r="N365" s="497" t="s">
        <v>1787</v>
      </c>
      <c r="O365" s="497" t="s">
        <v>1787</v>
      </c>
      <c r="P365" s="499" t="s">
        <v>1787</v>
      </c>
      <c r="Q365" s="485" t="s">
        <v>1787</v>
      </c>
      <c r="R365" s="485" t="s">
        <v>1787</v>
      </c>
      <c r="S365" s="93" t="s">
        <v>1526</v>
      </c>
      <c r="T365" s="201" t="s">
        <v>1962</v>
      </c>
      <c r="U365" s="201"/>
      <c r="V365" s="201"/>
      <c r="W365" s="201">
        <v>0</v>
      </c>
      <c r="X365" s="201"/>
    </row>
    <row r="366" spans="1:24" ht="15">
      <c r="A366" s="495" t="s">
        <v>1787</v>
      </c>
      <c r="B366" s="496" t="s">
        <v>1005</v>
      </c>
      <c r="C366" s="496">
        <v>7391</v>
      </c>
      <c r="D366" s="497" t="s">
        <v>1006</v>
      </c>
      <c r="E366" s="497" t="s">
        <v>231</v>
      </c>
      <c r="F366" s="497"/>
      <c r="G366" s="497" t="s">
        <v>1787</v>
      </c>
      <c r="H366" s="497" t="s">
        <v>1787</v>
      </c>
      <c r="I366" s="497" t="s">
        <v>1787</v>
      </c>
      <c r="J366" s="497" t="s">
        <v>1787</v>
      </c>
      <c r="K366" s="497" t="s">
        <v>1787</v>
      </c>
      <c r="L366" s="497" t="s">
        <v>1787</v>
      </c>
      <c r="M366" s="497" t="s">
        <v>1787</v>
      </c>
      <c r="N366" s="497" t="s">
        <v>1787</v>
      </c>
      <c r="O366" s="497" t="s">
        <v>1787</v>
      </c>
      <c r="P366" s="496" t="s">
        <v>1787</v>
      </c>
      <c r="Q366" s="487" t="s">
        <v>1787</v>
      </c>
      <c r="R366" s="487" t="s">
        <v>1787</v>
      </c>
      <c r="S366" s="93" t="s">
        <v>1005</v>
      </c>
      <c r="T366" s="201" t="s">
        <v>1962</v>
      </c>
      <c r="U366" s="201"/>
      <c r="V366" s="201"/>
      <c r="W366" s="201">
        <v>0</v>
      </c>
      <c r="X366" s="201"/>
    </row>
    <row r="367" spans="1:24" ht="24">
      <c r="A367" s="498" t="s">
        <v>1787</v>
      </c>
      <c r="B367" s="499" t="s">
        <v>1091</v>
      </c>
      <c r="C367" s="499">
        <v>7391</v>
      </c>
      <c r="D367" s="497" t="s">
        <v>1092</v>
      </c>
      <c r="E367" s="497" t="s">
        <v>1080</v>
      </c>
      <c r="F367" s="497"/>
      <c r="G367" s="497" t="s">
        <v>1787</v>
      </c>
      <c r="H367" s="497" t="s">
        <v>1787</v>
      </c>
      <c r="I367" s="497" t="s">
        <v>1787</v>
      </c>
      <c r="J367" s="497" t="s">
        <v>1787</v>
      </c>
      <c r="K367" s="497" t="s">
        <v>1787</v>
      </c>
      <c r="L367" s="497" t="s">
        <v>1787</v>
      </c>
      <c r="M367" s="497" t="s">
        <v>1787</v>
      </c>
      <c r="N367" s="497" t="s">
        <v>1787</v>
      </c>
      <c r="O367" s="497" t="s">
        <v>1787</v>
      </c>
      <c r="P367" s="499" t="s">
        <v>1787</v>
      </c>
      <c r="Q367" s="485" t="s">
        <v>1787</v>
      </c>
      <c r="R367" s="485" t="s">
        <v>1787</v>
      </c>
      <c r="S367" s="93" t="s">
        <v>1091</v>
      </c>
      <c r="T367" s="201" t="s">
        <v>1962</v>
      </c>
      <c r="U367" s="201"/>
      <c r="V367" s="201"/>
      <c r="W367" s="201">
        <v>0</v>
      </c>
      <c r="X367" s="201"/>
    </row>
    <row r="368" spans="1:24" ht="24">
      <c r="A368" s="495" t="s">
        <v>1787</v>
      </c>
      <c r="B368" s="496" t="s">
        <v>1012</v>
      </c>
      <c r="C368" s="496">
        <v>739</v>
      </c>
      <c r="D368" s="497" t="s">
        <v>1013</v>
      </c>
      <c r="E368" s="497" t="s">
        <v>231</v>
      </c>
      <c r="F368" s="497"/>
      <c r="G368" s="497" t="s">
        <v>1787</v>
      </c>
      <c r="H368" s="497" t="s">
        <v>1787</v>
      </c>
      <c r="I368" s="497" t="s">
        <v>1787</v>
      </c>
      <c r="J368" s="497" t="s">
        <v>1787</v>
      </c>
      <c r="K368" s="497" t="s">
        <v>1787</v>
      </c>
      <c r="L368" s="497" t="s">
        <v>1787</v>
      </c>
      <c r="M368" s="497" t="s">
        <v>1787</v>
      </c>
      <c r="N368" s="497" t="s">
        <v>1787</v>
      </c>
      <c r="O368" s="497" t="s">
        <v>1787</v>
      </c>
      <c r="P368" s="496" t="s">
        <v>1787</v>
      </c>
      <c r="Q368" s="487" t="s">
        <v>1787</v>
      </c>
      <c r="R368" s="487" t="s">
        <v>1787</v>
      </c>
      <c r="S368" s="93" t="s">
        <v>1012</v>
      </c>
      <c r="T368" s="201" t="s">
        <v>1962</v>
      </c>
      <c r="U368" s="201"/>
      <c r="V368" s="201"/>
      <c r="W368" s="201">
        <v>0</v>
      </c>
      <c r="X368" s="201"/>
    </row>
    <row r="369" spans="1:24" ht="238.5">
      <c r="A369" s="498" t="s">
        <v>1787</v>
      </c>
      <c r="B369" s="499" t="s">
        <v>544</v>
      </c>
      <c r="C369" s="499">
        <v>1109</v>
      </c>
      <c r="D369" s="497" t="s">
        <v>545</v>
      </c>
      <c r="E369" s="497" t="s">
        <v>231</v>
      </c>
      <c r="F369" s="497" t="s">
        <v>393</v>
      </c>
      <c r="G369" s="497" t="s">
        <v>1787</v>
      </c>
      <c r="H369" s="497" t="s">
        <v>1787</v>
      </c>
      <c r="I369" s="497" t="s">
        <v>1787</v>
      </c>
      <c r="J369" s="497" t="s">
        <v>1787</v>
      </c>
      <c r="K369" s="497" t="s">
        <v>1787</v>
      </c>
      <c r="L369" s="497" t="s">
        <v>1787</v>
      </c>
      <c r="M369" s="497" t="s">
        <v>1787</v>
      </c>
      <c r="N369" s="497" t="s">
        <v>1787</v>
      </c>
      <c r="O369" s="497" t="s">
        <v>1787</v>
      </c>
      <c r="P369" s="499" t="s">
        <v>1787</v>
      </c>
      <c r="Q369" s="485" t="s">
        <v>1787</v>
      </c>
      <c r="R369" s="485" t="s">
        <v>1787</v>
      </c>
      <c r="S369" s="93" t="s">
        <v>544</v>
      </c>
      <c r="T369" s="201" t="s">
        <v>1962</v>
      </c>
      <c r="U369" s="201"/>
      <c r="V369" s="201"/>
      <c r="W369" s="201">
        <v>0</v>
      </c>
      <c r="X369" s="201"/>
    </row>
    <row r="370" spans="1:24" ht="72">
      <c r="A370" s="495" t="s">
        <v>1787</v>
      </c>
      <c r="B370" s="496" t="s">
        <v>382</v>
      </c>
      <c r="C370" s="496">
        <v>591</v>
      </c>
      <c r="D370" s="497" t="s">
        <v>385</v>
      </c>
      <c r="E370" s="497" t="s">
        <v>231</v>
      </c>
      <c r="F370" s="497" t="s">
        <v>386</v>
      </c>
      <c r="G370" s="497" t="s">
        <v>1787</v>
      </c>
      <c r="H370" s="497" t="s">
        <v>1787</v>
      </c>
      <c r="I370" s="497" t="s">
        <v>1787</v>
      </c>
      <c r="J370" s="497" t="s">
        <v>1787</v>
      </c>
      <c r="K370" s="497" t="s">
        <v>1787</v>
      </c>
      <c r="L370" s="497" t="s">
        <v>1787</v>
      </c>
      <c r="M370" s="497" t="s">
        <v>1787</v>
      </c>
      <c r="N370" s="497" t="s">
        <v>1787</v>
      </c>
      <c r="O370" s="497" t="s">
        <v>1787</v>
      </c>
      <c r="P370" s="496" t="s">
        <v>1787</v>
      </c>
      <c r="Q370" s="487" t="s">
        <v>1787</v>
      </c>
      <c r="R370" s="487" t="s">
        <v>1787</v>
      </c>
      <c r="S370" s="93" t="s">
        <v>382</v>
      </c>
      <c r="T370" s="201" t="s">
        <v>1962</v>
      </c>
      <c r="U370" s="201"/>
      <c r="V370" s="201"/>
      <c r="W370" s="201">
        <v>0</v>
      </c>
      <c r="X370" s="201"/>
    </row>
    <row r="371" spans="1:24" ht="15">
      <c r="A371" s="498" t="s">
        <v>1787</v>
      </c>
      <c r="B371" s="499" t="s">
        <v>1228</v>
      </c>
      <c r="C371" s="499">
        <v>1478</v>
      </c>
      <c r="D371" s="497" t="s">
        <v>1228</v>
      </c>
      <c r="E371" s="497" t="s">
        <v>231</v>
      </c>
      <c r="F371" s="497"/>
      <c r="G371" s="497" t="s">
        <v>1787</v>
      </c>
      <c r="H371" s="497" t="s">
        <v>1787</v>
      </c>
      <c r="I371" s="497" t="s">
        <v>1787</v>
      </c>
      <c r="J371" s="497" t="s">
        <v>1787</v>
      </c>
      <c r="K371" s="497" t="s">
        <v>1787</v>
      </c>
      <c r="L371" s="497" t="s">
        <v>1787</v>
      </c>
      <c r="M371" s="497" t="s">
        <v>1787</v>
      </c>
      <c r="N371" s="497" t="s">
        <v>1787</v>
      </c>
      <c r="O371" s="497" t="s">
        <v>1787</v>
      </c>
      <c r="P371" s="499" t="s">
        <v>1787</v>
      </c>
      <c r="Q371" s="502" t="s">
        <v>1787</v>
      </c>
      <c r="R371" s="502" t="s">
        <v>1787</v>
      </c>
      <c r="S371" s="93" t="s">
        <v>1228</v>
      </c>
      <c r="T371" s="201" t="s">
        <v>1962</v>
      </c>
      <c r="U371" s="201"/>
      <c r="V371" s="201"/>
      <c r="W371" s="201">
        <v>0</v>
      </c>
      <c r="X371" s="201"/>
    </row>
    <row r="372" spans="1:24" ht="409.6">
      <c r="A372" s="491" t="s">
        <v>1968</v>
      </c>
      <c r="B372" s="491" t="s">
        <v>1787</v>
      </c>
      <c r="C372" s="491" t="s">
        <v>1787</v>
      </c>
      <c r="D372" s="492" t="s">
        <v>1969</v>
      </c>
      <c r="E372" s="492" t="s">
        <v>1970</v>
      </c>
      <c r="F372" s="492"/>
      <c r="G372" s="492">
        <v>67.680000000000007</v>
      </c>
      <c r="H372" s="492">
        <v>4.28</v>
      </c>
      <c r="I372" s="492">
        <v>1.71</v>
      </c>
      <c r="J372" s="492">
        <v>2.4300000000000002</v>
      </c>
      <c r="K372" s="492"/>
      <c r="L372" s="492">
        <v>4.97</v>
      </c>
      <c r="M372" s="492">
        <v>1.75</v>
      </c>
      <c r="N372" s="492" t="s">
        <v>1787</v>
      </c>
      <c r="O372" s="492" t="s">
        <v>1787</v>
      </c>
      <c r="P372" s="493" t="s">
        <v>1971</v>
      </c>
      <c r="Q372" s="491" t="s">
        <v>1972</v>
      </c>
      <c r="R372" s="501" t="s">
        <v>1973</v>
      </c>
      <c r="S372" s="93" t="s">
        <v>1968</v>
      </c>
      <c r="T372" s="481" t="s">
        <v>1968</v>
      </c>
      <c r="U372" s="201"/>
      <c r="V372" s="201"/>
      <c r="W372" s="201" t="s">
        <v>1968</v>
      </c>
      <c r="X372" s="201"/>
    </row>
    <row r="373" spans="1:24" ht="36">
      <c r="A373" s="495" t="s">
        <v>1787</v>
      </c>
      <c r="B373" s="496" t="s">
        <v>591</v>
      </c>
      <c r="C373" s="496">
        <v>39267</v>
      </c>
      <c r="D373" s="497" t="s">
        <v>592</v>
      </c>
      <c r="E373" s="497" t="s">
        <v>231</v>
      </c>
      <c r="F373" s="497"/>
      <c r="G373" s="497" t="s">
        <v>1787</v>
      </c>
      <c r="H373" s="497" t="s">
        <v>1787</v>
      </c>
      <c r="I373" s="497" t="s">
        <v>1787</v>
      </c>
      <c r="J373" s="497" t="s">
        <v>1787</v>
      </c>
      <c r="K373" s="497" t="s">
        <v>1787</v>
      </c>
      <c r="L373" s="497" t="s">
        <v>1787</v>
      </c>
      <c r="M373" s="497" t="s">
        <v>1787</v>
      </c>
      <c r="N373" s="497" t="s">
        <v>1787</v>
      </c>
      <c r="O373" s="497" t="s">
        <v>1787</v>
      </c>
      <c r="P373" s="496" t="s">
        <v>1787</v>
      </c>
      <c r="Q373" s="485" t="s">
        <v>1787</v>
      </c>
      <c r="R373" s="485" t="s">
        <v>1787</v>
      </c>
      <c r="S373" s="93" t="s">
        <v>591</v>
      </c>
      <c r="T373" s="201" t="s">
        <v>1968</v>
      </c>
      <c r="U373" s="201"/>
      <c r="V373" s="201"/>
      <c r="W373" s="201">
        <v>0</v>
      </c>
      <c r="X373" s="201"/>
    </row>
    <row r="374" spans="1:24" ht="238.5">
      <c r="A374" s="498" t="s">
        <v>1787</v>
      </c>
      <c r="B374" s="499" t="s">
        <v>544</v>
      </c>
      <c r="C374" s="499">
        <v>1309</v>
      </c>
      <c r="D374" s="497" t="s">
        <v>545</v>
      </c>
      <c r="E374" s="497" t="s">
        <v>231</v>
      </c>
      <c r="F374" s="497" t="s">
        <v>393</v>
      </c>
      <c r="G374" s="497" t="s">
        <v>1787</v>
      </c>
      <c r="H374" s="497" t="s">
        <v>1787</v>
      </c>
      <c r="I374" s="497" t="s">
        <v>1787</v>
      </c>
      <c r="J374" s="497" t="s">
        <v>1787</v>
      </c>
      <c r="K374" s="497" t="s">
        <v>1787</v>
      </c>
      <c r="L374" s="497" t="s">
        <v>1787</v>
      </c>
      <c r="M374" s="497" t="s">
        <v>1787</v>
      </c>
      <c r="N374" s="497" t="s">
        <v>1787</v>
      </c>
      <c r="O374" s="497" t="s">
        <v>1787</v>
      </c>
      <c r="P374" s="499" t="s">
        <v>1787</v>
      </c>
      <c r="Q374" s="487" t="s">
        <v>1787</v>
      </c>
      <c r="R374" s="487" t="s">
        <v>1787</v>
      </c>
      <c r="S374" s="93" t="s">
        <v>544</v>
      </c>
      <c r="T374" s="201" t="s">
        <v>1968</v>
      </c>
      <c r="U374" s="201"/>
      <c r="V374" s="201"/>
      <c r="W374" s="201">
        <v>0</v>
      </c>
      <c r="X374" s="201"/>
    </row>
    <row r="375" spans="1:24" ht="24">
      <c r="A375" s="495" t="s">
        <v>1787</v>
      </c>
      <c r="B375" s="496" t="s">
        <v>1091</v>
      </c>
      <c r="C375" s="496">
        <v>6545</v>
      </c>
      <c r="D375" s="497" t="s">
        <v>1092</v>
      </c>
      <c r="E375" s="497" t="s">
        <v>1080</v>
      </c>
      <c r="F375" s="497"/>
      <c r="G375" s="497" t="s">
        <v>1787</v>
      </c>
      <c r="H375" s="497" t="s">
        <v>1787</v>
      </c>
      <c r="I375" s="497" t="s">
        <v>1787</v>
      </c>
      <c r="J375" s="497" t="s">
        <v>1787</v>
      </c>
      <c r="K375" s="497" t="s">
        <v>1787</v>
      </c>
      <c r="L375" s="497" t="s">
        <v>1787</v>
      </c>
      <c r="M375" s="497" t="s">
        <v>1787</v>
      </c>
      <c r="N375" s="497" t="s">
        <v>1787</v>
      </c>
      <c r="O375" s="497" t="s">
        <v>1787</v>
      </c>
      <c r="P375" s="496" t="s">
        <v>1787</v>
      </c>
      <c r="Q375" s="485" t="s">
        <v>1787</v>
      </c>
      <c r="R375" s="485" t="s">
        <v>1787</v>
      </c>
      <c r="S375" s="93" t="s">
        <v>1091</v>
      </c>
      <c r="T375" s="201" t="s">
        <v>1968</v>
      </c>
      <c r="U375" s="201"/>
      <c r="V375" s="201"/>
      <c r="W375" s="201">
        <v>0</v>
      </c>
      <c r="X375" s="201"/>
    </row>
    <row r="376" spans="1:24" ht="15">
      <c r="A376" s="498" t="s">
        <v>1787</v>
      </c>
      <c r="B376" s="499" t="s">
        <v>1005</v>
      </c>
      <c r="C376" s="499">
        <v>6545</v>
      </c>
      <c r="D376" s="497" t="s">
        <v>1006</v>
      </c>
      <c r="E376" s="497" t="s">
        <v>231</v>
      </c>
      <c r="F376" s="497"/>
      <c r="G376" s="497" t="s">
        <v>1787</v>
      </c>
      <c r="H376" s="497" t="s">
        <v>1787</v>
      </c>
      <c r="I376" s="497" t="s">
        <v>1787</v>
      </c>
      <c r="J376" s="497" t="s">
        <v>1787</v>
      </c>
      <c r="K376" s="497" t="s">
        <v>1787</v>
      </c>
      <c r="L376" s="497" t="s">
        <v>1787</v>
      </c>
      <c r="M376" s="497" t="s">
        <v>1787</v>
      </c>
      <c r="N376" s="497" t="s">
        <v>1787</v>
      </c>
      <c r="O376" s="497" t="s">
        <v>1787</v>
      </c>
      <c r="P376" s="499" t="s">
        <v>1787</v>
      </c>
      <c r="Q376" s="487" t="s">
        <v>1787</v>
      </c>
      <c r="R376" s="487" t="s">
        <v>1787</v>
      </c>
      <c r="S376" s="93" t="s">
        <v>1005</v>
      </c>
      <c r="T376" s="201" t="s">
        <v>1968</v>
      </c>
      <c r="U376" s="201"/>
      <c r="V376" s="201"/>
      <c r="W376" s="201">
        <v>0</v>
      </c>
      <c r="X376" s="201"/>
    </row>
    <row r="377" spans="1:24" ht="24">
      <c r="A377" s="495" t="s">
        <v>1787</v>
      </c>
      <c r="B377" s="496" t="s">
        <v>775</v>
      </c>
      <c r="C377" s="496">
        <v>13089</v>
      </c>
      <c r="D377" s="497" t="s">
        <v>777</v>
      </c>
      <c r="E377" s="497"/>
      <c r="F377" s="497"/>
      <c r="G377" s="497" t="s">
        <v>1787</v>
      </c>
      <c r="H377" s="497" t="s">
        <v>1787</v>
      </c>
      <c r="I377" s="497" t="s">
        <v>1787</v>
      </c>
      <c r="J377" s="497" t="s">
        <v>1787</v>
      </c>
      <c r="K377" s="497" t="s">
        <v>1787</v>
      </c>
      <c r="L377" s="497" t="s">
        <v>1787</v>
      </c>
      <c r="M377" s="497" t="s">
        <v>1787</v>
      </c>
      <c r="N377" s="497" t="s">
        <v>1787</v>
      </c>
      <c r="O377" s="497" t="s">
        <v>1787</v>
      </c>
      <c r="P377" s="496" t="s">
        <v>1787</v>
      </c>
      <c r="Q377" s="485" t="s">
        <v>1787</v>
      </c>
      <c r="R377" s="485" t="s">
        <v>1787</v>
      </c>
      <c r="S377" s="93" t="s">
        <v>775</v>
      </c>
      <c r="T377" s="536" t="s">
        <v>1968</v>
      </c>
      <c r="U377" s="201"/>
      <c r="V377" s="201"/>
      <c r="W377" s="201">
        <v>0</v>
      </c>
      <c r="X377" s="201"/>
    </row>
    <row r="378" spans="1:24" ht="36">
      <c r="A378" s="498" t="s">
        <v>1787</v>
      </c>
      <c r="B378" s="499" t="s">
        <v>1078</v>
      </c>
      <c r="C378" s="499">
        <v>6545</v>
      </c>
      <c r="D378" s="497" t="s">
        <v>1079</v>
      </c>
      <c r="E378" s="497" t="s">
        <v>1080</v>
      </c>
      <c r="F378" s="497"/>
      <c r="G378" s="497" t="s">
        <v>1787</v>
      </c>
      <c r="H378" s="497" t="s">
        <v>1787</v>
      </c>
      <c r="I378" s="497" t="s">
        <v>1787</v>
      </c>
      <c r="J378" s="497" t="s">
        <v>1787</v>
      </c>
      <c r="K378" s="497" t="s">
        <v>1787</v>
      </c>
      <c r="L378" s="497" t="s">
        <v>1787</v>
      </c>
      <c r="M378" s="497" t="s">
        <v>1787</v>
      </c>
      <c r="N378" s="497" t="s">
        <v>1787</v>
      </c>
      <c r="O378" s="497" t="s">
        <v>1787</v>
      </c>
      <c r="P378" s="499" t="s">
        <v>1787</v>
      </c>
      <c r="Q378" s="487" t="s">
        <v>1787</v>
      </c>
      <c r="R378" s="487" t="s">
        <v>1787</v>
      </c>
      <c r="S378" s="93" t="s">
        <v>1078</v>
      </c>
      <c r="T378" s="201" t="s">
        <v>1968</v>
      </c>
      <c r="U378" s="201"/>
      <c r="V378" s="201"/>
      <c r="W378" s="201">
        <v>0</v>
      </c>
      <c r="X378" s="201"/>
    </row>
    <row r="379" spans="1:24" ht="72">
      <c r="A379" s="495" t="s">
        <v>1787</v>
      </c>
      <c r="B379" s="496" t="s">
        <v>382</v>
      </c>
      <c r="C379" s="496">
        <v>1166</v>
      </c>
      <c r="D379" s="497" t="s">
        <v>385</v>
      </c>
      <c r="E379" s="497" t="s">
        <v>231</v>
      </c>
      <c r="F379" s="497" t="s">
        <v>386</v>
      </c>
      <c r="G379" s="497" t="s">
        <v>1787</v>
      </c>
      <c r="H379" s="497" t="s">
        <v>1787</v>
      </c>
      <c r="I379" s="497" t="s">
        <v>1787</v>
      </c>
      <c r="J379" s="497" t="s">
        <v>1787</v>
      </c>
      <c r="K379" s="497" t="s">
        <v>1787</v>
      </c>
      <c r="L379" s="497" t="s">
        <v>1787</v>
      </c>
      <c r="M379" s="497" t="s">
        <v>1787</v>
      </c>
      <c r="N379" s="497" t="s">
        <v>1787</v>
      </c>
      <c r="O379" s="497" t="s">
        <v>1787</v>
      </c>
      <c r="P379" s="496" t="s">
        <v>1787</v>
      </c>
      <c r="Q379" s="502" t="s">
        <v>1787</v>
      </c>
      <c r="R379" s="502" t="s">
        <v>1787</v>
      </c>
      <c r="S379" s="93" t="s">
        <v>382</v>
      </c>
      <c r="T379" s="201" t="s">
        <v>1968</v>
      </c>
      <c r="U379" s="201"/>
      <c r="V379" s="201"/>
      <c r="W379" s="201">
        <v>0</v>
      </c>
      <c r="X379" s="201"/>
    </row>
    <row r="380" spans="1:24" ht="274.5">
      <c r="A380" s="510" t="s">
        <v>1787</v>
      </c>
      <c r="B380" s="511" t="s">
        <v>1787</v>
      </c>
      <c r="C380" s="511" t="s">
        <v>1787</v>
      </c>
      <c r="D380" s="512" t="s">
        <v>1974</v>
      </c>
      <c r="E380" s="512" t="s">
        <v>217</v>
      </c>
      <c r="F380" s="512" t="s">
        <v>1787</v>
      </c>
      <c r="G380" s="512">
        <v>31</v>
      </c>
      <c r="H380" s="512">
        <v>3</v>
      </c>
      <c r="I380" s="512">
        <v>1.8</v>
      </c>
      <c r="J380" s="512">
        <v>0.9</v>
      </c>
      <c r="K380" s="512" t="s">
        <v>1787</v>
      </c>
      <c r="L380" s="512">
        <v>0.2</v>
      </c>
      <c r="M380" s="512">
        <v>1.2</v>
      </c>
      <c r="N380" s="512" t="s">
        <v>1787</v>
      </c>
      <c r="O380" s="512" t="s">
        <v>1787</v>
      </c>
      <c r="P380" s="513" t="s">
        <v>1975</v>
      </c>
      <c r="Q380" s="503" t="s">
        <v>1976</v>
      </c>
      <c r="R380" s="504" t="s">
        <v>1977</v>
      </c>
      <c r="S380" s="93">
        <v>0</v>
      </c>
      <c r="T380" s="201"/>
      <c r="U380" s="201"/>
      <c r="V380" s="201"/>
      <c r="W380" s="201">
        <v>0</v>
      </c>
      <c r="X380" s="201"/>
    </row>
    <row r="381" spans="1:24" ht="60">
      <c r="A381" s="495" t="s">
        <v>1787</v>
      </c>
      <c r="B381" s="496" t="s">
        <v>1523</v>
      </c>
      <c r="C381" s="496">
        <v>93240</v>
      </c>
      <c r="D381" s="497" t="s">
        <v>1519</v>
      </c>
      <c r="E381" s="497" t="s">
        <v>1524</v>
      </c>
      <c r="F381" s="497"/>
      <c r="G381" s="497" t="s">
        <v>1787</v>
      </c>
      <c r="H381" s="497" t="s">
        <v>1787</v>
      </c>
      <c r="I381" s="497" t="s">
        <v>1787</v>
      </c>
      <c r="J381" s="497" t="s">
        <v>1787</v>
      </c>
      <c r="K381" s="497" t="s">
        <v>1787</v>
      </c>
      <c r="L381" s="497" t="s">
        <v>1787</v>
      </c>
      <c r="M381" s="497" t="s">
        <v>1787</v>
      </c>
      <c r="N381" s="497" t="s">
        <v>1787</v>
      </c>
      <c r="O381" s="497" t="s">
        <v>1787</v>
      </c>
      <c r="P381" s="496" t="s">
        <v>1787</v>
      </c>
      <c r="Q381" s="485" t="s">
        <v>1787</v>
      </c>
      <c r="R381" s="485" t="s">
        <v>1787</v>
      </c>
      <c r="S381" s="93" t="s">
        <v>1523</v>
      </c>
      <c r="T381" s="201" t="s">
        <v>1968</v>
      </c>
      <c r="U381" s="201"/>
      <c r="V381" s="201"/>
      <c r="W381" s="201">
        <v>0</v>
      </c>
      <c r="X381" s="201"/>
    </row>
    <row r="382" spans="1:24" ht="24">
      <c r="A382" s="498" t="s">
        <v>1787</v>
      </c>
      <c r="B382" s="499" t="s">
        <v>1012</v>
      </c>
      <c r="C382" s="499">
        <v>1166</v>
      </c>
      <c r="D382" s="497" t="s">
        <v>1013</v>
      </c>
      <c r="E382" s="497" t="s">
        <v>231</v>
      </c>
      <c r="F382" s="497"/>
      <c r="G382" s="497" t="s">
        <v>1787</v>
      </c>
      <c r="H382" s="497" t="s">
        <v>1787</v>
      </c>
      <c r="I382" s="497" t="s">
        <v>1787</v>
      </c>
      <c r="J382" s="497" t="s">
        <v>1787</v>
      </c>
      <c r="K382" s="497" t="s">
        <v>1787</v>
      </c>
      <c r="L382" s="497" t="s">
        <v>1787</v>
      </c>
      <c r="M382" s="497" t="s">
        <v>1787</v>
      </c>
      <c r="N382" s="497" t="s">
        <v>1787</v>
      </c>
      <c r="O382" s="497" t="s">
        <v>1787</v>
      </c>
      <c r="P382" s="499" t="s">
        <v>1787</v>
      </c>
      <c r="Q382" s="487" t="s">
        <v>1787</v>
      </c>
      <c r="R382" s="487" t="s">
        <v>1787</v>
      </c>
      <c r="S382" s="93" t="s">
        <v>1012</v>
      </c>
      <c r="T382" s="201" t="s">
        <v>1968</v>
      </c>
      <c r="U382" s="201"/>
      <c r="V382" s="201"/>
      <c r="W382" s="201">
        <v>0</v>
      </c>
      <c r="X382" s="201"/>
    </row>
    <row r="383" spans="1:24" ht="24">
      <c r="A383" s="495" t="s">
        <v>1787</v>
      </c>
      <c r="B383" s="496" t="s">
        <v>508</v>
      </c>
      <c r="C383" s="496">
        <v>3497</v>
      </c>
      <c r="D383" s="497" t="s">
        <v>510</v>
      </c>
      <c r="E383" s="497" t="s">
        <v>217</v>
      </c>
      <c r="F383" s="497"/>
      <c r="G383" s="497" t="s">
        <v>1787</v>
      </c>
      <c r="H383" s="497" t="s">
        <v>1787</v>
      </c>
      <c r="I383" s="497" t="s">
        <v>1787</v>
      </c>
      <c r="J383" s="497" t="s">
        <v>1787</v>
      </c>
      <c r="K383" s="497" t="s">
        <v>1787</v>
      </c>
      <c r="L383" s="497" t="s">
        <v>1787</v>
      </c>
      <c r="M383" s="497" t="s">
        <v>1787</v>
      </c>
      <c r="N383" s="497" t="s">
        <v>1787</v>
      </c>
      <c r="O383" s="497" t="s">
        <v>1787</v>
      </c>
      <c r="P383" s="496" t="s">
        <v>1787</v>
      </c>
      <c r="Q383" s="485" t="s">
        <v>1787</v>
      </c>
      <c r="R383" s="485" t="s">
        <v>1787</v>
      </c>
      <c r="S383" s="93" t="s">
        <v>508</v>
      </c>
      <c r="T383" s="201" t="s">
        <v>1968</v>
      </c>
      <c r="U383" s="201"/>
      <c r="V383" s="201"/>
      <c r="W383" s="201">
        <v>0</v>
      </c>
      <c r="X383" s="201"/>
    </row>
    <row r="384" spans="1:24" ht="60">
      <c r="A384" s="498" t="s">
        <v>1787</v>
      </c>
      <c r="B384" s="499" t="s">
        <v>1027</v>
      </c>
      <c r="C384" s="499">
        <v>350</v>
      </c>
      <c r="D384" s="497" t="s">
        <v>1028</v>
      </c>
      <c r="E384" s="497" t="s">
        <v>231</v>
      </c>
      <c r="F384" s="497" t="s">
        <v>1018</v>
      </c>
      <c r="G384" s="497" t="s">
        <v>1787</v>
      </c>
      <c r="H384" s="497" t="s">
        <v>1787</v>
      </c>
      <c r="I384" s="497" t="s">
        <v>1787</v>
      </c>
      <c r="J384" s="497" t="s">
        <v>1787</v>
      </c>
      <c r="K384" s="497" t="s">
        <v>1787</v>
      </c>
      <c r="L384" s="497" t="s">
        <v>1787</v>
      </c>
      <c r="M384" s="497" t="s">
        <v>1787</v>
      </c>
      <c r="N384" s="497" t="s">
        <v>1787</v>
      </c>
      <c r="O384" s="497" t="s">
        <v>1787</v>
      </c>
      <c r="P384" s="499" t="s">
        <v>1787</v>
      </c>
      <c r="Q384" s="487" t="s">
        <v>1787</v>
      </c>
      <c r="R384" s="487" t="s">
        <v>1787</v>
      </c>
      <c r="S384" s="93" t="s">
        <v>1027</v>
      </c>
      <c r="T384" s="201" t="s">
        <v>1968</v>
      </c>
      <c r="U384" s="201"/>
      <c r="V384" s="201"/>
      <c r="W384" s="201">
        <v>0</v>
      </c>
      <c r="X384" s="201"/>
    </row>
    <row r="385" spans="1:24" ht="72">
      <c r="A385" s="495" t="s">
        <v>1787</v>
      </c>
      <c r="B385" s="496" t="s">
        <v>382</v>
      </c>
      <c r="C385" s="496">
        <v>1166</v>
      </c>
      <c r="D385" s="497" t="s">
        <v>385</v>
      </c>
      <c r="E385" s="497" t="s">
        <v>231</v>
      </c>
      <c r="F385" s="497" t="s">
        <v>386</v>
      </c>
      <c r="G385" s="497" t="s">
        <v>1787</v>
      </c>
      <c r="H385" s="497" t="s">
        <v>1787</v>
      </c>
      <c r="I385" s="497" t="s">
        <v>1787</v>
      </c>
      <c r="J385" s="497" t="s">
        <v>1787</v>
      </c>
      <c r="K385" s="497" t="s">
        <v>1787</v>
      </c>
      <c r="L385" s="497" t="s">
        <v>1787</v>
      </c>
      <c r="M385" s="497" t="s">
        <v>1787</v>
      </c>
      <c r="N385" s="497" t="s">
        <v>1787</v>
      </c>
      <c r="O385" s="497" t="s">
        <v>1787</v>
      </c>
      <c r="P385" s="496" t="s">
        <v>1787</v>
      </c>
      <c r="Q385" s="485" t="s">
        <v>1787</v>
      </c>
      <c r="R385" s="485" t="s">
        <v>1787</v>
      </c>
      <c r="S385" s="93" t="s">
        <v>382</v>
      </c>
      <c r="T385" s="201" t="s">
        <v>1968</v>
      </c>
      <c r="U385" s="201"/>
      <c r="V385" s="201"/>
      <c r="W385" s="201">
        <v>0</v>
      </c>
      <c r="X385" s="201"/>
    </row>
    <row r="386" spans="1:24" ht="84">
      <c r="A386" s="498" t="s">
        <v>1787</v>
      </c>
      <c r="B386" s="499" t="s">
        <v>840</v>
      </c>
      <c r="C386" s="499">
        <v>583</v>
      </c>
      <c r="D386" s="497" t="s">
        <v>841</v>
      </c>
      <c r="E386" s="497"/>
      <c r="F386" s="497" t="s">
        <v>393</v>
      </c>
      <c r="G386" s="497" t="s">
        <v>1787</v>
      </c>
      <c r="H386" s="497" t="s">
        <v>1787</v>
      </c>
      <c r="I386" s="497" t="s">
        <v>1787</v>
      </c>
      <c r="J386" s="497" t="s">
        <v>1787</v>
      </c>
      <c r="K386" s="497" t="s">
        <v>1787</v>
      </c>
      <c r="L386" s="497" t="s">
        <v>1787</v>
      </c>
      <c r="M386" s="497" t="s">
        <v>1787</v>
      </c>
      <c r="N386" s="497" t="s">
        <v>1787</v>
      </c>
      <c r="O386" s="497" t="s">
        <v>1787</v>
      </c>
      <c r="P386" s="499" t="s">
        <v>1787</v>
      </c>
      <c r="Q386" s="500" t="s">
        <v>1787</v>
      </c>
      <c r="R386" s="500" t="s">
        <v>1787</v>
      </c>
      <c r="S386" s="93" t="s">
        <v>840</v>
      </c>
      <c r="T386" s="536" t="s">
        <v>1968</v>
      </c>
      <c r="U386" s="201"/>
      <c r="V386" s="201"/>
      <c r="W386" s="201">
        <v>0</v>
      </c>
      <c r="X386" s="201"/>
    </row>
    <row r="387" spans="1:24" ht="409.6">
      <c r="A387" s="491" t="s">
        <v>1978</v>
      </c>
      <c r="B387" s="491" t="s">
        <v>1787</v>
      </c>
      <c r="C387" s="491" t="s">
        <v>1787</v>
      </c>
      <c r="D387" s="492" t="s">
        <v>1979</v>
      </c>
      <c r="E387" s="492" t="s">
        <v>1953</v>
      </c>
      <c r="F387" s="492"/>
      <c r="G387" s="492">
        <v>185.6</v>
      </c>
      <c r="H387" s="492">
        <v>11.4</v>
      </c>
      <c r="I387" s="492">
        <v>3.6</v>
      </c>
      <c r="J387" s="492">
        <v>14.7</v>
      </c>
      <c r="K387" s="492"/>
      <c r="L387" s="492">
        <v>10.1</v>
      </c>
      <c r="M387" s="492">
        <v>1.6</v>
      </c>
      <c r="N387" s="492" t="s">
        <v>1787</v>
      </c>
      <c r="O387" s="492" t="s">
        <v>1787</v>
      </c>
      <c r="P387" s="493" t="s">
        <v>1980</v>
      </c>
      <c r="Q387" s="491" t="s">
        <v>1981</v>
      </c>
      <c r="R387" s="504" t="s">
        <v>1982</v>
      </c>
      <c r="S387" s="93" t="s">
        <v>1978</v>
      </c>
      <c r="T387" s="481" t="s">
        <v>1978</v>
      </c>
      <c r="U387" s="201"/>
      <c r="V387" s="201"/>
      <c r="W387" s="201" t="s">
        <v>1978</v>
      </c>
      <c r="X387" s="201"/>
    </row>
    <row r="388" spans="1:24" ht="36">
      <c r="A388" s="495" t="s">
        <v>1787</v>
      </c>
      <c r="B388" s="496" t="s">
        <v>591</v>
      </c>
      <c r="C388" s="496">
        <v>51282</v>
      </c>
      <c r="D388" s="497" t="s">
        <v>592</v>
      </c>
      <c r="E388" s="497" t="s">
        <v>231</v>
      </c>
      <c r="F388" s="497"/>
      <c r="G388" s="497" t="s">
        <v>1787</v>
      </c>
      <c r="H388" s="497" t="s">
        <v>1787</v>
      </c>
      <c r="I388" s="497" t="s">
        <v>1787</v>
      </c>
      <c r="J388" s="497" t="s">
        <v>1787</v>
      </c>
      <c r="K388" s="497" t="s">
        <v>1787</v>
      </c>
      <c r="L388" s="497" t="s">
        <v>1787</v>
      </c>
      <c r="M388" s="497" t="s">
        <v>1787</v>
      </c>
      <c r="N388" s="497" t="s">
        <v>1787</v>
      </c>
      <c r="O388" s="497" t="s">
        <v>1787</v>
      </c>
      <c r="P388" s="496" t="s">
        <v>1787</v>
      </c>
      <c r="Q388" s="485" t="s">
        <v>1787</v>
      </c>
      <c r="R388" s="485" t="s">
        <v>1787</v>
      </c>
      <c r="S388" s="93" t="s">
        <v>591</v>
      </c>
      <c r="T388" s="201" t="s">
        <v>1978</v>
      </c>
      <c r="U388" s="201"/>
      <c r="V388" s="201"/>
      <c r="W388" s="201">
        <v>0</v>
      </c>
      <c r="X388" s="201"/>
    </row>
    <row r="389" spans="1:24" ht="226.5">
      <c r="A389" s="495" t="s">
        <v>1787</v>
      </c>
      <c r="B389" s="496" t="s">
        <v>724</v>
      </c>
      <c r="C389" s="496" t="s">
        <v>725</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c r="T389" s="201" t="s">
        <v>1978</v>
      </c>
      <c r="U389" s="201"/>
      <c r="V389" s="201"/>
      <c r="W389" s="201"/>
      <c r="X389" s="201"/>
    </row>
    <row r="390" spans="1:24" ht="202.5">
      <c r="A390" s="495" t="s">
        <v>1787</v>
      </c>
      <c r="B390" s="496" t="s">
        <v>377</v>
      </c>
      <c r="C390" s="496" t="s">
        <v>379</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c r="T390" s="201" t="s">
        <v>1978</v>
      </c>
      <c r="U390" s="201"/>
      <c r="V390" s="201"/>
      <c r="W390" s="201"/>
      <c r="X390" s="201"/>
    </row>
    <row r="391" spans="1:24" ht="48">
      <c r="A391" s="498" t="s">
        <v>1787</v>
      </c>
      <c r="B391" s="499" t="s">
        <v>548</v>
      </c>
      <c r="C391" s="499">
        <v>17094</v>
      </c>
      <c r="D391" s="497" t="s">
        <v>549</v>
      </c>
      <c r="E391" s="497" t="s">
        <v>231</v>
      </c>
      <c r="F391" s="497"/>
      <c r="G391" s="497" t="s">
        <v>1787</v>
      </c>
      <c r="H391" s="497" t="s">
        <v>1787</v>
      </c>
      <c r="I391" s="497" t="s">
        <v>1787</v>
      </c>
      <c r="J391" s="497" t="s">
        <v>1787</v>
      </c>
      <c r="K391" s="497" t="s">
        <v>1787</v>
      </c>
      <c r="L391" s="497" t="s">
        <v>1787</v>
      </c>
      <c r="M391" s="497" t="s">
        <v>1787</v>
      </c>
      <c r="N391" s="497" t="s">
        <v>1787</v>
      </c>
      <c r="O391" s="497" t="s">
        <v>1787</v>
      </c>
      <c r="P391" s="499" t="s">
        <v>1787</v>
      </c>
      <c r="Q391" s="487" t="s">
        <v>1787</v>
      </c>
      <c r="R391" s="487" t="s">
        <v>1787</v>
      </c>
      <c r="S391" s="93" t="s">
        <v>548</v>
      </c>
      <c r="T391" s="201" t="s">
        <v>1978</v>
      </c>
      <c r="U391" s="201"/>
      <c r="V391" s="201"/>
      <c r="W391" s="201">
        <v>0</v>
      </c>
      <c r="X391" s="201"/>
    </row>
    <row r="392" spans="1:24" ht="238.5">
      <c r="A392" s="495" t="s">
        <v>1787</v>
      </c>
      <c r="B392" s="496" t="s">
        <v>544</v>
      </c>
      <c r="C392" s="496">
        <v>1709</v>
      </c>
      <c r="D392" s="497" t="s">
        <v>545</v>
      </c>
      <c r="E392" s="497" t="s">
        <v>231</v>
      </c>
      <c r="F392" s="497" t="s">
        <v>393</v>
      </c>
      <c r="G392" s="497" t="s">
        <v>1787</v>
      </c>
      <c r="H392" s="497" t="s">
        <v>1787</v>
      </c>
      <c r="I392" s="497" t="s">
        <v>1787</v>
      </c>
      <c r="J392" s="497" t="s">
        <v>1787</v>
      </c>
      <c r="K392" s="497" t="s">
        <v>1787</v>
      </c>
      <c r="L392" s="497" t="s">
        <v>1787</v>
      </c>
      <c r="M392" s="497" t="s">
        <v>1787</v>
      </c>
      <c r="N392" s="497" t="s">
        <v>1787</v>
      </c>
      <c r="O392" s="497" t="s">
        <v>1787</v>
      </c>
      <c r="P392" s="496" t="s">
        <v>1787</v>
      </c>
      <c r="Q392" s="485" t="s">
        <v>1787</v>
      </c>
      <c r="R392" s="485" t="s">
        <v>1787</v>
      </c>
      <c r="S392" s="93" t="s">
        <v>544</v>
      </c>
      <c r="T392" s="201" t="s">
        <v>1978</v>
      </c>
      <c r="U392" s="201"/>
      <c r="V392" s="201"/>
      <c r="W392" s="201">
        <v>0</v>
      </c>
      <c r="X392" s="201"/>
    </row>
    <row r="393" spans="1:24" ht="190.5">
      <c r="A393" s="498" t="s">
        <v>1787</v>
      </c>
      <c r="B393" s="499" t="s">
        <v>902</v>
      </c>
      <c r="C393" s="499">
        <v>8547</v>
      </c>
      <c r="D393" s="497" t="s">
        <v>904</v>
      </c>
      <c r="E393" s="497" t="s">
        <v>217</v>
      </c>
      <c r="F393" s="497"/>
      <c r="G393" s="497" t="s">
        <v>1787</v>
      </c>
      <c r="H393" s="497" t="s">
        <v>1787</v>
      </c>
      <c r="I393" s="497" t="s">
        <v>1787</v>
      </c>
      <c r="J393" s="497" t="s">
        <v>1787</v>
      </c>
      <c r="K393" s="497" t="s">
        <v>1787</v>
      </c>
      <c r="L393" s="497" t="s">
        <v>1787</v>
      </c>
      <c r="M393" s="497" t="s">
        <v>1787</v>
      </c>
      <c r="N393" s="497" t="s">
        <v>1787</v>
      </c>
      <c r="O393" s="497" t="s">
        <v>1787</v>
      </c>
      <c r="P393" s="499" t="s">
        <v>1787</v>
      </c>
      <c r="Q393" s="487" t="s">
        <v>1787</v>
      </c>
      <c r="R393" s="487" t="s">
        <v>1787</v>
      </c>
      <c r="S393" s="93" t="s">
        <v>902</v>
      </c>
      <c r="T393" s="201" t="s">
        <v>1978</v>
      </c>
      <c r="U393" s="201"/>
      <c r="V393" s="201"/>
      <c r="W393" s="201">
        <v>0</v>
      </c>
      <c r="X393" s="201"/>
    </row>
    <row r="394" spans="1:24" ht="15" customHeight="1">
      <c r="A394" s="495" t="s">
        <v>1787</v>
      </c>
      <c r="B394" s="496" t="s">
        <v>487</v>
      </c>
      <c r="C394" s="496">
        <v>8547</v>
      </c>
      <c r="D394" s="497" t="s">
        <v>488</v>
      </c>
      <c r="E394" s="497" t="s">
        <v>231</v>
      </c>
      <c r="F394" s="497"/>
      <c r="G394" s="497" t="s">
        <v>1787</v>
      </c>
      <c r="H394" s="497" t="s">
        <v>1787</v>
      </c>
      <c r="I394" s="497" t="s">
        <v>1787</v>
      </c>
      <c r="J394" s="497" t="s">
        <v>1787</v>
      </c>
      <c r="K394" s="497" t="s">
        <v>1787</v>
      </c>
      <c r="L394" s="497" t="s">
        <v>1787</v>
      </c>
      <c r="M394" s="497" t="s">
        <v>1787</v>
      </c>
      <c r="N394" s="497" t="s">
        <v>1787</v>
      </c>
      <c r="O394" s="497" t="s">
        <v>1787</v>
      </c>
      <c r="P394" s="496" t="s">
        <v>1787</v>
      </c>
      <c r="Q394" s="485" t="s">
        <v>1787</v>
      </c>
      <c r="R394" s="485" t="s">
        <v>1787</v>
      </c>
      <c r="S394" s="93" t="s">
        <v>487</v>
      </c>
      <c r="T394" s="201" t="s">
        <v>1978</v>
      </c>
      <c r="U394" s="201"/>
      <c r="V394" s="201"/>
      <c r="W394" s="201">
        <v>0</v>
      </c>
      <c r="X394" s="201"/>
    </row>
    <row r="395" spans="1:24" ht="238.5">
      <c r="A395" s="498" t="s">
        <v>1787</v>
      </c>
      <c r="B395" s="499" t="s">
        <v>673</v>
      </c>
      <c r="C395" s="499">
        <v>4274</v>
      </c>
      <c r="D395" s="497" t="s">
        <v>675</v>
      </c>
      <c r="E395" s="497"/>
      <c r="F395" s="497"/>
      <c r="G395" s="497" t="s">
        <v>1787</v>
      </c>
      <c r="H395" s="497" t="s">
        <v>1787</v>
      </c>
      <c r="I395" s="497" t="s">
        <v>1787</v>
      </c>
      <c r="J395" s="497" t="s">
        <v>1787</v>
      </c>
      <c r="K395" s="497" t="s">
        <v>1787</v>
      </c>
      <c r="L395" s="497" t="s">
        <v>1787</v>
      </c>
      <c r="M395" s="497" t="s">
        <v>1787</v>
      </c>
      <c r="N395" s="497" t="s">
        <v>1787</v>
      </c>
      <c r="O395" s="497" t="s">
        <v>1787</v>
      </c>
      <c r="P395" s="499" t="s">
        <v>1787</v>
      </c>
      <c r="Q395" s="487" t="s">
        <v>1787</v>
      </c>
      <c r="R395" s="487" t="s">
        <v>1787</v>
      </c>
      <c r="S395" s="93" t="s">
        <v>673</v>
      </c>
      <c r="T395" s="536" t="s">
        <v>1978</v>
      </c>
      <c r="U395" s="201"/>
      <c r="V395" s="201"/>
      <c r="W395" s="201">
        <v>0</v>
      </c>
      <c r="X395" s="201"/>
    </row>
    <row r="396" spans="1:24" ht="118.5">
      <c r="A396" s="495" t="s">
        <v>1787</v>
      </c>
      <c r="B396" s="496" t="s">
        <v>539</v>
      </c>
      <c r="C396" s="496">
        <v>4274</v>
      </c>
      <c r="D396" s="497" t="s">
        <v>541</v>
      </c>
      <c r="E396" s="497" t="s">
        <v>217</v>
      </c>
      <c r="F396" s="497"/>
      <c r="G396" s="497" t="s">
        <v>1787</v>
      </c>
      <c r="H396" s="497" t="s">
        <v>1787</v>
      </c>
      <c r="I396" s="497" t="s">
        <v>1787</v>
      </c>
      <c r="J396" s="497" t="s">
        <v>1787</v>
      </c>
      <c r="K396" s="497" t="s">
        <v>1787</v>
      </c>
      <c r="L396" s="497" t="s">
        <v>1787</v>
      </c>
      <c r="M396" s="497" t="s">
        <v>1787</v>
      </c>
      <c r="N396" s="497" t="s">
        <v>1787</v>
      </c>
      <c r="O396" s="497" t="s">
        <v>1787</v>
      </c>
      <c r="P396" s="496" t="s">
        <v>1787</v>
      </c>
      <c r="Q396" s="485" t="s">
        <v>1787</v>
      </c>
      <c r="R396" s="485" t="s">
        <v>1787</v>
      </c>
      <c r="S396" s="93" t="s">
        <v>539</v>
      </c>
      <c r="T396" s="201" t="s">
        <v>1978</v>
      </c>
      <c r="U396" s="201"/>
      <c r="V396" s="201"/>
      <c r="W396" s="201">
        <v>0</v>
      </c>
      <c r="X396" s="201"/>
    </row>
    <row r="397" spans="1:24" ht="24">
      <c r="A397" s="514" t="s">
        <v>1787</v>
      </c>
      <c r="B397" s="515" t="s">
        <v>1104</v>
      </c>
      <c r="C397" s="515">
        <v>4274</v>
      </c>
      <c r="D397" s="508" t="s">
        <v>1105</v>
      </c>
      <c r="E397" s="508" t="s">
        <v>1080</v>
      </c>
      <c r="F397" s="508"/>
      <c r="G397" s="508" t="s">
        <v>1787</v>
      </c>
      <c r="H397" s="508" t="s">
        <v>1787</v>
      </c>
      <c r="I397" s="508" t="s">
        <v>1787</v>
      </c>
      <c r="J397" s="508" t="s">
        <v>1787</v>
      </c>
      <c r="K397" s="508" t="s">
        <v>1787</v>
      </c>
      <c r="L397" s="508" t="s">
        <v>1787</v>
      </c>
      <c r="M397" s="508" t="s">
        <v>1787</v>
      </c>
      <c r="N397" s="508" t="s">
        <v>1787</v>
      </c>
      <c r="O397" s="508" t="s">
        <v>1787</v>
      </c>
      <c r="P397" s="515" t="s">
        <v>1787</v>
      </c>
      <c r="Q397" s="500" t="s">
        <v>1787</v>
      </c>
      <c r="R397" s="500" t="s">
        <v>1787</v>
      </c>
      <c r="S397" s="93" t="s">
        <v>1104</v>
      </c>
      <c r="T397" s="201" t="s">
        <v>1978</v>
      </c>
      <c r="U397" s="201"/>
      <c r="V397" s="201"/>
      <c r="W397" s="201">
        <v>0</v>
      </c>
      <c r="X397" s="201"/>
    </row>
    <row r="398" spans="1:24" ht="409.6">
      <c r="A398" s="491" t="s">
        <v>1983</v>
      </c>
      <c r="B398" s="491" t="s">
        <v>1787</v>
      </c>
      <c r="C398" s="491" t="s">
        <v>1787</v>
      </c>
      <c r="D398" s="492" t="s">
        <v>1984</v>
      </c>
      <c r="E398" s="492" t="s">
        <v>231</v>
      </c>
      <c r="F398" s="492"/>
      <c r="G398" s="492">
        <v>122.91</v>
      </c>
      <c r="H398" s="492">
        <v>6.64</v>
      </c>
      <c r="I398" s="492">
        <v>1.96</v>
      </c>
      <c r="J398" s="492">
        <v>2.9</v>
      </c>
      <c r="K398" s="492"/>
      <c r="L398" s="492">
        <v>12.67</v>
      </c>
      <c r="M398" s="492">
        <v>1.42</v>
      </c>
      <c r="N398" s="492" t="s">
        <v>1787</v>
      </c>
      <c r="O398" s="492" t="s">
        <v>1787</v>
      </c>
      <c r="P398" s="493" t="s">
        <v>1985</v>
      </c>
      <c r="Q398" s="491" t="s">
        <v>1986</v>
      </c>
      <c r="R398" s="501" t="s">
        <v>1987</v>
      </c>
      <c r="S398" s="93" t="s">
        <v>1983</v>
      </c>
      <c r="T398" s="481" t="s">
        <v>1988</v>
      </c>
      <c r="U398" s="201"/>
      <c r="V398" s="201"/>
      <c r="W398" s="201" t="s">
        <v>1983</v>
      </c>
      <c r="X398" s="201"/>
    </row>
    <row r="399" spans="1:24" ht="48">
      <c r="A399" s="495" t="s">
        <v>1787</v>
      </c>
      <c r="B399" s="496" t="s">
        <v>264</v>
      </c>
      <c r="C399" s="496">
        <v>47885</v>
      </c>
      <c r="D399" s="497" t="s">
        <v>266</v>
      </c>
      <c r="E399" s="497"/>
      <c r="F399" s="497"/>
      <c r="G399" s="497" t="s">
        <v>1787</v>
      </c>
      <c r="H399" s="497" t="s">
        <v>1787</v>
      </c>
      <c r="I399" s="497" t="s">
        <v>1787</v>
      </c>
      <c r="J399" s="497" t="s">
        <v>1787</v>
      </c>
      <c r="K399" s="497" t="s">
        <v>1787</v>
      </c>
      <c r="L399" s="497" t="s">
        <v>1787</v>
      </c>
      <c r="M399" s="497" t="s">
        <v>1787</v>
      </c>
      <c r="N399" s="497" t="s">
        <v>1787</v>
      </c>
      <c r="O399" s="497" t="s">
        <v>1787</v>
      </c>
      <c r="P399" s="496" t="s">
        <v>1787</v>
      </c>
      <c r="Q399" s="485" t="s">
        <v>1787</v>
      </c>
      <c r="R399" s="485" t="s">
        <v>1787</v>
      </c>
      <c r="S399" s="93" t="s">
        <v>264</v>
      </c>
      <c r="T399" s="536" t="s">
        <v>1988</v>
      </c>
      <c r="U399" s="201"/>
      <c r="V399" s="201"/>
      <c r="W399" s="201">
        <v>0</v>
      </c>
      <c r="X399" s="201"/>
    </row>
    <row r="400" spans="1:24" ht="309.75">
      <c r="A400" s="498" t="s">
        <v>1787</v>
      </c>
      <c r="B400" s="499" t="s">
        <v>813</v>
      </c>
      <c r="C400" s="499">
        <v>11971</v>
      </c>
      <c r="D400" s="497" t="s">
        <v>814</v>
      </c>
      <c r="E400" s="497"/>
      <c r="F400" s="497"/>
      <c r="G400" s="497" t="s">
        <v>1787</v>
      </c>
      <c r="H400" s="497" t="s">
        <v>1787</v>
      </c>
      <c r="I400" s="497" t="s">
        <v>1787</v>
      </c>
      <c r="J400" s="497" t="s">
        <v>1787</v>
      </c>
      <c r="K400" s="497" t="s">
        <v>1787</v>
      </c>
      <c r="L400" s="497" t="s">
        <v>1787</v>
      </c>
      <c r="M400" s="497" t="s">
        <v>1787</v>
      </c>
      <c r="N400" s="497" t="s">
        <v>1787</v>
      </c>
      <c r="O400" s="497" t="s">
        <v>1787</v>
      </c>
      <c r="P400" s="499" t="s">
        <v>1787</v>
      </c>
      <c r="Q400" s="487" t="s">
        <v>1787</v>
      </c>
      <c r="R400" s="487" t="s">
        <v>1787</v>
      </c>
      <c r="S400" s="93" t="s">
        <v>813</v>
      </c>
      <c r="T400" s="536" t="s">
        <v>1988</v>
      </c>
      <c r="U400" s="201"/>
      <c r="V400" s="201"/>
      <c r="W400" s="201">
        <v>0</v>
      </c>
      <c r="X400" s="201"/>
    </row>
    <row r="401" spans="1:24" ht="15">
      <c r="A401" s="495" t="s">
        <v>1787</v>
      </c>
      <c r="B401" s="496" t="s">
        <v>1422</v>
      </c>
      <c r="C401" s="496">
        <v>2394</v>
      </c>
      <c r="D401" s="497"/>
      <c r="E401" s="497"/>
      <c r="F401" s="497"/>
      <c r="G401" s="497" t="s">
        <v>1787</v>
      </c>
      <c r="H401" s="497" t="s">
        <v>1787</v>
      </c>
      <c r="I401" s="497" t="s">
        <v>1787</v>
      </c>
      <c r="J401" s="497" t="s">
        <v>1787</v>
      </c>
      <c r="K401" s="497" t="s">
        <v>1787</v>
      </c>
      <c r="L401" s="497" t="s">
        <v>1787</v>
      </c>
      <c r="M401" s="497" t="s">
        <v>1787</v>
      </c>
      <c r="N401" s="497" t="s">
        <v>1787</v>
      </c>
      <c r="O401" s="497" t="s">
        <v>1787</v>
      </c>
      <c r="P401" s="496" t="s">
        <v>1787</v>
      </c>
      <c r="Q401" s="485" t="s">
        <v>1787</v>
      </c>
      <c r="R401" s="485" t="s">
        <v>1787</v>
      </c>
      <c r="S401" s="93" t="s">
        <v>1422</v>
      </c>
      <c r="T401" s="536" t="s">
        <v>1988</v>
      </c>
      <c r="U401" s="201"/>
      <c r="V401" s="201"/>
      <c r="W401" s="201">
        <v>0</v>
      </c>
      <c r="X401" s="201"/>
    </row>
    <row r="402" spans="1:24" ht="24">
      <c r="A402" s="498" t="s">
        <v>1787</v>
      </c>
      <c r="B402" s="499" t="s">
        <v>775</v>
      </c>
      <c r="C402" s="516">
        <v>3915</v>
      </c>
      <c r="D402" s="497" t="s">
        <v>777</v>
      </c>
      <c r="E402" s="497"/>
      <c r="F402" s="497"/>
      <c r="G402" s="497" t="s">
        <v>1787</v>
      </c>
      <c r="H402" s="497" t="s">
        <v>1787</v>
      </c>
      <c r="I402" s="497" t="s">
        <v>1787</v>
      </c>
      <c r="J402" s="497" t="s">
        <v>1787</v>
      </c>
      <c r="K402" s="497" t="s">
        <v>1787</v>
      </c>
      <c r="L402" s="497" t="s">
        <v>1787</v>
      </c>
      <c r="M402" s="497" t="s">
        <v>1787</v>
      </c>
      <c r="N402" s="497" t="s">
        <v>1787</v>
      </c>
      <c r="O402" s="497" t="s">
        <v>1787</v>
      </c>
      <c r="P402" s="499" t="s">
        <v>1787</v>
      </c>
      <c r="Q402" s="487" t="s">
        <v>1787</v>
      </c>
      <c r="R402" s="487" t="s">
        <v>1787</v>
      </c>
      <c r="S402" s="93" t="s">
        <v>775</v>
      </c>
      <c r="T402" s="536" t="s">
        <v>1988</v>
      </c>
      <c r="U402" s="201"/>
      <c r="V402" s="201"/>
      <c r="W402" s="201">
        <v>0</v>
      </c>
      <c r="X402" s="201"/>
    </row>
    <row r="403" spans="1:24" ht="24">
      <c r="A403" s="495" t="s">
        <v>1787</v>
      </c>
      <c r="B403" s="496" t="s">
        <v>1012</v>
      </c>
      <c r="C403" s="496">
        <v>798</v>
      </c>
      <c r="D403" s="497" t="s">
        <v>1013</v>
      </c>
      <c r="E403" s="497" t="s">
        <v>231</v>
      </c>
      <c r="F403" s="497"/>
      <c r="G403" s="497" t="s">
        <v>1787</v>
      </c>
      <c r="H403" s="497" t="s">
        <v>1787</v>
      </c>
      <c r="I403" s="497" t="s">
        <v>1787</v>
      </c>
      <c r="J403" s="497" t="s">
        <v>1787</v>
      </c>
      <c r="K403" s="497" t="s">
        <v>1787</v>
      </c>
      <c r="L403" s="497" t="s">
        <v>1787</v>
      </c>
      <c r="M403" s="497" t="s">
        <v>1787</v>
      </c>
      <c r="N403" s="497" t="s">
        <v>1787</v>
      </c>
      <c r="O403" s="497" t="s">
        <v>1787</v>
      </c>
      <c r="P403" s="496" t="s">
        <v>1787</v>
      </c>
      <c r="Q403" s="485" t="s">
        <v>1787</v>
      </c>
      <c r="R403" s="485" t="s">
        <v>1787</v>
      </c>
      <c r="S403" s="93" t="s">
        <v>1012</v>
      </c>
      <c r="T403" s="201" t="s">
        <v>1988</v>
      </c>
      <c r="U403" s="201"/>
      <c r="V403" s="201"/>
      <c r="W403" s="201">
        <v>0</v>
      </c>
      <c r="X403" s="201"/>
    </row>
    <row r="404" spans="1:24" ht="72">
      <c r="A404" s="498" t="s">
        <v>1787</v>
      </c>
      <c r="B404" s="499" t="s">
        <v>1285</v>
      </c>
      <c r="C404" s="499">
        <v>399</v>
      </c>
      <c r="D404" s="497" t="s">
        <v>1286</v>
      </c>
      <c r="E404" s="497" t="s">
        <v>231</v>
      </c>
      <c r="F404" s="497" t="s">
        <v>393</v>
      </c>
      <c r="G404" s="497" t="s">
        <v>1787</v>
      </c>
      <c r="H404" s="497" t="s">
        <v>1787</v>
      </c>
      <c r="I404" s="497" t="s">
        <v>1787</v>
      </c>
      <c r="J404" s="497" t="s">
        <v>1787</v>
      </c>
      <c r="K404" s="497" t="s">
        <v>1787</v>
      </c>
      <c r="L404" s="497" t="s">
        <v>1787</v>
      </c>
      <c r="M404" s="497" t="s">
        <v>1787</v>
      </c>
      <c r="N404" s="497" t="s">
        <v>1787</v>
      </c>
      <c r="O404" s="497" t="s">
        <v>1787</v>
      </c>
      <c r="P404" s="499" t="s">
        <v>1787</v>
      </c>
      <c r="Q404" s="487" t="s">
        <v>1787</v>
      </c>
      <c r="R404" s="487" t="s">
        <v>1787</v>
      </c>
      <c r="S404" s="93" t="s">
        <v>1285</v>
      </c>
      <c r="T404" s="201" t="s">
        <v>1988</v>
      </c>
      <c r="U404" s="201"/>
      <c r="V404" s="201"/>
      <c r="W404" s="201">
        <v>0</v>
      </c>
      <c r="X404" s="201"/>
    </row>
    <row r="405" spans="1:24" ht="72">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484" t="s">
        <v>1787</v>
      </c>
      <c r="P405" s="483" t="s">
        <v>1787</v>
      </c>
      <c r="Q405" s="485" t="s">
        <v>1787</v>
      </c>
      <c r="R405" s="485" t="s">
        <v>1787</v>
      </c>
      <c r="S405" s="93" t="s">
        <v>382</v>
      </c>
      <c r="T405" s="201" t="s">
        <v>1988</v>
      </c>
      <c r="U405" s="201"/>
      <c r="V405" s="201"/>
      <c r="W405" s="201">
        <v>0</v>
      </c>
      <c r="X405" s="201"/>
    </row>
    <row r="406" spans="1:24" ht="409.6">
      <c r="A406" s="491" t="s">
        <v>1989</v>
      </c>
      <c r="B406" s="491" t="s">
        <v>1787</v>
      </c>
      <c r="C406" s="491" t="s">
        <v>1787</v>
      </c>
      <c r="D406" s="492" t="s">
        <v>1990</v>
      </c>
      <c r="E406" s="492" t="s">
        <v>1991</v>
      </c>
      <c r="F406" s="492"/>
      <c r="G406" s="492">
        <v>198.27</v>
      </c>
      <c r="H406" s="492">
        <v>8.66</v>
      </c>
      <c r="I406" s="492">
        <v>1.56</v>
      </c>
      <c r="J406" s="492">
        <v>8.68</v>
      </c>
      <c r="K406" s="492"/>
      <c r="L406" s="492">
        <v>21.57</v>
      </c>
      <c r="M406" s="492">
        <v>3.9</v>
      </c>
      <c r="N406" s="492" t="s">
        <v>1787</v>
      </c>
      <c r="O406" s="492" t="s">
        <v>1787</v>
      </c>
      <c r="P406" s="493" t="s">
        <v>1992</v>
      </c>
      <c r="Q406" s="491" t="s">
        <v>1993</v>
      </c>
      <c r="R406" s="499" t="s">
        <v>1994</v>
      </c>
      <c r="S406" s="93" t="s">
        <v>1989</v>
      </c>
      <c r="T406" s="481" t="s">
        <v>1989</v>
      </c>
      <c r="U406" s="201"/>
      <c r="V406" s="201"/>
      <c r="W406" s="201" t="s">
        <v>1989</v>
      </c>
      <c r="X406" s="201"/>
    </row>
    <row r="407" spans="1:24" ht="309.75">
      <c r="A407" s="495" t="s">
        <v>1787</v>
      </c>
      <c r="B407" s="496" t="s">
        <v>259</v>
      </c>
      <c r="C407" s="496">
        <v>85016</v>
      </c>
      <c r="D407" s="497" t="s">
        <v>261</v>
      </c>
      <c r="E407" s="497"/>
      <c r="F407" s="497"/>
      <c r="G407" s="497" t="s">
        <v>1787</v>
      </c>
      <c r="H407" s="497" t="s">
        <v>1787</v>
      </c>
      <c r="I407" s="497" t="s">
        <v>1787</v>
      </c>
      <c r="J407" s="497" t="s">
        <v>1787</v>
      </c>
      <c r="K407" s="497" t="s">
        <v>1787</v>
      </c>
      <c r="L407" s="497" t="s">
        <v>1787</v>
      </c>
      <c r="M407" s="497" t="s">
        <v>1787</v>
      </c>
      <c r="N407" s="497" t="s">
        <v>1787</v>
      </c>
      <c r="O407" s="497" t="s">
        <v>1787</v>
      </c>
      <c r="P407" s="496" t="s">
        <v>1787</v>
      </c>
      <c r="Q407" s="485" t="s">
        <v>1787</v>
      </c>
      <c r="R407" s="485" t="s">
        <v>1787</v>
      </c>
      <c r="S407" s="93" t="s">
        <v>259</v>
      </c>
      <c r="T407" s="536" t="s">
        <v>1989</v>
      </c>
      <c r="U407" s="201"/>
      <c r="V407" s="201"/>
      <c r="W407" s="201">
        <v>0</v>
      </c>
      <c r="X407" s="201"/>
    </row>
    <row r="408" spans="1:24" ht="285.75">
      <c r="A408" s="498" t="s">
        <v>1787</v>
      </c>
      <c r="B408" s="499" t="s">
        <v>997</v>
      </c>
      <c r="C408" s="499">
        <v>10627</v>
      </c>
      <c r="D408" s="497" t="s">
        <v>999</v>
      </c>
      <c r="E408" s="497" t="s">
        <v>343</v>
      </c>
      <c r="F408" s="497"/>
      <c r="G408" s="497" t="s">
        <v>1787</v>
      </c>
      <c r="H408" s="497" t="s">
        <v>1787</v>
      </c>
      <c r="I408" s="497" t="s">
        <v>1787</v>
      </c>
      <c r="J408" s="497" t="s">
        <v>1787</v>
      </c>
      <c r="K408" s="497" t="s">
        <v>1787</v>
      </c>
      <c r="L408" s="497" t="s">
        <v>1787</v>
      </c>
      <c r="M408" s="497" t="s">
        <v>1787</v>
      </c>
      <c r="N408" s="497" t="s">
        <v>1787</v>
      </c>
      <c r="O408" s="497" t="s">
        <v>1787</v>
      </c>
      <c r="P408" s="499" t="s">
        <v>1787</v>
      </c>
      <c r="Q408" s="487" t="s">
        <v>1787</v>
      </c>
      <c r="R408" s="487" t="s">
        <v>1787</v>
      </c>
      <c r="S408" s="93" t="s">
        <v>997</v>
      </c>
      <c r="T408" s="201" t="s">
        <v>1989</v>
      </c>
      <c r="U408" s="201"/>
      <c r="V408" s="201"/>
      <c r="W408" s="201">
        <v>0</v>
      </c>
      <c r="X408" s="201"/>
    </row>
    <row r="409" spans="1:24" ht="24">
      <c r="A409" s="495" t="s">
        <v>1787</v>
      </c>
      <c r="B409" s="496" t="s">
        <v>1012</v>
      </c>
      <c r="C409" s="496">
        <v>1063</v>
      </c>
      <c r="D409" s="497" t="s">
        <v>1013</v>
      </c>
      <c r="E409" s="497" t="s">
        <v>231</v>
      </c>
      <c r="F409" s="497"/>
      <c r="G409" s="497" t="s">
        <v>1787</v>
      </c>
      <c r="H409" s="497" t="s">
        <v>1787</v>
      </c>
      <c r="I409" s="497" t="s">
        <v>1787</v>
      </c>
      <c r="J409" s="497" t="s">
        <v>1787</v>
      </c>
      <c r="K409" s="497" t="s">
        <v>1787</v>
      </c>
      <c r="L409" s="497" t="s">
        <v>1787</v>
      </c>
      <c r="M409" s="497" t="s">
        <v>1787</v>
      </c>
      <c r="N409" s="497" t="s">
        <v>1787</v>
      </c>
      <c r="O409" s="497" t="s">
        <v>1787</v>
      </c>
      <c r="P409" s="496" t="s">
        <v>1787</v>
      </c>
      <c r="Q409" s="485" t="s">
        <v>1787</v>
      </c>
      <c r="R409" s="485" t="s">
        <v>1787</v>
      </c>
      <c r="S409" s="93" t="s">
        <v>1012</v>
      </c>
      <c r="T409" s="201" t="s">
        <v>1989</v>
      </c>
      <c r="U409" s="201"/>
      <c r="V409" s="201"/>
      <c r="W409" s="201">
        <v>0</v>
      </c>
      <c r="X409" s="201"/>
    </row>
    <row r="410" spans="1:24" ht="72">
      <c r="A410" s="498" t="s">
        <v>1787</v>
      </c>
      <c r="B410" s="499" t="s">
        <v>1020</v>
      </c>
      <c r="C410" s="499">
        <v>1063</v>
      </c>
      <c r="D410" s="497" t="s">
        <v>1021</v>
      </c>
      <c r="E410" s="497" t="s">
        <v>231</v>
      </c>
      <c r="F410" s="497" t="s">
        <v>1018</v>
      </c>
      <c r="G410" s="497" t="s">
        <v>1787</v>
      </c>
      <c r="H410" s="497" t="s">
        <v>1787</v>
      </c>
      <c r="I410" s="497" t="s">
        <v>1787</v>
      </c>
      <c r="J410" s="497" t="s">
        <v>1787</v>
      </c>
      <c r="K410" s="497" t="s">
        <v>1787</v>
      </c>
      <c r="L410" s="497" t="s">
        <v>1787</v>
      </c>
      <c r="M410" s="497" t="s">
        <v>1787</v>
      </c>
      <c r="N410" s="497" t="s">
        <v>1787</v>
      </c>
      <c r="O410" s="497" t="s">
        <v>1787</v>
      </c>
      <c r="P410" s="499" t="s">
        <v>1787</v>
      </c>
      <c r="Q410" s="487" t="s">
        <v>1787</v>
      </c>
      <c r="R410" s="487" t="s">
        <v>1787</v>
      </c>
      <c r="S410" s="93" t="s">
        <v>1020</v>
      </c>
      <c r="T410" s="201" t="s">
        <v>1989</v>
      </c>
      <c r="U410" s="201"/>
      <c r="V410" s="201"/>
      <c r="W410" s="201">
        <v>0</v>
      </c>
      <c r="X410" s="201"/>
    </row>
    <row r="411" spans="1:24" ht="36">
      <c r="A411" s="495" t="s">
        <v>1787</v>
      </c>
      <c r="B411" s="496" t="s">
        <v>1101</v>
      </c>
      <c r="C411" s="496">
        <v>1063</v>
      </c>
      <c r="D411" s="497" t="s">
        <v>1102</v>
      </c>
      <c r="E411" s="497" t="s">
        <v>1080</v>
      </c>
      <c r="F411" s="497"/>
      <c r="G411" s="497" t="s">
        <v>1787</v>
      </c>
      <c r="H411" s="497" t="s">
        <v>1787</v>
      </c>
      <c r="I411" s="497" t="s">
        <v>1787</v>
      </c>
      <c r="J411" s="497" t="s">
        <v>1787</v>
      </c>
      <c r="K411" s="497" t="s">
        <v>1787</v>
      </c>
      <c r="L411" s="497" t="s">
        <v>1787</v>
      </c>
      <c r="M411" s="497" t="s">
        <v>1787</v>
      </c>
      <c r="N411" s="497" t="s">
        <v>1787</v>
      </c>
      <c r="O411" s="497" t="s">
        <v>1787</v>
      </c>
      <c r="P411" s="496" t="s">
        <v>1787</v>
      </c>
      <c r="Q411" s="485" t="s">
        <v>1787</v>
      </c>
      <c r="R411" s="485" t="s">
        <v>1787</v>
      </c>
      <c r="S411" s="93" t="s">
        <v>1101</v>
      </c>
      <c r="T411" s="201" t="s">
        <v>1989</v>
      </c>
      <c r="U411" s="201"/>
      <c r="V411" s="201"/>
      <c r="W411" s="201">
        <v>0</v>
      </c>
      <c r="X411" s="201"/>
    </row>
    <row r="412" spans="1:24" ht="72">
      <c r="A412" s="498" t="s">
        <v>1787</v>
      </c>
      <c r="B412" s="499" t="s">
        <v>382</v>
      </c>
      <c r="C412" s="499">
        <v>850</v>
      </c>
      <c r="D412" s="497" t="s">
        <v>385</v>
      </c>
      <c r="E412" s="497" t="s">
        <v>231</v>
      </c>
      <c r="F412" s="497" t="s">
        <v>386</v>
      </c>
      <c r="G412" s="497" t="s">
        <v>1787</v>
      </c>
      <c r="H412" s="497" t="s">
        <v>1787</v>
      </c>
      <c r="I412" s="497" t="s">
        <v>1787</v>
      </c>
      <c r="J412" s="497" t="s">
        <v>1787</v>
      </c>
      <c r="K412" s="497" t="s">
        <v>1787</v>
      </c>
      <c r="L412" s="497" t="s">
        <v>1787</v>
      </c>
      <c r="M412" s="497" t="s">
        <v>1787</v>
      </c>
      <c r="N412" s="497" t="s">
        <v>1787</v>
      </c>
      <c r="O412" s="497" t="s">
        <v>1787</v>
      </c>
      <c r="P412" s="499" t="s">
        <v>1787</v>
      </c>
      <c r="Q412" s="487" t="s">
        <v>1787</v>
      </c>
      <c r="R412" s="487" t="s">
        <v>1787</v>
      </c>
      <c r="S412" s="93" t="s">
        <v>382</v>
      </c>
      <c r="T412" s="201" t="s">
        <v>1989</v>
      </c>
      <c r="U412" s="201"/>
      <c r="V412" s="201"/>
      <c r="W412" s="201">
        <v>0</v>
      </c>
      <c r="X412" s="201"/>
    </row>
    <row r="413" spans="1:24" ht="84">
      <c r="A413" s="495" t="s">
        <v>1787</v>
      </c>
      <c r="B413" s="496" t="s">
        <v>840</v>
      </c>
      <c r="C413" s="496">
        <v>319</v>
      </c>
      <c r="D413" s="497" t="s">
        <v>841</v>
      </c>
      <c r="E413" s="497"/>
      <c r="F413" s="497" t="s">
        <v>393</v>
      </c>
      <c r="G413" s="497" t="s">
        <v>1787</v>
      </c>
      <c r="H413" s="497" t="s">
        <v>1787</v>
      </c>
      <c r="I413" s="497" t="s">
        <v>1787</v>
      </c>
      <c r="J413" s="497" t="s">
        <v>1787</v>
      </c>
      <c r="K413" s="497" t="s">
        <v>1787</v>
      </c>
      <c r="L413" s="497" t="s">
        <v>1787</v>
      </c>
      <c r="M413" s="497" t="s">
        <v>1787</v>
      </c>
      <c r="N413" s="497" t="s">
        <v>1787</v>
      </c>
      <c r="O413" s="497" t="s">
        <v>1787</v>
      </c>
      <c r="P413" s="496" t="s">
        <v>1787</v>
      </c>
      <c r="Q413" s="502" t="s">
        <v>1787</v>
      </c>
      <c r="R413" s="502" t="s">
        <v>1787</v>
      </c>
      <c r="S413" s="93" t="s">
        <v>840</v>
      </c>
      <c r="T413" s="536" t="s">
        <v>1989</v>
      </c>
      <c r="U413" s="201"/>
      <c r="V413" s="201"/>
      <c r="W413" s="201">
        <v>0</v>
      </c>
      <c r="X413" s="201"/>
    </row>
    <row r="414" spans="1:24" ht="409.6">
      <c r="A414" s="491" t="s">
        <v>1995</v>
      </c>
      <c r="B414" s="491" t="s">
        <v>1787</v>
      </c>
      <c r="C414" s="491" t="s">
        <v>1787</v>
      </c>
      <c r="D414" s="492" t="s">
        <v>1996</v>
      </c>
      <c r="E414" s="492" t="s">
        <v>321</v>
      </c>
      <c r="F414" s="492"/>
      <c r="G414" s="492">
        <v>157.12</v>
      </c>
      <c r="H414" s="492">
        <v>7.1</v>
      </c>
      <c r="I414" s="492">
        <v>1.27</v>
      </c>
      <c r="J414" s="492">
        <v>4.58</v>
      </c>
      <c r="K414" s="492"/>
      <c r="L414" s="492">
        <v>18.55</v>
      </c>
      <c r="M414" s="492">
        <v>3.02</v>
      </c>
      <c r="N414" s="492" t="s">
        <v>1787</v>
      </c>
      <c r="O414" s="492" t="s">
        <v>1787</v>
      </c>
      <c r="P414" s="493" t="s">
        <v>1997</v>
      </c>
      <c r="Q414" s="491" t="s">
        <v>1998</v>
      </c>
      <c r="R414" s="501" t="s">
        <v>1999</v>
      </c>
      <c r="S414" s="93" t="s">
        <v>1995</v>
      </c>
      <c r="T414" s="481" t="s">
        <v>1995</v>
      </c>
      <c r="U414" s="201"/>
      <c r="V414" s="201"/>
      <c r="W414" s="201" t="s">
        <v>1995</v>
      </c>
      <c r="X414" s="201"/>
    </row>
    <row r="415" spans="1:24" ht="309.75">
      <c r="A415" s="495" t="s">
        <v>1787</v>
      </c>
      <c r="B415" s="496" t="s">
        <v>259</v>
      </c>
      <c r="C415" s="496">
        <v>51948</v>
      </c>
      <c r="D415" s="497" t="s">
        <v>261</v>
      </c>
      <c r="E415" s="497"/>
      <c r="F415" s="497"/>
      <c r="G415" s="497" t="s">
        <v>1787</v>
      </c>
      <c r="H415" s="497" t="s">
        <v>1787</v>
      </c>
      <c r="I415" s="497" t="s">
        <v>1787</v>
      </c>
      <c r="J415" s="497" t="s">
        <v>1787</v>
      </c>
      <c r="K415" s="497" t="s">
        <v>1787</v>
      </c>
      <c r="L415" s="497" t="s">
        <v>1787</v>
      </c>
      <c r="M415" s="497" t="s">
        <v>1787</v>
      </c>
      <c r="N415" s="497" t="s">
        <v>1787</v>
      </c>
      <c r="O415" s="497" t="s">
        <v>1787</v>
      </c>
      <c r="P415" s="496" t="s">
        <v>1787</v>
      </c>
      <c r="Q415" s="485" t="s">
        <v>1787</v>
      </c>
      <c r="R415" s="485" t="s">
        <v>1787</v>
      </c>
      <c r="S415" s="93" t="s">
        <v>259</v>
      </c>
      <c r="T415" s="536" t="s">
        <v>1995</v>
      </c>
      <c r="U415" s="201"/>
      <c r="V415" s="201"/>
      <c r="W415" s="201">
        <v>0</v>
      </c>
      <c r="X415" s="201"/>
    </row>
    <row r="416" spans="1:24" ht="96">
      <c r="A416" s="498" t="s">
        <v>1787</v>
      </c>
      <c r="B416" s="499" t="s">
        <v>1407</v>
      </c>
      <c r="C416" s="499">
        <v>2597</v>
      </c>
      <c r="D416" s="497" t="s">
        <v>1409</v>
      </c>
      <c r="E416" s="497" t="s">
        <v>321</v>
      </c>
      <c r="F416" s="497"/>
      <c r="G416" s="497" t="s">
        <v>1787</v>
      </c>
      <c r="H416" s="497" t="s">
        <v>1787</v>
      </c>
      <c r="I416" s="497" t="s">
        <v>1787</v>
      </c>
      <c r="J416" s="497" t="s">
        <v>1787</v>
      </c>
      <c r="K416" s="497" t="s">
        <v>1787</v>
      </c>
      <c r="L416" s="497" t="s">
        <v>1787</v>
      </c>
      <c r="M416" s="497" t="s">
        <v>1787</v>
      </c>
      <c r="N416" s="497" t="s">
        <v>1787</v>
      </c>
      <c r="O416" s="497" t="s">
        <v>1787</v>
      </c>
      <c r="P416" s="499" t="s">
        <v>1787</v>
      </c>
      <c r="Q416" s="487" t="s">
        <v>1787</v>
      </c>
      <c r="R416" s="487" t="s">
        <v>1787</v>
      </c>
      <c r="S416" s="93" t="s">
        <v>1407</v>
      </c>
      <c r="T416" s="201" t="s">
        <v>1995</v>
      </c>
      <c r="U416" s="201"/>
      <c r="V416" s="201"/>
      <c r="W416" s="201">
        <v>0</v>
      </c>
      <c r="X416" s="201"/>
    </row>
    <row r="417" spans="1:24" ht="130.5">
      <c r="A417" s="495" t="s">
        <v>1787</v>
      </c>
      <c r="B417" s="496" t="s">
        <v>1239</v>
      </c>
      <c r="C417" s="496">
        <v>17316</v>
      </c>
      <c r="D417" s="497" t="s">
        <v>1240</v>
      </c>
      <c r="E417" s="497"/>
      <c r="F417" s="497"/>
      <c r="G417" s="497" t="s">
        <v>1787</v>
      </c>
      <c r="H417" s="497" t="s">
        <v>1787</v>
      </c>
      <c r="I417" s="497" t="s">
        <v>1787</v>
      </c>
      <c r="J417" s="497" t="s">
        <v>1787</v>
      </c>
      <c r="K417" s="497" t="s">
        <v>1787</v>
      </c>
      <c r="L417" s="497" t="s">
        <v>1787</v>
      </c>
      <c r="M417" s="497" t="s">
        <v>1787</v>
      </c>
      <c r="N417" s="497" t="s">
        <v>1787</v>
      </c>
      <c r="O417" s="497" t="s">
        <v>1787</v>
      </c>
      <c r="P417" s="496" t="s">
        <v>1787</v>
      </c>
      <c r="Q417" s="485" t="s">
        <v>1787</v>
      </c>
      <c r="R417" s="485" t="s">
        <v>1787</v>
      </c>
      <c r="S417" s="93" t="s">
        <v>1239</v>
      </c>
      <c r="T417" s="536" t="s">
        <v>1995</v>
      </c>
      <c r="U417" s="201"/>
      <c r="V417" s="201"/>
      <c r="W417" s="201">
        <v>0</v>
      </c>
      <c r="X417" s="201"/>
    </row>
    <row r="418" spans="1:24" ht="15">
      <c r="A418" s="498" t="s">
        <v>1787</v>
      </c>
      <c r="B418" s="499" t="s">
        <v>1423</v>
      </c>
      <c r="C418" s="499">
        <v>433</v>
      </c>
      <c r="D418" s="497"/>
      <c r="E418" s="497"/>
      <c r="F418" s="497"/>
      <c r="G418" s="497" t="s">
        <v>1787</v>
      </c>
      <c r="H418" s="497" t="s">
        <v>1787</v>
      </c>
      <c r="I418" s="497" t="s">
        <v>1787</v>
      </c>
      <c r="J418" s="497" t="s">
        <v>1787</v>
      </c>
      <c r="K418" s="497" t="s">
        <v>1787</v>
      </c>
      <c r="L418" s="497" t="s">
        <v>1787</v>
      </c>
      <c r="M418" s="497" t="s">
        <v>1787</v>
      </c>
      <c r="N418" s="497" t="s">
        <v>1787</v>
      </c>
      <c r="O418" s="497" t="s">
        <v>1787</v>
      </c>
      <c r="P418" s="499" t="s">
        <v>1787</v>
      </c>
      <c r="Q418" s="487" t="s">
        <v>1787</v>
      </c>
      <c r="R418" s="487" t="s">
        <v>1787</v>
      </c>
      <c r="S418" s="93" t="s">
        <v>1423</v>
      </c>
      <c r="T418" s="536" t="s">
        <v>1995</v>
      </c>
      <c r="U418" s="201"/>
      <c r="V418" s="201"/>
      <c r="W418" s="201">
        <v>0</v>
      </c>
      <c r="X418" s="201"/>
    </row>
    <row r="419" spans="1:24" ht="24">
      <c r="A419" s="495" t="s">
        <v>1787</v>
      </c>
      <c r="B419" s="496" t="s">
        <v>1012</v>
      </c>
      <c r="C419" s="496">
        <v>866</v>
      </c>
      <c r="D419" s="497" t="s">
        <v>1013</v>
      </c>
      <c r="E419" s="497" t="s">
        <v>231</v>
      </c>
      <c r="F419" s="497"/>
      <c r="G419" s="497" t="s">
        <v>1787</v>
      </c>
      <c r="H419" s="497" t="s">
        <v>1787</v>
      </c>
      <c r="I419" s="497" t="s">
        <v>1787</v>
      </c>
      <c r="J419" s="497" t="s">
        <v>1787</v>
      </c>
      <c r="K419" s="497" t="s">
        <v>1787</v>
      </c>
      <c r="L419" s="497" t="s">
        <v>1787</v>
      </c>
      <c r="M419" s="497" t="s">
        <v>1787</v>
      </c>
      <c r="N419" s="497" t="s">
        <v>1787</v>
      </c>
      <c r="O419" s="497" t="s">
        <v>1787</v>
      </c>
      <c r="P419" s="496" t="s">
        <v>1787</v>
      </c>
      <c r="Q419" s="485" t="s">
        <v>1787</v>
      </c>
      <c r="R419" s="485" t="s">
        <v>1787</v>
      </c>
      <c r="S419" s="93" t="s">
        <v>1012</v>
      </c>
      <c r="T419" s="201" t="s">
        <v>1995</v>
      </c>
      <c r="U419" s="201"/>
      <c r="V419" s="201"/>
      <c r="W419" s="201">
        <v>0</v>
      </c>
      <c r="X419" s="201"/>
    </row>
    <row r="420" spans="1:24" ht="15">
      <c r="A420" s="498" t="s">
        <v>1787</v>
      </c>
      <c r="B420" s="499" t="s">
        <v>1405</v>
      </c>
      <c r="C420" s="499">
        <v>433</v>
      </c>
      <c r="D420" s="497" t="s">
        <v>1406</v>
      </c>
      <c r="E420" s="497"/>
      <c r="F420" s="497"/>
      <c r="G420" s="497" t="s">
        <v>1787</v>
      </c>
      <c r="H420" s="497" t="s">
        <v>1787</v>
      </c>
      <c r="I420" s="497" t="s">
        <v>1787</v>
      </c>
      <c r="J420" s="497" t="s">
        <v>1787</v>
      </c>
      <c r="K420" s="497" t="s">
        <v>1787</v>
      </c>
      <c r="L420" s="497" t="s">
        <v>1787</v>
      </c>
      <c r="M420" s="497" t="s">
        <v>1787</v>
      </c>
      <c r="N420" s="497" t="s">
        <v>1787</v>
      </c>
      <c r="O420" s="497" t="s">
        <v>1787</v>
      </c>
      <c r="P420" s="499" t="s">
        <v>1787</v>
      </c>
      <c r="Q420" s="487" t="s">
        <v>1787</v>
      </c>
      <c r="R420" s="487" t="s">
        <v>1787</v>
      </c>
      <c r="S420" s="93" t="s">
        <v>1405</v>
      </c>
      <c r="T420" s="536" t="s">
        <v>1995</v>
      </c>
      <c r="U420" s="201"/>
      <c r="V420" s="201"/>
      <c r="W420" s="201">
        <v>0</v>
      </c>
      <c r="X420" s="201"/>
    </row>
    <row r="421" spans="1:24" ht="72">
      <c r="A421" s="495" t="s">
        <v>1787</v>
      </c>
      <c r="B421" s="496" t="s">
        <v>382</v>
      </c>
      <c r="C421" s="496">
        <v>433</v>
      </c>
      <c r="D421" s="497" t="s">
        <v>385</v>
      </c>
      <c r="E421" s="497" t="s">
        <v>231</v>
      </c>
      <c r="F421" s="497" t="s">
        <v>386</v>
      </c>
      <c r="G421" s="497" t="s">
        <v>1787</v>
      </c>
      <c r="H421" s="497" t="s">
        <v>1787</v>
      </c>
      <c r="I421" s="497" t="s">
        <v>1787</v>
      </c>
      <c r="J421" s="497" t="s">
        <v>1787</v>
      </c>
      <c r="K421" s="497" t="s">
        <v>1787</v>
      </c>
      <c r="L421" s="497" t="s">
        <v>1787</v>
      </c>
      <c r="M421" s="497" t="s">
        <v>1787</v>
      </c>
      <c r="N421" s="497" t="s">
        <v>1787</v>
      </c>
      <c r="O421" s="497" t="s">
        <v>1787</v>
      </c>
      <c r="P421" s="496" t="s">
        <v>1787</v>
      </c>
      <c r="Q421" s="502" t="s">
        <v>1787</v>
      </c>
      <c r="R421" s="502" t="s">
        <v>1787</v>
      </c>
      <c r="S421" s="93" t="s">
        <v>382</v>
      </c>
      <c r="T421" s="201" t="s">
        <v>1995</v>
      </c>
      <c r="U421" s="201"/>
      <c r="V421" s="201"/>
      <c r="W421" s="201">
        <v>0</v>
      </c>
      <c r="X421" s="201"/>
    </row>
    <row r="422" spans="1:24" ht="409.6">
      <c r="A422" s="491" t="s">
        <v>2000</v>
      </c>
      <c r="B422" s="491" t="s">
        <v>1787</v>
      </c>
      <c r="C422" s="491" t="s">
        <v>1787</v>
      </c>
      <c r="D422" s="492" t="s">
        <v>2001</v>
      </c>
      <c r="E422" s="492" t="s">
        <v>2002</v>
      </c>
      <c r="F422" s="492"/>
      <c r="G422" s="492">
        <v>53.38</v>
      </c>
      <c r="H422" s="492">
        <v>3.35</v>
      </c>
      <c r="I422" s="492">
        <v>1.87</v>
      </c>
      <c r="J422" s="492">
        <v>1.65</v>
      </c>
      <c r="K422" s="492"/>
      <c r="L422" s="492">
        <v>3.95</v>
      </c>
      <c r="M422" s="492">
        <v>1.17</v>
      </c>
      <c r="N422" s="492" t="s">
        <v>1787</v>
      </c>
      <c r="O422" s="492" t="s">
        <v>1787</v>
      </c>
      <c r="P422" s="493" t="s">
        <v>2003</v>
      </c>
      <c r="Q422" s="491" t="s">
        <v>2004</v>
      </c>
      <c r="R422" s="504" t="s">
        <v>2005</v>
      </c>
      <c r="S422" s="93" t="s">
        <v>2000</v>
      </c>
      <c r="T422" s="481" t="s">
        <v>2000</v>
      </c>
      <c r="U422" s="201"/>
      <c r="V422" s="201"/>
      <c r="W422" s="201" t="s">
        <v>2000</v>
      </c>
      <c r="X422" s="201"/>
    </row>
    <row r="423" spans="1:24" ht="15">
      <c r="A423" s="495" t="s">
        <v>1787</v>
      </c>
      <c r="B423" s="496" t="s">
        <v>1421</v>
      </c>
      <c r="C423" s="496">
        <v>47244</v>
      </c>
      <c r="D423" s="497"/>
      <c r="E423" s="497"/>
      <c r="F423" s="497"/>
      <c r="G423" s="497" t="s">
        <v>1787</v>
      </c>
      <c r="H423" s="497" t="s">
        <v>1787</v>
      </c>
      <c r="I423" s="497" t="s">
        <v>1787</v>
      </c>
      <c r="J423" s="497" t="s">
        <v>1787</v>
      </c>
      <c r="K423" s="497" t="s">
        <v>1787</v>
      </c>
      <c r="L423" s="497" t="s">
        <v>1787</v>
      </c>
      <c r="M423" s="497" t="s">
        <v>1787</v>
      </c>
      <c r="N423" s="497" t="s">
        <v>1787</v>
      </c>
      <c r="O423" s="497" t="s">
        <v>1787</v>
      </c>
      <c r="P423" s="496" t="s">
        <v>1787</v>
      </c>
      <c r="Q423" s="487" t="s">
        <v>1787</v>
      </c>
      <c r="R423" s="487" t="s">
        <v>1787</v>
      </c>
      <c r="S423" s="93" t="s">
        <v>1421</v>
      </c>
      <c r="T423" s="536" t="s">
        <v>2000</v>
      </c>
      <c r="U423" s="201"/>
      <c r="V423" s="201"/>
      <c r="W423" s="201">
        <v>0</v>
      </c>
      <c r="X423" s="201"/>
    </row>
    <row r="424" spans="1:24" ht="60">
      <c r="A424" s="498" t="s">
        <v>1787</v>
      </c>
      <c r="B424" s="499" t="s">
        <v>1526</v>
      </c>
      <c r="C424" s="499">
        <v>25000</v>
      </c>
      <c r="D424" s="497" t="s">
        <v>1519</v>
      </c>
      <c r="E424" s="497" t="s">
        <v>1527</v>
      </c>
      <c r="F424" s="497"/>
      <c r="G424" s="497" t="s">
        <v>1787</v>
      </c>
      <c r="H424" s="497" t="s">
        <v>1787</v>
      </c>
      <c r="I424" s="497" t="s">
        <v>1787</v>
      </c>
      <c r="J424" s="497" t="s">
        <v>1787</v>
      </c>
      <c r="K424" s="497" t="s">
        <v>1787</v>
      </c>
      <c r="L424" s="497" t="s">
        <v>1787</v>
      </c>
      <c r="M424" s="497" t="s">
        <v>1787</v>
      </c>
      <c r="N424" s="497" t="s">
        <v>1787</v>
      </c>
      <c r="O424" s="497" t="s">
        <v>1787</v>
      </c>
      <c r="P424" s="499" t="s">
        <v>1787</v>
      </c>
      <c r="Q424" s="485" t="s">
        <v>1787</v>
      </c>
      <c r="R424" s="485" t="s">
        <v>1787</v>
      </c>
      <c r="S424" s="93" t="s">
        <v>1526</v>
      </c>
      <c r="T424" s="201" t="s">
        <v>2000</v>
      </c>
      <c r="U424" s="201"/>
      <c r="V424" s="201"/>
      <c r="W424" s="201">
        <v>0</v>
      </c>
      <c r="X424" s="201"/>
    </row>
    <row r="425" spans="1:24" ht="190.5">
      <c r="A425" s="495" t="s">
        <v>1787</v>
      </c>
      <c r="B425" s="496" t="s">
        <v>902</v>
      </c>
      <c r="C425" s="496">
        <v>15748</v>
      </c>
      <c r="D425" s="497" t="s">
        <v>904</v>
      </c>
      <c r="E425" s="497" t="s">
        <v>217</v>
      </c>
      <c r="F425" s="497"/>
      <c r="G425" s="497" t="s">
        <v>1787</v>
      </c>
      <c r="H425" s="497" t="s">
        <v>1787</v>
      </c>
      <c r="I425" s="497" t="s">
        <v>1787</v>
      </c>
      <c r="J425" s="497" t="s">
        <v>1787</v>
      </c>
      <c r="K425" s="497" t="s">
        <v>1787</v>
      </c>
      <c r="L425" s="497" t="s">
        <v>1787</v>
      </c>
      <c r="M425" s="497" t="s">
        <v>1787</v>
      </c>
      <c r="N425" s="497" t="s">
        <v>1787</v>
      </c>
      <c r="O425" s="497" t="s">
        <v>1787</v>
      </c>
      <c r="P425" s="496" t="s">
        <v>1787</v>
      </c>
      <c r="Q425" s="487" t="s">
        <v>1787</v>
      </c>
      <c r="R425" s="487" t="s">
        <v>1787</v>
      </c>
      <c r="S425" s="93" t="s">
        <v>902</v>
      </c>
      <c r="T425" s="201" t="s">
        <v>2000</v>
      </c>
      <c r="U425" s="201"/>
      <c r="V425" s="201"/>
      <c r="W425" s="201">
        <v>0</v>
      </c>
      <c r="X425" s="201"/>
    </row>
    <row r="426" spans="1:24" ht="24">
      <c r="A426" s="498" t="s">
        <v>1787</v>
      </c>
      <c r="B426" s="499" t="s">
        <v>1091</v>
      </c>
      <c r="C426" s="499">
        <v>3937</v>
      </c>
      <c r="D426" s="497" t="s">
        <v>1092</v>
      </c>
      <c r="E426" s="497" t="s">
        <v>1080</v>
      </c>
      <c r="F426" s="497"/>
      <c r="G426" s="497" t="s">
        <v>1787</v>
      </c>
      <c r="H426" s="497" t="s">
        <v>1787</v>
      </c>
      <c r="I426" s="497" t="s">
        <v>1787</v>
      </c>
      <c r="J426" s="497" t="s">
        <v>1787</v>
      </c>
      <c r="K426" s="497" t="s">
        <v>1787</v>
      </c>
      <c r="L426" s="497" t="s">
        <v>1787</v>
      </c>
      <c r="M426" s="497" t="s">
        <v>1787</v>
      </c>
      <c r="N426" s="497" t="s">
        <v>1787</v>
      </c>
      <c r="O426" s="497" t="s">
        <v>1787</v>
      </c>
      <c r="P426" s="499" t="s">
        <v>1787</v>
      </c>
      <c r="Q426" s="485" t="s">
        <v>1787</v>
      </c>
      <c r="R426" s="485" t="s">
        <v>1787</v>
      </c>
      <c r="S426" s="93" t="s">
        <v>1091</v>
      </c>
      <c r="T426" s="201" t="s">
        <v>2000</v>
      </c>
      <c r="U426" s="201"/>
      <c r="V426" s="201"/>
      <c r="W426" s="201">
        <v>0</v>
      </c>
      <c r="X426" s="201"/>
    </row>
    <row r="427" spans="1:24" ht="238.5">
      <c r="A427" s="495" t="s">
        <v>1787</v>
      </c>
      <c r="B427" s="496" t="s">
        <v>544</v>
      </c>
      <c r="C427" s="496">
        <v>1181</v>
      </c>
      <c r="D427" s="497" t="s">
        <v>545</v>
      </c>
      <c r="E427" s="497" t="s">
        <v>231</v>
      </c>
      <c r="F427" s="497" t="s">
        <v>393</v>
      </c>
      <c r="G427" s="497" t="s">
        <v>1787</v>
      </c>
      <c r="H427" s="497" t="s">
        <v>1787</v>
      </c>
      <c r="I427" s="497" t="s">
        <v>1787</v>
      </c>
      <c r="J427" s="497" t="s">
        <v>1787</v>
      </c>
      <c r="K427" s="497" t="s">
        <v>1787</v>
      </c>
      <c r="L427" s="497" t="s">
        <v>1787</v>
      </c>
      <c r="M427" s="497" t="s">
        <v>1787</v>
      </c>
      <c r="N427" s="497" t="s">
        <v>1787</v>
      </c>
      <c r="O427" s="497" t="s">
        <v>1787</v>
      </c>
      <c r="P427" s="496" t="s">
        <v>1787</v>
      </c>
      <c r="Q427" s="487" t="s">
        <v>1787</v>
      </c>
      <c r="R427" s="487" t="s">
        <v>1787</v>
      </c>
      <c r="S427" s="93" t="s">
        <v>544</v>
      </c>
      <c r="T427" s="201" t="s">
        <v>2000</v>
      </c>
      <c r="U427" s="201"/>
      <c r="V427" s="201"/>
      <c r="W427" s="201">
        <v>0</v>
      </c>
      <c r="X427" s="201"/>
    </row>
    <row r="428" spans="1:24" ht="15">
      <c r="A428" s="498" t="s">
        <v>1787</v>
      </c>
      <c r="B428" s="499" t="s">
        <v>1005</v>
      </c>
      <c r="C428" s="499">
        <v>3937</v>
      </c>
      <c r="D428" s="497" t="s">
        <v>1006</v>
      </c>
      <c r="E428" s="497" t="s">
        <v>231</v>
      </c>
      <c r="F428" s="497"/>
      <c r="G428" s="497" t="s">
        <v>1787</v>
      </c>
      <c r="H428" s="497" t="s">
        <v>1787</v>
      </c>
      <c r="I428" s="497" t="s">
        <v>1787</v>
      </c>
      <c r="J428" s="497" t="s">
        <v>1787</v>
      </c>
      <c r="K428" s="497" t="s">
        <v>1787</v>
      </c>
      <c r="L428" s="497" t="s">
        <v>1787</v>
      </c>
      <c r="M428" s="497" t="s">
        <v>1787</v>
      </c>
      <c r="N428" s="497" t="s">
        <v>1787</v>
      </c>
      <c r="O428" s="497" t="s">
        <v>1787</v>
      </c>
      <c r="P428" s="499" t="s">
        <v>1787</v>
      </c>
      <c r="Q428" s="485" t="s">
        <v>1787</v>
      </c>
      <c r="R428" s="485" t="s">
        <v>1787</v>
      </c>
      <c r="S428" s="93" t="s">
        <v>1005</v>
      </c>
      <c r="T428" s="201" t="s">
        <v>2000</v>
      </c>
      <c r="U428" s="201"/>
      <c r="V428" s="201"/>
      <c r="W428" s="201">
        <v>0</v>
      </c>
      <c r="X428" s="201"/>
    </row>
    <row r="429" spans="1:24" ht="321.75">
      <c r="A429" s="495" t="s">
        <v>1787</v>
      </c>
      <c r="B429" s="496" t="s">
        <v>487</v>
      </c>
      <c r="C429" s="496">
        <v>3937</v>
      </c>
      <c r="D429" s="497" t="s">
        <v>488</v>
      </c>
      <c r="E429" s="497" t="s">
        <v>231</v>
      </c>
      <c r="F429" s="497"/>
      <c r="G429" s="497" t="s">
        <v>1787</v>
      </c>
      <c r="H429" s="497" t="s">
        <v>1787</v>
      </c>
      <c r="I429" s="497" t="s">
        <v>1787</v>
      </c>
      <c r="J429" s="497" t="s">
        <v>1787</v>
      </c>
      <c r="K429" s="497" t="s">
        <v>1787</v>
      </c>
      <c r="L429" s="497" t="s">
        <v>1787</v>
      </c>
      <c r="M429" s="497" t="s">
        <v>1787</v>
      </c>
      <c r="N429" s="497" t="s">
        <v>1787</v>
      </c>
      <c r="O429" s="497" t="s">
        <v>1787</v>
      </c>
      <c r="P429" s="496" t="s">
        <v>1787</v>
      </c>
      <c r="Q429" s="487" t="s">
        <v>1787</v>
      </c>
      <c r="R429" s="487" t="s">
        <v>1787</v>
      </c>
      <c r="S429" s="93" t="s">
        <v>487</v>
      </c>
      <c r="T429" s="201" t="s">
        <v>2000</v>
      </c>
      <c r="U429" s="201"/>
      <c r="V429" s="201"/>
      <c r="W429" s="201">
        <v>0</v>
      </c>
      <c r="X429" s="201"/>
    </row>
    <row r="430" spans="1:24" ht="72">
      <c r="A430" s="514" t="s">
        <v>1787</v>
      </c>
      <c r="B430" s="515" t="s">
        <v>382</v>
      </c>
      <c r="C430" s="515">
        <v>394</v>
      </c>
      <c r="D430" s="508" t="s">
        <v>385</v>
      </c>
      <c r="E430" s="508" t="s">
        <v>231</v>
      </c>
      <c r="F430" s="508" t="s">
        <v>386</v>
      </c>
      <c r="G430" s="508" t="s">
        <v>1787</v>
      </c>
      <c r="H430" s="508" t="s">
        <v>1787</v>
      </c>
      <c r="I430" s="508" t="s">
        <v>1787</v>
      </c>
      <c r="J430" s="508" t="s">
        <v>1787</v>
      </c>
      <c r="K430" s="508" t="s">
        <v>1787</v>
      </c>
      <c r="L430" s="508" t="s">
        <v>1787</v>
      </c>
      <c r="M430" s="508" t="s">
        <v>1787</v>
      </c>
      <c r="N430" s="508" t="s">
        <v>1787</v>
      </c>
      <c r="O430" s="508" t="s">
        <v>1787</v>
      </c>
      <c r="P430" s="515" t="s">
        <v>1787</v>
      </c>
      <c r="Q430" s="502" t="s">
        <v>1787</v>
      </c>
      <c r="R430" s="502" t="s">
        <v>1787</v>
      </c>
      <c r="S430" s="93" t="s">
        <v>382</v>
      </c>
      <c r="T430" s="201" t="s">
        <v>2000</v>
      </c>
      <c r="U430" s="201"/>
      <c r="V430" s="201"/>
      <c r="W430" s="201">
        <v>0</v>
      </c>
      <c r="X430" s="201"/>
    </row>
    <row r="431" spans="1:24" ht="202.5">
      <c r="A431" s="491" t="s">
        <v>2006</v>
      </c>
      <c r="B431" s="491" t="s">
        <v>1787</v>
      </c>
      <c r="C431" s="491" t="s">
        <v>1787</v>
      </c>
      <c r="D431" s="492" t="s">
        <v>2007</v>
      </c>
      <c r="E431" s="492" t="s">
        <v>1080</v>
      </c>
      <c r="F431" s="492"/>
      <c r="G431" s="492">
        <v>81.93</v>
      </c>
      <c r="H431" s="492">
        <v>1.01</v>
      </c>
      <c r="I431" s="492">
        <v>0.12</v>
      </c>
      <c r="J431" s="492">
        <v>15.95</v>
      </c>
      <c r="K431" s="492"/>
      <c r="L431" s="492">
        <v>1.89</v>
      </c>
      <c r="M431" s="492">
        <v>0.05</v>
      </c>
      <c r="N431" s="492" t="s">
        <v>1787</v>
      </c>
      <c r="O431" s="492" t="s">
        <v>1787</v>
      </c>
      <c r="P431" s="493" t="s">
        <v>2008</v>
      </c>
      <c r="Q431" s="491" t="s">
        <v>2009</v>
      </c>
      <c r="R431" s="501" t="s">
        <v>2010</v>
      </c>
      <c r="S431" s="93" t="s">
        <v>2006</v>
      </c>
      <c r="T431" s="481" t="s">
        <v>2006</v>
      </c>
      <c r="U431" s="201"/>
      <c r="V431" s="201"/>
      <c r="W431" s="201" t="s">
        <v>2006</v>
      </c>
      <c r="X431" s="201"/>
    </row>
    <row r="432" spans="1:24" ht="24">
      <c r="A432" s="495" t="s">
        <v>1787</v>
      </c>
      <c r="B432" s="496" t="s">
        <v>418</v>
      </c>
      <c r="C432" s="496">
        <v>13000</v>
      </c>
      <c r="D432" s="497" t="s">
        <v>421</v>
      </c>
      <c r="E432" s="497" t="s">
        <v>231</v>
      </c>
      <c r="F432" s="497"/>
      <c r="G432" s="497" t="s">
        <v>1787</v>
      </c>
      <c r="H432" s="497" t="s">
        <v>1787</v>
      </c>
      <c r="I432" s="497" t="s">
        <v>1787</v>
      </c>
      <c r="J432" s="497" t="s">
        <v>1787</v>
      </c>
      <c r="K432" s="497" t="s">
        <v>1787</v>
      </c>
      <c r="L432" s="497" t="s">
        <v>1787</v>
      </c>
      <c r="M432" s="497" t="s">
        <v>1787</v>
      </c>
      <c r="N432" s="497" t="s">
        <v>1787</v>
      </c>
      <c r="O432" s="497" t="s">
        <v>1787</v>
      </c>
      <c r="P432" s="496" t="s">
        <v>1787</v>
      </c>
      <c r="Q432" s="485" t="s">
        <v>1787</v>
      </c>
      <c r="R432" s="485" t="s">
        <v>1787</v>
      </c>
      <c r="S432" s="93" t="s">
        <v>418</v>
      </c>
      <c r="T432" s="201" t="s">
        <v>2006</v>
      </c>
      <c r="U432" s="201"/>
      <c r="V432" s="201"/>
      <c r="W432" s="201">
        <v>0</v>
      </c>
      <c r="X432" s="201"/>
    </row>
    <row r="433" spans="1:24" ht="15">
      <c r="A433" s="498" t="s">
        <v>1787</v>
      </c>
      <c r="B433" s="499" t="s">
        <v>1412</v>
      </c>
      <c r="C433" s="499">
        <v>22000</v>
      </c>
      <c r="D433" s="497"/>
      <c r="E433" s="497"/>
      <c r="F433" s="497"/>
      <c r="G433" s="497" t="s">
        <v>1787</v>
      </c>
      <c r="H433" s="497" t="s">
        <v>1787</v>
      </c>
      <c r="I433" s="497" t="s">
        <v>1787</v>
      </c>
      <c r="J433" s="497" t="s">
        <v>1787</v>
      </c>
      <c r="K433" s="497" t="s">
        <v>1787</v>
      </c>
      <c r="L433" s="497" t="s">
        <v>1787</v>
      </c>
      <c r="M433" s="497" t="s">
        <v>1787</v>
      </c>
      <c r="N433" s="497" t="s">
        <v>1787</v>
      </c>
      <c r="O433" s="497" t="s">
        <v>1787</v>
      </c>
      <c r="P433" s="499" t="s">
        <v>1787</v>
      </c>
      <c r="Q433" s="487" t="s">
        <v>1787</v>
      </c>
      <c r="R433" s="487" t="s">
        <v>1787</v>
      </c>
      <c r="S433" s="93" t="s">
        <v>1412</v>
      </c>
      <c r="T433" s="536" t="s">
        <v>2006</v>
      </c>
      <c r="U433" s="201"/>
      <c r="V433" s="201"/>
      <c r="W433" s="201">
        <v>0</v>
      </c>
      <c r="X433" s="201"/>
    </row>
    <row r="434" spans="1:24" ht="24">
      <c r="A434" s="495" t="s">
        <v>1787</v>
      </c>
      <c r="B434" s="496" t="s">
        <v>775</v>
      </c>
      <c r="C434" s="496">
        <v>31500</v>
      </c>
      <c r="D434" s="497" t="s">
        <v>777</v>
      </c>
      <c r="E434" s="497"/>
      <c r="F434" s="497"/>
      <c r="G434" s="497" t="s">
        <v>1787</v>
      </c>
      <c r="H434" s="497" t="s">
        <v>1787</v>
      </c>
      <c r="I434" s="497" t="s">
        <v>1787</v>
      </c>
      <c r="J434" s="497" t="s">
        <v>1787</v>
      </c>
      <c r="K434" s="497" t="s">
        <v>1787</v>
      </c>
      <c r="L434" s="497" t="s">
        <v>1787</v>
      </c>
      <c r="M434" s="497" t="s">
        <v>1787</v>
      </c>
      <c r="N434" s="497" t="s">
        <v>1787</v>
      </c>
      <c r="O434" s="497" t="s">
        <v>1787</v>
      </c>
      <c r="P434" s="496" t="s">
        <v>1787</v>
      </c>
      <c r="Q434" s="485" t="s">
        <v>1787</v>
      </c>
      <c r="R434" s="485" t="s">
        <v>1787</v>
      </c>
      <c r="S434" s="93" t="s">
        <v>775</v>
      </c>
      <c r="T434" s="536" t="s">
        <v>2006</v>
      </c>
      <c r="U434" s="201"/>
      <c r="V434" s="201"/>
      <c r="W434" s="201">
        <v>0</v>
      </c>
      <c r="X434" s="201"/>
    </row>
    <row r="435" spans="1:24" ht="15">
      <c r="A435" s="498" t="s">
        <v>1787</v>
      </c>
      <c r="B435" s="499" t="s">
        <v>1005</v>
      </c>
      <c r="C435" s="499">
        <v>8000</v>
      </c>
      <c r="D435" s="497" t="s">
        <v>1006</v>
      </c>
      <c r="E435" s="497" t="s">
        <v>231</v>
      </c>
      <c r="F435" s="497"/>
      <c r="G435" s="497" t="s">
        <v>1787</v>
      </c>
      <c r="H435" s="497" t="s">
        <v>1787</v>
      </c>
      <c r="I435" s="497" t="s">
        <v>1787</v>
      </c>
      <c r="J435" s="497" t="s">
        <v>1787</v>
      </c>
      <c r="K435" s="497" t="s">
        <v>1787</v>
      </c>
      <c r="L435" s="497" t="s">
        <v>1787</v>
      </c>
      <c r="M435" s="497" t="s">
        <v>1787</v>
      </c>
      <c r="N435" s="497" t="s">
        <v>1787</v>
      </c>
      <c r="O435" s="497" t="s">
        <v>1787</v>
      </c>
      <c r="P435" s="499" t="s">
        <v>1787</v>
      </c>
      <c r="Q435" s="487" t="s">
        <v>1787</v>
      </c>
      <c r="R435" s="487" t="s">
        <v>1787</v>
      </c>
      <c r="S435" s="93" t="s">
        <v>1005</v>
      </c>
      <c r="T435" s="201" t="s">
        <v>2006</v>
      </c>
      <c r="U435" s="201"/>
      <c r="V435" s="201"/>
      <c r="W435" s="201">
        <v>0</v>
      </c>
      <c r="X435" s="201"/>
    </row>
    <row r="436" spans="1:24" ht="24">
      <c r="A436" s="495" t="s">
        <v>1787</v>
      </c>
      <c r="B436" s="496" t="s">
        <v>1091</v>
      </c>
      <c r="C436" s="496">
        <v>7000</v>
      </c>
      <c r="D436" s="497" t="s">
        <v>1092</v>
      </c>
      <c r="E436" s="497" t="s">
        <v>1080</v>
      </c>
      <c r="F436" s="497"/>
      <c r="G436" s="497" t="s">
        <v>1787</v>
      </c>
      <c r="H436" s="497" t="s">
        <v>1787</v>
      </c>
      <c r="I436" s="497" t="s">
        <v>1787</v>
      </c>
      <c r="J436" s="497" t="s">
        <v>1787</v>
      </c>
      <c r="K436" s="497" t="s">
        <v>1787</v>
      </c>
      <c r="L436" s="497" t="s">
        <v>1787</v>
      </c>
      <c r="M436" s="497" t="s">
        <v>1787</v>
      </c>
      <c r="N436" s="497" t="s">
        <v>1787</v>
      </c>
      <c r="O436" s="497" t="s">
        <v>1787</v>
      </c>
      <c r="P436" s="496" t="s">
        <v>1787</v>
      </c>
      <c r="Q436" s="485" t="s">
        <v>1787</v>
      </c>
      <c r="R436" s="485" t="s">
        <v>1787</v>
      </c>
      <c r="S436" s="93" t="s">
        <v>1091</v>
      </c>
      <c r="T436" s="201" t="s">
        <v>2006</v>
      </c>
      <c r="U436" s="201"/>
      <c r="V436" s="201"/>
      <c r="W436" s="201">
        <v>0</v>
      </c>
      <c r="X436" s="201"/>
    </row>
    <row r="437" spans="1:24" ht="72">
      <c r="A437" s="498" t="s">
        <v>1787</v>
      </c>
      <c r="B437" s="499" t="s">
        <v>1121</v>
      </c>
      <c r="C437" s="499">
        <v>500</v>
      </c>
      <c r="D437" s="497" t="s">
        <v>1122</v>
      </c>
      <c r="E437" s="497" t="s">
        <v>231</v>
      </c>
      <c r="F437" s="497" t="s">
        <v>393</v>
      </c>
      <c r="G437" s="497" t="s">
        <v>1787</v>
      </c>
      <c r="H437" s="497" t="s">
        <v>1787</v>
      </c>
      <c r="I437" s="497" t="s">
        <v>1787</v>
      </c>
      <c r="J437" s="497" t="s">
        <v>1787</v>
      </c>
      <c r="K437" s="497" t="s">
        <v>1787</v>
      </c>
      <c r="L437" s="497" t="s">
        <v>1787</v>
      </c>
      <c r="M437" s="497" t="s">
        <v>1787</v>
      </c>
      <c r="N437" s="497" t="s">
        <v>1787</v>
      </c>
      <c r="O437" s="497" t="s">
        <v>1787</v>
      </c>
      <c r="P437" s="499" t="s">
        <v>1787</v>
      </c>
      <c r="Q437" s="487" t="s">
        <v>1787</v>
      </c>
      <c r="R437" s="487" t="s">
        <v>1787</v>
      </c>
      <c r="S437" s="93" t="s">
        <v>1121</v>
      </c>
      <c r="T437" s="201" t="s">
        <v>2006</v>
      </c>
      <c r="U437" s="201"/>
      <c r="V437" s="201"/>
      <c r="W437" s="201">
        <v>0</v>
      </c>
      <c r="X437" s="201"/>
    </row>
    <row r="438" spans="1:24" ht="48">
      <c r="A438" s="495" t="s">
        <v>1787</v>
      </c>
      <c r="B438" s="496" t="s">
        <v>438</v>
      </c>
      <c r="C438" s="496">
        <v>4000</v>
      </c>
      <c r="D438" s="497" t="s">
        <v>440</v>
      </c>
      <c r="E438" s="497" t="s">
        <v>231</v>
      </c>
      <c r="F438" s="497" t="s">
        <v>299</v>
      </c>
      <c r="G438" s="497" t="s">
        <v>1787</v>
      </c>
      <c r="H438" s="497" t="s">
        <v>1787</v>
      </c>
      <c r="I438" s="497" t="s">
        <v>1787</v>
      </c>
      <c r="J438" s="497" t="s">
        <v>1787</v>
      </c>
      <c r="K438" s="497" t="s">
        <v>1787</v>
      </c>
      <c r="L438" s="497" t="s">
        <v>1787</v>
      </c>
      <c r="M438" s="497" t="s">
        <v>1787</v>
      </c>
      <c r="N438" s="497" t="s">
        <v>1787</v>
      </c>
      <c r="O438" s="497" t="s">
        <v>1787</v>
      </c>
      <c r="P438" s="496" t="s">
        <v>1787</v>
      </c>
      <c r="Q438" s="485" t="s">
        <v>1787</v>
      </c>
      <c r="R438" s="485" t="s">
        <v>1787</v>
      </c>
      <c r="S438" s="93" t="s">
        <v>438</v>
      </c>
      <c r="T438" s="201" t="s">
        <v>2006</v>
      </c>
      <c r="U438" s="201"/>
      <c r="V438" s="201"/>
      <c r="W438" s="201">
        <v>0</v>
      </c>
      <c r="X438" s="201"/>
    </row>
    <row r="439" spans="1:24" ht="60">
      <c r="A439" s="498" t="s">
        <v>1787</v>
      </c>
      <c r="B439" s="505" t="s">
        <v>2011</v>
      </c>
      <c r="C439" s="499">
        <v>14000</v>
      </c>
      <c r="D439" s="497" t="s">
        <v>1519</v>
      </c>
      <c r="E439" s="497" t="s">
        <v>2012</v>
      </c>
      <c r="F439" s="497" t="s">
        <v>1787</v>
      </c>
      <c r="G439" s="497" t="s">
        <v>1787</v>
      </c>
      <c r="H439" s="497" t="s">
        <v>1787</v>
      </c>
      <c r="I439" s="497" t="s">
        <v>1787</v>
      </c>
      <c r="J439" s="497" t="s">
        <v>1787</v>
      </c>
      <c r="K439" s="497" t="s">
        <v>1787</v>
      </c>
      <c r="L439" s="497" t="s">
        <v>1787</v>
      </c>
      <c r="M439" s="497" t="s">
        <v>1787</v>
      </c>
      <c r="N439" s="497" t="s">
        <v>1787</v>
      </c>
      <c r="O439" s="497" t="s">
        <v>1787</v>
      </c>
      <c r="P439" s="499" t="s">
        <v>1787</v>
      </c>
      <c r="Q439" s="500" t="s">
        <v>1787</v>
      </c>
      <c r="R439" s="500" t="s">
        <v>1787</v>
      </c>
      <c r="S439" s="93" t="s">
        <v>2011</v>
      </c>
      <c r="T439" s="201" t="s">
        <v>2006</v>
      </c>
      <c r="U439" s="201"/>
      <c r="V439" s="201"/>
      <c r="W439" s="201">
        <v>0</v>
      </c>
      <c r="X439" s="201"/>
    </row>
    <row r="440" spans="1:24" ht="409.6">
      <c r="A440" s="491" t="s">
        <v>2013</v>
      </c>
      <c r="B440" s="491" t="s">
        <v>1787</v>
      </c>
      <c r="C440" s="491" t="s">
        <v>1787</v>
      </c>
      <c r="D440" s="492" t="s">
        <v>2014</v>
      </c>
      <c r="E440" s="492" t="s">
        <v>1991</v>
      </c>
      <c r="F440" s="492"/>
      <c r="G440" s="492">
        <v>30.35</v>
      </c>
      <c r="H440" s="492">
        <v>0.38</v>
      </c>
      <c r="I440" s="492">
        <v>7.0000000000000007E-2</v>
      </c>
      <c r="J440" s="492">
        <v>5.37</v>
      </c>
      <c r="K440" s="492"/>
      <c r="L440" s="492">
        <v>1.17</v>
      </c>
      <c r="M440" s="492">
        <v>0.84</v>
      </c>
      <c r="N440" s="492" t="s">
        <v>1787</v>
      </c>
      <c r="O440" s="492" t="s">
        <v>1787</v>
      </c>
      <c r="P440" s="493" t="s">
        <v>2015</v>
      </c>
      <c r="Q440" s="491" t="s">
        <v>2016</v>
      </c>
      <c r="R440" s="504" t="s">
        <v>2017</v>
      </c>
      <c r="S440" s="93" t="s">
        <v>2013</v>
      </c>
      <c r="T440" s="481" t="s">
        <v>2013</v>
      </c>
      <c r="U440" s="201"/>
      <c r="V440" s="201"/>
      <c r="W440" s="201" t="s">
        <v>2013</v>
      </c>
      <c r="X440" s="201"/>
    </row>
    <row r="441" spans="1:24" ht="118.5">
      <c r="A441" s="495" t="s">
        <v>1787</v>
      </c>
      <c r="B441" s="496" t="s">
        <v>338</v>
      </c>
      <c r="C441" s="496">
        <v>26178</v>
      </c>
      <c r="D441" s="497" t="s">
        <v>342</v>
      </c>
      <c r="E441" s="497" t="s">
        <v>343</v>
      </c>
      <c r="F441" s="497"/>
      <c r="G441" s="497" t="s">
        <v>1787</v>
      </c>
      <c r="H441" s="497" t="s">
        <v>1787</v>
      </c>
      <c r="I441" s="497" t="s">
        <v>1787</v>
      </c>
      <c r="J441" s="497" t="s">
        <v>1787</v>
      </c>
      <c r="K441" s="497" t="s">
        <v>1787</v>
      </c>
      <c r="L441" s="497" t="s">
        <v>1787</v>
      </c>
      <c r="M441" s="497" t="s">
        <v>1787</v>
      </c>
      <c r="N441" s="497" t="s">
        <v>1787</v>
      </c>
      <c r="O441" s="497" t="s">
        <v>1787</v>
      </c>
      <c r="P441" s="496" t="s">
        <v>1787</v>
      </c>
      <c r="Q441" s="485" t="s">
        <v>1787</v>
      </c>
      <c r="R441" s="485" t="s">
        <v>1787</v>
      </c>
      <c r="S441" s="93" t="s">
        <v>338</v>
      </c>
      <c r="T441" s="201" t="s">
        <v>2013</v>
      </c>
      <c r="U441" s="201"/>
      <c r="V441" s="201"/>
      <c r="W441" s="201">
        <v>0</v>
      </c>
      <c r="X441" s="201"/>
    </row>
    <row r="442" spans="1:24" ht="15">
      <c r="A442" s="498" t="s">
        <v>1787</v>
      </c>
      <c r="B442" s="499" t="s">
        <v>1412</v>
      </c>
      <c r="C442" s="499">
        <v>19634</v>
      </c>
      <c r="D442" s="497"/>
      <c r="E442" s="497"/>
      <c r="F442" s="497"/>
      <c r="G442" s="497" t="s">
        <v>1787</v>
      </c>
      <c r="H442" s="497" t="s">
        <v>1787</v>
      </c>
      <c r="I442" s="497" t="s">
        <v>1787</v>
      </c>
      <c r="J442" s="497" t="s">
        <v>1787</v>
      </c>
      <c r="K442" s="497" t="s">
        <v>1787</v>
      </c>
      <c r="L442" s="497" t="s">
        <v>1787</v>
      </c>
      <c r="M442" s="497" t="s">
        <v>1787</v>
      </c>
      <c r="N442" s="497" t="s">
        <v>1787</v>
      </c>
      <c r="O442" s="497" t="s">
        <v>1787</v>
      </c>
      <c r="P442" s="499" t="s">
        <v>1787</v>
      </c>
      <c r="Q442" s="487" t="s">
        <v>1787</v>
      </c>
      <c r="R442" s="487" t="s">
        <v>1787</v>
      </c>
      <c r="S442" s="93" t="s">
        <v>1412</v>
      </c>
      <c r="T442" s="536" t="s">
        <v>2013</v>
      </c>
      <c r="U442" s="201"/>
      <c r="V442" s="201"/>
      <c r="W442" s="201">
        <v>0</v>
      </c>
      <c r="X442" s="201"/>
    </row>
    <row r="443" spans="1:24" ht="238.5">
      <c r="A443" s="495" t="s">
        <v>1787</v>
      </c>
      <c r="B443" s="496" t="s">
        <v>544</v>
      </c>
      <c r="C443" s="496">
        <v>1309</v>
      </c>
      <c r="D443" s="497" t="s">
        <v>545</v>
      </c>
      <c r="E443" s="497" t="s">
        <v>231</v>
      </c>
      <c r="F443" s="497" t="s">
        <v>393</v>
      </c>
      <c r="G443" s="497" t="s">
        <v>1787</v>
      </c>
      <c r="H443" s="497" t="s">
        <v>1787</v>
      </c>
      <c r="I443" s="497" t="s">
        <v>1787</v>
      </c>
      <c r="J443" s="497" t="s">
        <v>1787</v>
      </c>
      <c r="K443" s="497" t="s">
        <v>1787</v>
      </c>
      <c r="L443" s="497" t="s">
        <v>1787</v>
      </c>
      <c r="M443" s="497" t="s">
        <v>1787</v>
      </c>
      <c r="N443" s="497" t="s">
        <v>1787</v>
      </c>
      <c r="O443" s="497" t="s">
        <v>1787</v>
      </c>
      <c r="P443" s="496" t="s">
        <v>1787</v>
      </c>
      <c r="Q443" s="485" t="s">
        <v>1787</v>
      </c>
      <c r="R443" s="485" t="s">
        <v>1787</v>
      </c>
      <c r="S443" s="93" t="s">
        <v>544</v>
      </c>
      <c r="T443" s="201" t="s">
        <v>2013</v>
      </c>
      <c r="U443" s="201"/>
      <c r="V443" s="201"/>
      <c r="W443" s="201">
        <v>0</v>
      </c>
      <c r="X443" s="201"/>
    </row>
    <row r="444" spans="1:24" ht="24">
      <c r="A444" s="498" t="s">
        <v>1787</v>
      </c>
      <c r="B444" s="499" t="s">
        <v>775</v>
      </c>
      <c r="C444" s="499">
        <v>13089</v>
      </c>
      <c r="D444" s="497" t="s">
        <v>777</v>
      </c>
      <c r="E444" s="497"/>
      <c r="F444" s="497"/>
      <c r="G444" s="497" t="s">
        <v>1787</v>
      </c>
      <c r="H444" s="497" t="s">
        <v>1787</v>
      </c>
      <c r="I444" s="497" t="s">
        <v>1787</v>
      </c>
      <c r="J444" s="497" t="s">
        <v>1787</v>
      </c>
      <c r="K444" s="497" t="s">
        <v>1787</v>
      </c>
      <c r="L444" s="497" t="s">
        <v>1787</v>
      </c>
      <c r="M444" s="497" t="s">
        <v>1787</v>
      </c>
      <c r="N444" s="497" t="s">
        <v>1787</v>
      </c>
      <c r="O444" s="497" t="s">
        <v>1787</v>
      </c>
      <c r="P444" s="499" t="s">
        <v>1787</v>
      </c>
      <c r="Q444" s="487" t="s">
        <v>1787</v>
      </c>
      <c r="R444" s="487" t="s">
        <v>1787</v>
      </c>
      <c r="S444" s="93" t="s">
        <v>775</v>
      </c>
      <c r="T444" s="536" t="s">
        <v>2013</v>
      </c>
      <c r="U444" s="201"/>
      <c r="V444" s="201"/>
      <c r="W444" s="201">
        <v>0</v>
      </c>
      <c r="X444" s="201"/>
    </row>
    <row r="445" spans="1:24" ht="36">
      <c r="A445" s="495" t="s">
        <v>1787</v>
      </c>
      <c r="B445" s="496" t="s">
        <v>1078</v>
      </c>
      <c r="C445" s="496">
        <v>6545</v>
      </c>
      <c r="D445" s="497" t="s">
        <v>1079</v>
      </c>
      <c r="E445" s="497" t="s">
        <v>1080</v>
      </c>
      <c r="F445" s="497"/>
      <c r="G445" s="497" t="s">
        <v>1787</v>
      </c>
      <c r="H445" s="497" t="s">
        <v>1787</v>
      </c>
      <c r="I445" s="497" t="s">
        <v>1787</v>
      </c>
      <c r="J445" s="497" t="s">
        <v>1787</v>
      </c>
      <c r="K445" s="497" t="s">
        <v>1787</v>
      </c>
      <c r="L445" s="497" t="s">
        <v>1787</v>
      </c>
      <c r="M445" s="497" t="s">
        <v>1787</v>
      </c>
      <c r="N445" s="497" t="s">
        <v>1787</v>
      </c>
      <c r="O445" s="497" t="s">
        <v>1787</v>
      </c>
      <c r="P445" s="496" t="s">
        <v>1787</v>
      </c>
      <c r="Q445" s="485" t="s">
        <v>1787</v>
      </c>
      <c r="R445" s="485" t="s">
        <v>1787</v>
      </c>
      <c r="S445" s="93" t="s">
        <v>1078</v>
      </c>
      <c r="T445" s="201" t="s">
        <v>2013</v>
      </c>
      <c r="U445" s="201"/>
      <c r="V445" s="201"/>
      <c r="W445" s="201">
        <v>0</v>
      </c>
      <c r="X445" s="201"/>
    </row>
    <row r="446" spans="1:24" ht="15">
      <c r="A446" s="498" t="s">
        <v>1787</v>
      </c>
      <c r="B446" s="499" t="s">
        <v>1005</v>
      </c>
      <c r="C446" s="499">
        <v>6545</v>
      </c>
      <c r="D446" s="497" t="s">
        <v>1006</v>
      </c>
      <c r="E446" s="497" t="s">
        <v>231</v>
      </c>
      <c r="F446" s="497"/>
      <c r="G446" s="497" t="s">
        <v>1787</v>
      </c>
      <c r="H446" s="497" t="s">
        <v>1787</v>
      </c>
      <c r="I446" s="497" t="s">
        <v>1787</v>
      </c>
      <c r="J446" s="497" t="s">
        <v>1787</v>
      </c>
      <c r="K446" s="497" t="s">
        <v>1787</v>
      </c>
      <c r="L446" s="497" t="s">
        <v>1787</v>
      </c>
      <c r="M446" s="497" t="s">
        <v>1787</v>
      </c>
      <c r="N446" s="497" t="s">
        <v>1787</v>
      </c>
      <c r="O446" s="497" t="s">
        <v>1787</v>
      </c>
      <c r="P446" s="499" t="s">
        <v>1787</v>
      </c>
      <c r="Q446" s="487" t="s">
        <v>1787</v>
      </c>
      <c r="R446" s="487" t="s">
        <v>1787</v>
      </c>
      <c r="S446" s="93" t="s">
        <v>1005</v>
      </c>
      <c r="T446" s="201" t="s">
        <v>2013</v>
      </c>
      <c r="U446" s="201"/>
      <c r="V446" s="201"/>
      <c r="W446" s="201">
        <v>0</v>
      </c>
      <c r="X446" s="201"/>
    </row>
    <row r="447" spans="1:24" ht="24">
      <c r="A447" s="495" t="s">
        <v>1787</v>
      </c>
      <c r="B447" s="496" t="s">
        <v>1012</v>
      </c>
      <c r="C447" s="496">
        <v>524</v>
      </c>
      <c r="D447" s="497" t="s">
        <v>1013</v>
      </c>
      <c r="E447" s="497" t="s">
        <v>231</v>
      </c>
      <c r="F447" s="497"/>
      <c r="G447" s="497" t="s">
        <v>1787</v>
      </c>
      <c r="H447" s="497" t="s">
        <v>1787</v>
      </c>
      <c r="I447" s="497" t="s">
        <v>1787</v>
      </c>
      <c r="J447" s="497" t="s">
        <v>1787</v>
      </c>
      <c r="K447" s="497" t="s">
        <v>1787</v>
      </c>
      <c r="L447" s="497" t="s">
        <v>1787</v>
      </c>
      <c r="M447" s="497" t="s">
        <v>1787</v>
      </c>
      <c r="N447" s="497" t="s">
        <v>1787</v>
      </c>
      <c r="O447" s="497" t="s">
        <v>1787</v>
      </c>
      <c r="P447" s="496" t="s">
        <v>1787</v>
      </c>
      <c r="Q447" s="502" t="s">
        <v>1787</v>
      </c>
      <c r="R447" s="502" t="s">
        <v>1787</v>
      </c>
      <c r="S447" s="93" t="s">
        <v>1012</v>
      </c>
      <c r="T447" s="201" t="s">
        <v>2013</v>
      </c>
      <c r="U447" s="201"/>
      <c r="V447" s="201"/>
      <c r="W447" s="201">
        <v>0</v>
      </c>
      <c r="X447" s="201"/>
    </row>
    <row r="448" spans="1:24" ht="309.75">
      <c r="A448" s="491" t="s">
        <v>2018</v>
      </c>
      <c r="B448" s="491" t="s">
        <v>1787</v>
      </c>
      <c r="C448" s="491" t="s">
        <v>1787</v>
      </c>
      <c r="D448" s="492" t="s">
        <v>2019</v>
      </c>
      <c r="E448" s="492" t="s">
        <v>231</v>
      </c>
      <c r="F448" s="492"/>
      <c r="G448" s="492">
        <v>82.24</v>
      </c>
      <c r="H448" s="492">
        <v>7.43</v>
      </c>
      <c r="I448" s="492">
        <v>0.52</v>
      </c>
      <c r="J448" s="492">
        <v>8.1</v>
      </c>
      <c r="K448" s="492"/>
      <c r="L448" s="492">
        <v>0.94</v>
      </c>
      <c r="M448" s="492">
        <v>1.42</v>
      </c>
      <c r="N448" s="492" t="s">
        <v>1787</v>
      </c>
      <c r="O448" s="492" t="s">
        <v>1787</v>
      </c>
      <c r="P448" s="493" t="s">
        <v>2020</v>
      </c>
      <c r="Q448" s="491" t="s">
        <v>2021</v>
      </c>
      <c r="R448" s="501" t="s">
        <v>2022</v>
      </c>
      <c r="S448" s="93" t="s">
        <v>2018</v>
      </c>
      <c r="T448" s="481" t="s">
        <v>2018</v>
      </c>
      <c r="U448" s="201"/>
      <c r="V448" s="201"/>
      <c r="W448" s="201" t="s">
        <v>2018</v>
      </c>
      <c r="X448" s="201"/>
    </row>
    <row r="449" spans="1:24" ht="15">
      <c r="A449" s="495" t="s">
        <v>1787</v>
      </c>
      <c r="B449" s="496" t="s">
        <v>1416</v>
      </c>
      <c r="C449" s="496">
        <v>70621</v>
      </c>
      <c r="D449" s="497"/>
      <c r="E449" s="497"/>
      <c r="F449" s="497"/>
      <c r="G449" s="497" t="s">
        <v>1787</v>
      </c>
      <c r="H449" s="497" t="s">
        <v>1787</v>
      </c>
      <c r="I449" s="497" t="s">
        <v>1787</v>
      </c>
      <c r="J449" s="497" t="s">
        <v>1787</v>
      </c>
      <c r="K449" s="497" t="s">
        <v>1787</v>
      </c>
      <c r="L449" s="497" t="s">
        <v>1787</v>
      </c>
      <c r="M449" s="497" t="s">
        <v>1787</v>
      </c>
      <c r="N449" s="497" t="s">
        <v>1787</v>
      </c>
      <c r="O449" s="497" t="s">
        <v>1787</v>
      </c>
      <c r="P449" s="496" t="s">
        <v>1787</v>
      </c>
      <c r="Q449" s="485" t="s">
        <v>1787</v>
      </c>
      <c r="R449" s="485" t="s">
        <v>1787</v>
      </c>
      <c r="S449" s="93" t="s">
        <v>1416</v>
      </c>
      <c r="T449" s="536" t="s">
        <v>2018</v>
      </c>
      <c r="U449" s="201"/>
      <c r="V449" s="201"/>
      <c r="W449" s="201">
        <v>0</v>
      </c>
      <c r="X449" s="201"/>
    </row>
    <row r="450" spans="1:24" ht="15">
      <c r="A450" s="498" t="s">
        <v>1787</v>
      </c>
      <c r="B450" s="499" t="s">
        <v>1005</v>
      </c>
      <c r="C450" s="499">
        <v>14124</v>
      </c>
      <c r="D450" s="497" t="s">
        <v>1006</v>
      </c>
      <c r="E450" s="497" t="s">
        <v>231</v>
      </c>
      <c r="F450" s="497"/>
      <c r="G450" s="497" t="s">
        <v>1787</v>
      </c>
      <c r="H450" s="497" t="s">
        <v>1787</v>
      </c>
      <c r="I450" s="497" t="s">
        <v>1787</v>
      </c>
      <c r="J450" s="497" t="s">
        <v>1787</v>
      </c>
      <c r="K450" s="497" t="s">
        <v>1787</v>
      </c>
      <c r="L450" s="497" t="s">
        <v>1787</v>
      </c>
      <c r="M450" s="497" t="s">
        <v>1787</v>
      </c>
      <c r="N450" s="497" t="s">
        <v>1787</v>
      </c>
      <c r="O450" s="497" t="s">
        <v>1787</v>
      </c>
      <c r="P450" s="499" t="s">
        <v>1787</v>
      </c>
      <c r="Q450" s="487" t="s">
        <v>1787</v>
      </c>
      <c r="R450" s="487" t="s">
        <v>1787</v>
      </c>
      <c r="S450" s="93" t="s">
        <v>1005</v>
      </c>
      <c r="T450" s="201" t="s">
        <v>2018</v>
      </c>
      <c r="U450" s="201"/>
      <c r="V450" s="201"/>
      <c r="W450" s="201">
        <v>0</v>
      </c>
      <c r="X450" s="201"/>
    </row>
    <row r="451" spans="1:24" ht="24">
      <c r="A451" s="495" t="s">
        <v>1787</v>
      </c>
      <c r="B451" s="496" t="s">
        <v>1012</v>
      </c>
      <c r="C451" s="496">
        <v>2825</v>
      </c>
      <c r="D451" s="497" t="s">
        <v>1013</v>
      </c>
      <c r="E451" s="497" t="s">
        <v>231</v>
      </c>
      <c r="F451" s="497"/>
      <c r="G451" s="497" t="s">
        <v>1787</v>
      </c>
      <c r="H451" s="497" t="s">
        <v>1787</v>
      </c>
      <c r="I451" s="497" t="s">
        <v>1787</v>
      </c>
      <c r="J451" s="497" t="s">
        <v>1787</v>
      </c>
      <c r="K451" s="497" t="s">
        <v>1787</v>
      </c>
      <c r="L451" s="497" t="s">
        <v>1787</v>
      </c>
      <c r="M451" s="497" t="s">
        <v>1787</v>
      </c>
      <c r="N451" s="497" t="s">
        <v>1787</v>
      </c>
      <c r="O451" s="497" t="s">
        <v>1787</v>
      </c>
      <c r="P451" s="496" t="s">
        <v>1787</v>
      </c>
      <c r="Q451" s="485" t="s">
        <v>1787</v>
      </c>
      <c r="R451" s="485" t="s">
        <v>1787</v>
      </c>
      <c r="S451" s="93" t="s">
        <v>1012</v>
      </c>
      <c r="T451" s="201" t="s">
        <v>2018</v>
      </c>
      <c r="U451" s="201"/>
      <c r="V451" s="201"/>
      <c r="W451" s="201">
        <v>0</v>
      </c>
      <c r="X451" s="201"/>
    </row>
    <row r="452" spans="1:24" ht="15">
      <c r="A452" s="498" t="s">
        <v>1787</v>
      </c>
      <c r="B452" s="499" t="s">
        <v>1399</v>
      </c>
      <c r="C452" s="499">
        <v>1412</v>
      </c>
      <c r="D452" s="497" t="s">
        <v>1400</v>
      </c>
      <c r="E452" s="497"/>
      <c r="F452" s="497"/>
      <c r="G452" s="497" t="s">
        <v>1787</v>
      </c>
      <c r="H452" s="497" t="s">
        <v>1787</v>
      </c>
      <c r="I452" s="497" t="s">
        <v>1787</v>
      </c>
      <c r="J452" s="497" t="s">
        <v>1787</v>
      </c>
      <c r="K452" s="497" t="s">
        <v>1787</v>
      </c>
      <c r="L452" s="497" t="s">
        <v>1787</v>
      </c>
      <c r="M452" s="497" t="s">
        <v>1787</v>
      </c>
      <c r="N452" s="497" t="s">
        <v>1787</v>
      </c>
      <c r="O452" s="497" t="s">
        <v>1787</v>
      </c>
      <c r="P452" s="499" t="s">
        <v>1787</v>
      </c>
      <c r="Q452" s="487" t="s">
        <v>1787</v>
      </c>
      <c r="R452" s="487" t="s">
        <v>1787</v>
      </c>
      <c r="S452" s="93" t="s">
        <v>1399</v>
      </c>
      <c r="T452" s="536" t="s">
        <v>2018</v>
      </c>
      <c r="U452" s="201"/>
      <c r="V452" s="201"/>
      <c r="W452" s="201">
        <v>0</v>
      </c>
      <c r="X452" s="201"/>
    </row>
    <row r="453" spans="1:24" ht="60">
      <c r="A453" s="495" t="s">
        <v>1787</v>
      </c>
      <c r="B453" s="496" t="s">
        <v>1049</v>
      </c>
      <c r="C453" s="496">
        <v>1130</v>
      </c>
      <c r="D453" s="497" t="s">
        <v>1050</v>
      </c>
      <c r="E453" s="497" t="s">
        <v>231</v>
      </c>
      <c r="F453" s="497" t="s">
        <v>1018</v>
      </c>
      <c r="G453" s="497" t="s">
        <v>1787</v>
      </c>
      <c r="H453" s="497" t="s">
        <v>1787</v>
      </c>
      <c r="I453" s="497" t="s">
        <v>1787</v>
      </c>
      <c r="J453" s="497" t="s">
        <v>1787</v>
      </c>
      <c r="K453" s="497" t="s">
        <v>1787</v>
      </c>
      <c r="L453" s="497" t="s">
        <v>1787</v>
      </c>
      <c r="M453" s="497" t="s">
        <v>1787</v>
      </c>
      <c r="N453" s="497" t="s">
        <v>1787</v>
      </c>
      <c r="O453" s="497" t="s">
        <v>1787</v>
      </c>
      <c r="P453" s="496" t="s">
        <v>1787</v>
      </c>
      <c r="Q453" s="485" t="s">
        <v>1787</v>
      </c>
      <c r="R453" s="485" t="s">
        <v>1787</v>
      </c>
      <c r="S453" s="93" t="s">
        <v>1049</v>
      </c>
      <c r="T453" s="201" t="s">
        <v>2018</v>
      </c>
      <c r="U453" s="201"/>
      <c r="V453" s="201"/>
      <c r="W453" s="201">
        <v>0</v>
      </c>
      <c r="X453" s="201"/>
    </row>
    <row r="454" spans="1:24" ht="72">
      <c r="A454" s="498" t="s">
        <v>1787</v>
      </c>
      <c r="B454" s="499" t="s">
        <v>1023</v>
      </c>
      <c r="C454" s="499">
        <v>1412</v>
      </c>
      <c r="D454" s="497" t="s">
        <v>1025</v>
      </c>
      <c r="E454" s="497" t="s">
        <v>231</v>
      </c>
      <c r="F454" s="497" t="s">
        <v>1018</v>
      </c>
      <c r="G454" s="497" t="s">
        <v>1787</v>
      </c>
      <c r="H454" s="497" t="s">
        <v>1787</v>
      </c>
      <c r="I454" s="497" t="s">
        <v>1787</v>
      </c>
      <c r="J454" s="497" t="s">
        <v>1787</v>
      </c>
      <c r="K454" s="497" t="s">
        <v>1787</v>
      </c>
      <c r="L454" s="497" t="s">
        <v>1787</v>
      </c>
      <c r="M454" s="497" t="s">
        <v>1787</v>
      </c>
      <c r="N454" s="497" t="s">
        <v>1787</v>
      </c>
      <c r="O454" s="497" t="s">
        <v>1787</v>
      </c>
      <c r="P454" s="499" t="s">
        <v>1787</v>
      </c>
      <c r="Q454" s="487" t="s">
        <v>1787</v>
      </c>
      <c r="R454" s="487" t="s">
        <v>1787</v>
      </c>
      <c r="S454" s="93" t="s">
        <v>1023</v>
      </c>
      <c r="T454" s="201" t="s">
        <v>2018</v>
      </c>
      <c r="U454" s="201"/>
      <c r="V454" s="201"/>
      <c r="W454" s="201">
        <v>0</v>
      </c>
      <c r="X454" s="201"/>
    </row>
    <row r="455" spans="1:24" ht="72">
      <c r="A455" s="495" t="s">
        <v>1787</v>
      </c>
      <c r="B455" s="496" t="s">
        <v>382</v>
      </c>
      <c r="C455" s="496">
        <v>1412</v>
      </c>
      <c r="D455" s="497" t="s">
        <v>385</v>
      </c>
      <c r="E455" s="497" t="s">
        <v>231</v>
      </c>
      <c r="F455" s="497" t="s">
        <v>386</v>
      </c>
      <c r="G455" s="497" t="s">
        <v>1787</v>
      </c>
      <c r="H455" s="497" t="s">
        <v>1787</v>
      </c>
      <c r="I455" s="497" t="s">
        <v>1787</v>
      </c>
      <c r="J455" s="497" t="s">
        <v>1787</v>
      </c>
      <c r="K455" s="497" t="s">
        <v>1787</v>
      </c>
      <c r="L455" s="497" t="s">
        <v>1787</v>
      </c>
      <c r="M455" s="497" t="s">
        <v>1787</v>
      </c>
      <c r="N455" s="497" t="s">
        <v>1787</v>
      </c>
      <c r="O455" s="497" t="s">
        <v>1787</v>
      </c>
      <c r="P455" s="496" t="s">
        <v>1787</v>
      </c>
      <c r="Q455" s="485" t="s">
        <v>1787</v>
      </c>
      <c r="R455" s="485" t="s">
        <v>1787</v>
      </c>
      <c r="S455" s="93" t="s">
        <v>382</v>
      </c>
      <c r="T455" s="201" t="s">
        <v>2018</v>
      </c>
      <c r="U455" s="201"/>
      <c r="V455" s="201"/>
      <c r="W455" s="201">
        <v>0</v>
      </c>
      <c r="X455" s="201"/>
    </row>
    <row r="456" spans="1:24" ht="15">
      <c r="A456" s="498" t="s">
        <v>1787</v>
      </c>
      <c r="B456" s="499" t="s">
        <v>1228</v>
      </c>
      <c r="C456" s="499">
        <v>7062</v>
      </c>
      <c r="D456" s="497" t="s">
        <v>1228</v>
      </c>
      <c r="E456" s="497" t="s">
        <v>231</v>
      </c>
      <c r="F456" s="497"/>
      <c r="G456" s="497" t="s">
        <v>1787</v>
      </c>
      <c r="H456" s="497" t="s">
        <v>1787</v>
      </c>
      <c r="I456" s="497" t="s">
        <v>1787</v>
      </c>
      <c r="J456" s="497" t="s">
        <v>1787</v>
      </c>
      <c r="K456" s="497" t="s">
        <v>1787</v>
      </c>
      <c r="L456" s="497" t="s">
        <v>1787</v>
      </c>
      <c r="M456" s="497" t="s">
        <v>1787</v>
      </c>
      <c r="N456" s="497" t="s">
        <v>1787</v>
      </c>
      <c r="O456" s="497" t="s">
        <v>1787</v>
      </c>
      <c r="P456" s="499" t="s">
        <v>1787</v>
      </c>
      <c r="Q456" s="500" t="s">
        <v>1787</v>
      </c>
      <c r="R456" s="500" t="s">
        <v>1787</v>
      </c>
      <c r="S456" s="93" t="s">
        <v>1228</v>
      </c>
      <c r="T456" s="201" t="s">
        <v>2018</v>
      </c>
      <c r="U456" s="201"/>
      <c r="V456" s="201"/>
      <c r="W456" s="201">
        <v>0</v>
      </c>
      <c r="X456" s="201"/>
    </row>
    <row r="457" spans="1:24" ht="409.6">
      <c r="A457" s="491" t="s">
        <v>2023</v>
      </c>
      <c r="B457" s="491" t="s">
        <v>1787</v>
      </c>
      <c r="C457" s="491" t="s">
        <v>1787</v>
      </c>
      <c r="D457" s="492" t="s">
        <v>2024</v>
      </c>
      <c r="E457" s="492" t="s">
        <v>1080</v>
      </c>
      <c r="F457" s="492"/>
      <c r="G457" s="492">
        <v>32.1</v>
      </c>
      <c r="H457" s="492">
        <v>0.89</v>
      </c>
      <c r="I457" s="492">
        <v>0.17</v>
      </c>
      <c r="J457" s="492">
        <v>4.41</v>
      </c>
      <c r="K457" s="492"/>
      <c r="L457" s="492">
        <v>1.24</v>
      </c>
      <c r="M457" s="492">
        <v>1.3</v>
      </c>
      <c r="N457" s="492" t="s">
        <v>1787</v>
      </c>
      <c r="O457" s="492" t="s">
        <v>1787</v>
      </c>
      <c r="P457" s="493" t="s">
        <v>2025</v>
      </c>
      <c r="Q457" s="491" t="s">
        <v>2026</v>
      </c>
      <c r="R457" s="501" t="s">
        <v>2027</v>
      </c>
      <c r="S457" s="93" t="s">
        <v>2023</v>
      </c>
      <c r="T457" s="481" t="s">
        <v>2023</v>
      </c>
      <c r="U457" s="201"/>
      <c r="V457" s="201"/>
      <c r="W457" s="201" t="s">
        <v>2023</v>
      </c>
      <c r="X457" s="201"/>
    </row>
    <row r="458" spans="1:24" ht="202.5">
      <c r="A458" s="495" t="s">
        <v>1787</v>
      </c>
      <c r="B458" s="496" t="s">
        <v>758</v>
      </c>
      <c r="C458" s="496">
        <v>29028</v>
      </c>
      <c r="D458" s="497" t="s">
        <v>760</v>
      </c>
      <c r="E458" s="497"/>
      <c r="F458" s="497"/>
      <c r="G458" s="497" t="s">
        <v>1787</v>
      </c>
      <c r="H458" s="497" t="s">
        <v>1787</v>
      </c>
      <c r="I458" s="497" t="s">
        <v>1787</v>
      </c>
      <c r="J458" s="497" t="s">
        <v>1787</v>
      </c>
      <c r="K458" s="497" t="s">
        <v>1787</v>
      </c>
      <c r="L458" s="497" t="s">
        <v>1787</v>
      </c>
      <c r="M458" s="497" t="s">
        <v>1787</v>
      </c>
      <c r="N458" s="497" t="s">
        <v>1787</v>
      </c>
      <c r="O458" s="497" t="s">
        <v>1787</v>
      </c>
      <c r="P458" s="496" t="s">
        <v>1787</v>
      </c>
      <c r="Q458" s="485" t="s">
        <v>1787</v>
      </c>
      <c r="R458" s="485" t="s">
        <v>1787</v>
      </c>
      <c r="S458" s="93" t="s">
        <v>758</v>
      </c>
      <c r="T458" s="536" t="s">
        <v>2023</v>
      </c>
      <c r="U458" s="201"/>
      <c r="V458" s="201"/>
      <c r="W458" s="201">
        <v>0</v>
      </c>
      <c r="X458" s="201"/>
    </row>
    <row r="459" spans="1:24" ht="15">
      <c r="A459" s="498" t="s">
        <v>1787</v>
      </c>
      <c r="B459" s="499" t="s">
        <v>1412</v>
      </c>
      <c r="C459" s="499">
        <v>14514</v>
      </c>
      <c r="D459" s="497"/>
      <c r="E459" s="497"/>
      <c r="F459" s="497"/>
      <c r="G459" s="497" t="s">
        <v>1787</v>
      </c>
      <c r="H459" s="497" t="s">
        <v>1787</v>
      </c>
      <c r="I459" s="497" t="s">
        <v>1787</v>
      </c>
      <c r="J459" s="497" t="s">
        <v>1787</v>
      </c>
      <c r="K459" s="497" t="s">
        <v>1787</v>
      </c>
      <c r="L459" s="497" t="s">
        <v>1787</v>
      </c>
      <c r="M459" s="497" t="s">
        <v>1787</v>
      </c>
      <c r="N459" s="497" t="s">
        <v>1787</v>
      </c>
      <c r="O459" s="497" t="s">
        <v>1787</v>
      </c>
      <c r="P459" s="499" t="s">
        <v>1787</v>
      </c>
      <c r="Q459" s="487" t="s">
        <v>1787</v>
      </c>
      <c r="R459" s="487" t="s">
        <v>1787</v>
      </c>
      <c r="S459" s="93" t="s">
        <v>1412</v>
      </c>
      <c r="T459" s="536" t="s">
        <v>2023</v>
      </c>
      <c r="U459" s="201"/>
      <c r="V459" s="201"/>
      <c r="W459" s="201">
        <v>0</v>
      </c>
      <c r="X459" s="201"/>
    </row>
    <row r="460" spans="1:24" ht="15">
      <c r="A460" s="495" t="s">
        <v>1787</v>
      </c>
      <c r="B460" s="496" t="s">
        <v>1411</v>
      </c>
      <c r="C460" s="496">
        <v>18142</v>
      </c>
      <c r="D460" s="497"/>
      <c r="E460" s="497"/>
      <c r="F460" s="497"/>
      <c r="G460" s="497" t="s">
        <v>1787</v>
      </c>
      <c r="H460" s="497" t="s">
        <v>1787</v>
      </c>
      <c r="I460" s="497" t="s">
        <v>1787</v>
      </c>
      <c r="J460" s="497" t="s">
        <v>1787</v>
      </c>
      <c r="K460" s="497" t="s">
        <v>1787</v>
      </c>
      <c r="L460" s="497" t="s">
        <v>1787</v>
      </c>
      <c r="M460" s="497" t="s">
        <v>1787</v>
      </c>
      <c r="N460" s="497" t="s">
        <v>1787</v>
      </c>
      <c r="O460" s="497" t="s">
        <v>1787</v>
      </c>
      <c r="P460" s="496" t="s">
        <v>1787</v>
      </c>
      <c r="Q460" s="485" t="s">
        <v>1787</v>
      </c>
      <c r="R460" s="485" t="s">
        <v>1787</v>
      </c>
      <c r="S460" s="93" t="s">
        <v>1411</v>
      </c>
      <c r="T460" s="536" t="s">
        <v>2023</v>
      </c>
      <c r="U460" s="201"/>
      <c r="V460" s="201"/>
      <c r="W460" s="201">
        <v>0</v>
      </c>
      <c r="X460" s="201"/>
    </row>
    <row r="461" spans="1:24" ht="24">
      <c r="A461" s="498" t="s">
        <v>1787</v>
      </c>
      <c r="B461" s="499" t="s">
        <v>775</v>
      </c>
      <c r="C461" s="499">
        <v>21771</v>
      </c>
      <c r="D461" s="497" t="s">
        <v>777</v>
      </c>
      <c r="E461" s="497"/>
      <c r="F461" s="497"/>
      <c r="G461" s="497" t="s">
        <v>1787</v>
      </c>
      <c r="H461" s="497" t="s">
        <v>1787</v>
      </c>
      <c r="I461" s="497" t="s">
        <v>1787</v>
      </c>
      <c r="J461" s="497" t="s">
        <v>1787</v>
      </c>
      <c r="K461" s="497" t="s">
        <v>1787</v>
      </c>
      <c r="L461" s="497" t="s">
        <v>1787</v>
      </c>
      <c r="M461" s="497" t="s">
        <v>1787</v>
      </c>
      <c r="N461" s="497" t="s">
        <v>1787</v>
      </c>
      <c r="O461" s="497" t="s">
        <v>1787</v>
      </c>
      <c r="P461" s="499" t="s">
        <v>1787</v>
      </c>
      <c r="Q461" s="487" t="s">
        <v>1787</v>
      </c>
      <c r="R461" s="487" t="s">
        <v>1787</v>
      </c>
      <c r="S461" s="93" t="s">
        <v>775</v>
      </c>
      <c r="T461" s="536" t="s">
        <v>2023</v>
      </c>
      <c r="U461" s="201"/>
      <c r="V461" s="201"/>
      <c r="W461" s="201">
        <v>0</v>
      </c>
      <c r="X461" s="201"/>
    </row>
    <row r="462" spans="1:24" ht="238.5">
      <c r="A462" s="495" t="s">
        <v>1787</v>
      </c>
      <c r="B462" s="496" t="s">
        <v>544</v>
      </c>
      <c r="C462" s="496">
        <v>1451</v>
      </c>
      <c r="D462" s="497" t="s">
        <v>545</v>
      </c>
      <c r="E462" s="497" t="s">
        <v>231</v>
      </c>
      <c r="F462" s="497" t="s">
        <v>393</v>
      </c>
      <c r="G462" s="497" t="s">
        <v>1787</v>
      </c>
      <c r="H462" s="497" t="s">
        <v>1787</v>
      </c>
      <c r="I462" s="497" t="s">
        <v>1787</v>
      </c>
      <c r="J462" s="497" t="s">
        <v>1787</v>
      </c>
      <c r="K462" s="497" t="s">
        <v>1787</v>
      </c>
      <c r="L462" s="497" t="s">
        <v>1787</v>
      </c>
      <c r="M462" s="497" t="s">
        <v>1787</v>
      </c>
      <c r="N462" s="497" t="s">
        <v>1787</v>
      </c>
      <c r="O462" s="497" t="s">
        <v>1787</v>
      </c>
      <c r="P462" s="496" t="s">
        <v>1787</v>
      </c>
      <c r="Q462" s="485" t="s">
        <v>1787</v>
      </c>
      <c r="R462" s="485" t="s">
        <v>1787</v>
      </c>
      <c r="S462" s="93" t="s">
        <v>544</v>
      </c>
      <c r="T462" s="201" t="s">
        <v>2023</v>
      </c>
      <c r="U462" s="201"/>
      <c r="V462" s="201"/>
      <c r="W462" s="201">
        <v>0</v>
      </c>
      <c r="X462" s="201"/>
    </row>
    <row r="463" spans="1:24" ht="36">
      <c r="A463" s="498" t="s">
        <v>1787</v>
      </c>
      <c r="B463" s="499" t="s">
        <v>1078</v>
      </c>
      <c r="C463" s="499">
        <v>7257</v>
      </c>
      <c r="D463" s="497" t="s">
        <v>1079</v>
      </c>
      <c r="E463" s="497" t="s">
        <v>1080</v>
      </c>
      <c r="F463" s="497"/>
      <c r="G463" s="497" t="s">
        <v>1787</v>
      </c>
      <c r="H463" s="497" t="s">
        <v>1787</v>
      </c>
      <c r="I463" s="497" t="s">
        <v>1787</v>
      </c>
      <c r="J463" s="497" t="s">
        <v>1787</v>
      </c>
      <c r="K463" s="497" t="s">
        <v>1787</v>
      </c>
      <c r="L463" s="497" t="s">
        <v>1787</v>
      </c>
      <c r="M463" s="497" t="s">
        <v>1787</v>
      </c>
      <c r="N463" s="497" t="s">
        <v>1787</v>
      </c>
      <c r="O463" s="497" t="s">
        <v>1787</v>
      </c>
      <c r="P463" s="499" t="s">
        <v>1787</v>
      </c>
      <c r="Q463" s="487" t="s">
        <v>1787</v>
      </c>
      <c r="R463" s="487" t="s">
        <v>1787</v>
      </c>
      <c r="S463" s="93" t="s">
        <v>1078</v>
      </c>
      <c r="T463" s="201" t="s">
        <v>2023</v>
      </c>
      <c r="U463" s="201"/>
      <c r="V463" s="201"/>
      <c r="W463" s="201">
        <v>0</v>
      </c>
      <c r="X463" s="201"/>
    </row>
    <row r="464" spans="1:24" ht="15">
      <c r="A464" s="495" t="s">
        <v>1787</v>
      </c>
      <c r="B464" s="496" t="s">
        <v>1669</v>
      </c>
      <c r="C464" s="496">
        <v>7257</v>
      </c>
      <c r="D464" s="497"/>
      <c r="E464" s="497"/>
      <c r="F464" s="497"/>
      <c r="G464" s="497" t="s">
        <v>1787</v>
      </c>
      <c r="H464" s="497" t="s">
        <v>1787</v>
      </c>
      <c r="I464" s="497" t="s">
        <v>1787</v>
      </c>
      <c r="J464" s="497" t="s">
        <v>1787</v>
      </c>
      <c r="K464" s="497" t="s">
        <v>1787</v>
      </c>
      <c r="L464" s="497" t="s">
        <v>1787</v>
      </c>
      <c r="M464" s="497" t="s">
        <v>1787</v>
      </c>
      <c r="N464" s="497" t="s">
        <v>1787</v>
      </c>
      <c r="O464" s="497" t="s">
        <v>1787</v>
      </c>
      <c r="P464" s="496" t="s">
        <v>1787</v>
      </c>
      <c r="Q464" s="485" t="s">
        <v>1787</v>
      </c>
      <c r="R464" s="485" t="s">
        <v>1787</v>
      </c>
      <c r="S464" s="93" t="s">
        <v>1669</v>
      </c>
      <c r="T464" s="536" t="s">
        <v>2023</v>
      </c>
      <c r="U464" s="201"/>
      <c r="V464" s="201"/>
      <c r="W464" s="201">
        <v>0</v>
      </c>
      <c r="X464" s="201"/>
    </row>
    <row r="465" spans="1:24" ht="72">
      <c r="A465" s="498" t="s">
        <v>1787</v>
      </c>
      <c r="B465" s="499" t="s">
        <v>382</v>
      </c>
      <c r="C465" s="499">
        <v>581</v>
      </c>
      <c r="D465" s="497" t="s">
        <v>385</v>
      </c>
      <c r="E465" s="497" t="s">
        <v>231</v>
      </c>
      <c r="F465" s="497" t="s">
        <v>386</v>
      </c>
      <c r="G465" s="497" t="s">
        <v>1787</v>
      </c>
      <c r="H465" s="497" t="s">
        <v>1787</v>
      </c>
      <c r="I465" s="497" t="s">
        <v>1787</v>
      </c>
      <c r="J465" s="497" t="s">
        <v>1787</v>
      </c>
      <c r="K465" s="497" t="s">
        <v>1787</v>
      </c>
      <c r="L465" s="497" t="s">
        <v>1787</v>
      </c>
      <c r="M465" s="497" t="s">
        <v>1787</v>
      </c>
      <c r="N465" s="497" t="s">
        <v>1787</v>
      </c>
      <c r="O465" s="497" t="s">
        <v>1787</v>
      </c>
      <c r="P465" s="499" t="s">
        <v>1787</v>
      </c>
      <c r="Q465" s="500" t="s">
        <v>1787</v>
      </c>
      <c r="R465" s="500" t="s">
        <v>1787</v>
      </c>
      <c r="S465" s="93" t="s">
        <v>382</v>
      </c>
      <c r="T465" s="201" t="s">
        <v>2023</v>
      </c>
      <c r="U465" s="201"/>
      <c r="V465" s="201"/>
      <c r="W465" s="201">
        <v>0</v>
      </c>
      <c r="X465" s="201"/>
    </row>
    <row r="466" spans="1:24" ht="409.6">
      <c r="A466" s="491" t="s">
        <v>2028</v>
      </c>
      <c r="B466" s="491" t="s">
        <v>1787</v>
      </c>
      <c r="C466" s="491" t="s">
        <v>1787</v>
      </c>
      <c r="D466" s="492" t="s">
        <v>2029</v>
      </c>
      <c r="E466" s="492" t="s">
        <v>2030</v>
      </c>
      <c r="F466" s="492"/>
      <c r="G466" s="492">
        <v>19.22</v>
      </c>
      <c r="H466" s="492">
        <v>0.25</v>
      </c>
      <c r="I466" s="492">
        <v>0.05</v>
      </c>
      <c r="J466" s="492">
        <v>2.98</v>
      </c>
      <c r="K466" s="492"/>
      <c r="L466" s="492">
        <v>0.7</v>
      </c>
      <c r="M466" s="492">
        <v>0.67</v>
      </c>
      <c r="N466" s="492" t="s">
        <v>1787</v>
      </c>
      <c r="O466" s="492" t="s">
        <v>1787</v>
      </c>
      <c r="P466" s="493" t="s">
        <v>2031</v>
      </c>
      <c r="Q466" s="491" t="s">
        <v>2032</v>
      </c>
      <c r="R466" s="501" t="s">
        <v>2033</v>
      </c>
      <c r="S466" s="93" t="s">
        <v>2028</v>
      </c>
      <c r="T466" s="481" t="s">
        <v>2028</v>
      </c>
      <c r="U466" s="201"/>
      <c r="V466" s="201"/>
      <c r="W466" s="201" t="s">
        <v>2028</v>
      </c>
      <c r="X466" s="201"/>
    </row>
    <row r="467" spans="1:24" ht="118.5">
      <c r="A467" s="495" t="s">
        <v>1787</v>
      </c>
      <c r="B467" s="496" t="s">
        <v>338</v>
      </c>
      <c r="C467" s="496">
        <v>32967</v>
      </c>
      <c r="D467" s="497" t="s">
        <v>342</v>
      </c>
      <c r="E467" s="497" t="s">
        <v>343</v>
      </c>
      <c r="F467" s="497"/>
      <c r="G467" s="497" t="s">
        <v>1787</v>
      </c>
      <c r="H467" s="497" t="s">
        <v>1787</v>
      </c>
      <c r="I467" s="497" t="s">
        <v>1787</v>
      </c>
      <c r="J467" s="497" t="s">
        <v>1787</v>
      </c>
      <c r="K467" s="497" t="s">
        <v>1787</v>
      </c>
      <c r="L467" s="497" t="s">
        <v>1787</v>
      </c>
      <c r="M467" s="497" t="s">
        <v>1787</v>
      </c>
      <c r="N467" s="497" t="s">
        <v>1787</v>
      </c>
      <c r="O467" s="497" t="s">
        <v>1787</v>
      </c>
      <c r="P467" s="496" t="s">
        <v>1787</v>
      </c>
      <c r="Q467" s="487" t="s">
        <v>1787</v>
      </c>
      <c r="R467" s="487" t="s">
        <v>1787</v>
      </c>
      <c r="S467" s="93" t="s">
        <v>338</v>
      </c>
      <c r="T467" s="201" t="s">
        <v>2028</v>
      </c>
      <c r="U467" s="201"/>
      <c r="V467" s="201"/>
      <c r="W467" s="201">
        <v>0</v>
      </c>
      <c r="X467" s="201"/>
    </row>
    <row r="468" spans="1:24" ht="60">
      <c r="A468" s="498" t="s">
        <v>1787</v>
      </c>
      <c r="B468" s="499" t="s">
        <v>1526</v>
      </c>
      <c r="C468" s="499">
        <v>20000</v>
      </c>
      <c r="D468" s="497" t="s">
        <v>1519</v>
      </c>
      <c r="E468" s="497" t="s">
        <v>1527</v>
      </c>
      <c r="F468" s="497"/>
      <c r="G468" s="497" t="s">
        <v>1787</v>
      </c>
      <c r="H468" s="497" t="s">
        <v>1787</v>
      </c>
      <c r="I468" s="497" t="s">
        <v>1787</v>
      </c>
      <c r="J468" s="497" t="s">
        <v>1787</v>
      </c>
      <c r="K468" s="497" t="s">
        <v>1787</v>
      </c>
      <c r="L468" s="497" t="s">
        <v>1787</v>
      </c>
      <c r="M468" s="497" t="s">
        <v>1787</v>
      </c>
      <c r="N468" s="497" t="s">
        <v>1787</v>
      </c>
      <c r="O468" s="497" t="s">
        <v>1787</v>
      </c>
      <c r="P468" s="499" t="s">
        <v>1787</v>
      </c>
      <c r="Q468" s="485" t="s">
        <v>1787</v>
      </c>
      <c r="R468" s="485" t="s">
        <v>1787</v>
      </c>
      <c r="S468" s="93" t="s">
        <v>1526</v>
      </c>
      <c r="T468" s="201" t="s">
        <v>2028</v>
      </c>
      <c r="U468" s="201"/>
      <c r="V468" s="201"/>
      <c r="W468" s="201">
        <v>0</v>
      </c>
      <c r="X468" s="201"/>
    </row>
    <row r="469" spans="1:24" ht="15">
      <c r="A469" s="495" t="s">
        <v>1787</v>
      </c>
      <c r="B469" s="496" t="s">
        <v>1669</v>
      </c>
      <c r="C469" s="496">
        <v>16484</v>
      </c>
      <c r="D469" s="497"/>
      <c r="E469" s="497"/>
      <c r="F469" s="497"/>
      <c r="G469" s="497" t="s">
        <v>1787</v>
      </c>
      <c r="H469" s="497" t="s">
        <v>1787</v>
      </c>
      <c r="I469" s="497" t="s">
        <v>1787</v>
      </c>
      <c r="J469" s="497" t="s">
        <v>1787</v>
      </c>
      <c r="K469" s="497" t="s">
        <v>1787</v>
      </c>
      <c r="L469" s="497" t="s">
        <v>1787</v>
      </c>
      <c r="M469" s="497" t="s">
        <v>1787</v>
      </c>
      <c r="N469" s="497" t="s">
        <v>1787</v>
      </c>
      <c r="O469" s="497" t="s">
        <v>1787</v>
      </c>
      <c r="P469" s="496" t="s">
        <v>1787</v>
      </c>
      <c r="Q469" s="487" t="s">
        <v>1787</v>
      </c>
      <c r="R469" s="487" t="s">
        <v>1787</v>
      </c>
      <c r="S469" s="93" t="s">
        <v>1669</v>
      </c>
      <c r="T469" s="536" t="s">
        <v>2028</v>
      </c>
      <c r="U469" s="201"/>
      <c r="V469" s="201"/>
      <c r="W469" s="201">
        <v>0</v>
      </c>
      <c r="X469" s="201"/>
    </row>
    <row r="470" spans="1:24" ht="24">
      <c r="A470" s="498" t="s">
        <v>1787</v>
      </c>
      <c r="B470" s="499" t="s">
        <v>1091</v>
      </c>
      <c r="C470" s="499">
        <v>5495</v>
      </c>
      <c r="D470" s="497" t="s">
        <v>1092</v>
      </c>
      <c r="E470" s="497" t="s">
        <v>1080</v>
      </c>
      <c r="F470" s="497"/>
      <c r="G470" s="497" t="s">
        <v>1787</v>
      </c>
      <c r="H470" s="497" t="s">
        <v>1787</v>
      </c>
      <c r="I470" s="497" t="s">
        <v>1787</v>
      </c>
      <c r="J470" s="497" t="s">
        <v>1787</v>
      </c>
      <c r="K470" s="497" t="s">
        <v>1787</v>
      </c>
      <c r="L470" s="497" t="s">
        <v>1787</v>
      </c>
      <c r="M470" s="497" t="s">
        <v>1787</v>
      </c>
      <c r="N470" s="497" t="s">
        <v>1787</v>
      </c>
      <c r="O470" s="497" t="s">
        <v>1787</v>
      </c>
      <c r="P470" s="499" t="s">
        <v>1787</v>
      </c>
      <c r="Q470" s="485" t="s">
        <v>1787</v>
      </c>
      <c r="R470" s="485" t="s">
        <v>1787</v>
      </c>
      <c r="S470" s="93" t="s">
        <v>1091</v>
      </c>
      <c r="T470" s="201" t="s">
        <v>2028</v>
      </c>
      <c r="U470" s="201"/>
      <c r="V470" s="201"/>
      <c r="W470" s="201">
        <v>0</v>
      </c>
      <c r="X470" s="201"/>
    </row>
    <row r="471" spans="1:24" ht="15">
      <c r="A471" s="495" t="s">
        <v>1787</v>
      </c>
      <c r="B471" s="496" t="s">
        <v>1005</v>
      </c>
      <c r="C471" s="496">
        <v>5495</v>
      </c>
      <c r="D471" s="497" t="s">
        <v>1006</v>
      </c>
      <c r="E471" s="497" t="s">
        <v>231</v>
      </c>
      <c r="F471" s="497"/>
      <c r="G471" s="497" t="s">
        <v>1787</v>
      </c>
      <c r="H471" s="497" t="s">
        <v>1787</v>
      </c>
      <c r="I471" s="497" t="s">
        <v>1787</v>
      </c>
      <c r="J471" s="497" t="s">
        <v>1787</v>
      </c>
      <c r="K471" s="497" t="s">
        <v>1787</v>
      </c>
      <c r="L471" s="497" t="s">
        <v>1787</v>
      </c>
      <c r="M471" s="497" t="s">
        <v>1787</v>
      </c>
      <c r="N471" s="497" t="s">
        <v>1787</v>
      </c>
      <c r="O471" s="497" t="s">
        <v>1787</v>
      </c>
      <c r="P471" s="496" t="s">
        <v>1787</v>
      </c>
      <c r="Q471" s="487" t="s">
        <v>1787</v>
      </c>
      <c r="R471" s="487" t="s">
        <v>1787</v>
      </c>
      <c r="S471" s="93" t="s">
        <v>1005</v>
      </c>
      <c r="T471" s="201" t="s">
        <v>2028</v>
      </c>
      <c r="U471" s="201"/>
      <c r="V471" s="201"/>
      <c r="W471" s="201">
        <v>0</v>
      </c>
      <c r="X471" s="201"/>
    </row>
    <row r="472" spans="1:24" ht="238.5">
      <c r="A472" s="498" t="s">
        <v>1787</v>
      </c>
      <c r="B472" s="499" t="s">
        <v>544</v>
      </c>
      <c r="C472" s="499">
        <v>1099</v>
      </c>
      <c r="D472" s="497" t="s">
        <v>545</v>
      </c>
      <c r="E472" s="497" t="s">
        <v>231</v>
      </c>
      <c r="F472" s="497" t="s">
        <v>393</v>
      </c>
      <c r="G472" s="497" t="s">
        <v>1787</v>
      </c>
      <c r="H472" s="497" t="s">
        <v>1787</v>
      </c>
      <c r="I472" s="497" t="s">
        <v>1787</v>
      </c>
      <c r="J472" s="497" t="s">
        <v>1787</v>
      </c>
      <c r="K472" s="497" t="s">
        <v>1787</v>
      </c>
      <c r="L472" s="497" t="s">
        <v>1787</v>
      </c>
      <c r="M472" s="497" t="s">
        <v>1787</v>
      </c>
      <c r="N472" s="497" t="s">
        <v>1787</v>
      </c>
      <c r="O472" s="497" t="s">
        <v>1787</v>
      </c>
      <c r="P472" s="499" t="s">
        <v>1787</v>
      </c>
      <c r="Q472" s="485" t="s">
        <v>1787</v>
      </c>
      <c r="R472" s="485" t="s">
        <v>1787</v>
      </c>
      <c r="S472" s="93" t="s">
        <v>544</v>
      </c>
      <c r="T472" s="201" t="s">
        <v>2028</v>
      </c>
      <c r="U472" s="201"/>
      <c r="V472" s="201"/>
      <c r="W472" s="201">
        <v>0</v>
      </c>
      <c r="X472" s="201"/>
    </row>
    <row r="473" spans="1:24" ht="321.75">
      <c r="A473" s="495" t="s">
        <v>1787</v>
      </c>
      <c r="B473" s="496" t="s">
        <v>487</v>
      </c>
      <c r="C473" s="496">
        <v>5495</v>
      </c>
      <c r="D473" s="497" t="s">
        <v>488</v>
      </c>
      <c r="E473" s="497" t="s">
        <v>231</v>
      </c>
      <c r="F473" s="497"/>
      <c r="G473" s="497" t="s">
        <v>1787</v>
      </c>
      <c r="H473" s="497" t="s">
        <v>1787</v>
      </c>
      <c r="I473" s="497" t="s">
        <v>1787</v>
      </c>
      <c r="J473" s="497" t="s">
        <v>1787</v>
      </c>
      <c r="K473" s="497" t="s">
        <v>1787</v>
      </c>
      <c r="L473" s="497" t="s">
        <v>1787</v>
      </c>
      <c r="M473" s="497" t="s">
        <v>1787</v>
      </c>
      <c r="N473" s="497" t="s">
        <v>1787</v>
      </c>
      <c r="O473" s="497" t="s">
        <v>1787</v>
      </c>
      <c r="P473" s="496" t="s">
        <v>1787</v>
      </c>
      <c r="Q473" s="500" t="s">
        <v>1787</v>
      </c>
      <c r="R473" s="500" t="s">
        <v>1787</v>
      </c>
      <c r="S473" s="93" t="s">
        <v>487</v>
      </c>
      <c r="T473" s="201" t="s">
        <v>2028</v>
      </c>
      <c r="U473" s="201"/>
      <c r="V473" s="201"/>
      <c r="W473" s="201">
        <v>0</v>
      </c>
      <c r="X473" s="201"/>
    </row>
    <row r="474" spans="1:24" ht="409.6">
      <c r="A474" s="491" t="s">
        <v>2034</v>
      </c>
      <c r="B474" s="491" t="s">
        <v>1787</v>
      </c>
      <c r="C474" s="491" t="s">
        <v>1787</v>
      </c>
      <c r="D474" s="492" t="s">
        <v>2035</v>
      </c>
      <c r="E474" s="492" t="s">
        <v>2036</v>
      </c>
      <c r="F474" s="492"/>
      <c r="G474" s="492">
        <v>86.46</v>
      </c>
      <c r="H474" s="492">
        <v>2.4500000000000002</v>
      </c>
      <c r="I474" s="492">
        <v>0.27</v>
      </c>
      <c r="J474" s="492">
        <v>4.71</v>
      </c>
      <c r="K474" s="492"/>
      <c r="L474" s="492">
        <v>9.7200000000000006</v>
      </c>
      <c r="M474" s="492">
        <v>1.5</v>
      </c>
      <c r="N474" s="492" t="s">
        <v>1787</v>
      </c>
      <c r="O474" s="492" t="s">
        <v>1787</v>
      </c>
      <c r="P474" s="493" t="s">
        <v>2037</v>
      </c>
      <c r="Q474" s="491" t="s">
        <v>2038</v>
      </c>
      <c r="R474" s="504" t="s">
        <v>2039</v>
      </c>
      <c r="S474" s="93" t="s">
        <v>2034</v>
      </c>
      <c r="T474" s="481" t="s">
        <v>2034</v>
      </c>
      <c r="U474" s="201"/>
      <c r="V474" s="201"/>
      <c r="W474" s="201" t="s">
        <v>2034</v>
      </c>
      <c r="X474" s="201"/>
    </row>
    <row r="475" spans="1:24" ht="274.5">
      <c r="A475" s="495" t="s">
        <v>1787</v>
      </c>
      <c r="B475" s="496" t="s">
        <v>573</v>
      </c>
      <c r="C475" s="496">
        <v>40000</v>
      </c>
      <c r="D475" s="497" t="s">
        <v>574</v>
      </c>
      <c r="E475" s="497" t="s">
        <v>575</v>
      </c>
      <c r="F475" s="497"/>
      <c r="G475" s="497" t="s">
        <v>1787</v>
      </c>
      <c r="H475" s="497" t="s">
        <v>1787</v>
      </c>
      <c r="I475" s="497" t="s">
        <v>1787</v>
      </c>
      <c r="J475" s="497" t="s">
        <v>1787</v>
      </c>
      <c r="K475" s="497" t="s">
        <v>1787</v>
      </c>
      <c r="L475" s="497" t="s">
        <v>1787</v>
      </c>
      <c r="M475" s="497" t="s">
        <v>1787</v>
      </c>
      <c r="N475" s="497" t="s">
        <v>1787</v>
      </c>
      <c r="O475" s="497" t="s">
        <v>1787</v>
      </c>
      <c r="P475" s="496" t="s">
        <v>1787</v>
      </c>
      <c r="Q475" s="487" t="s">
        <v>1787</v>
      </c>
      <c r="R475" s="487" t="s">
        <v>1787</v>
      </c>
      <c r="S475" s="93" t="s">
        <v>573</v>
      </c>
      <c r="T475" s="201" t="s">
        <v>2034</v>
      </c>
      <c r="U475" s="201"/>
      <c r="V475" s="201"/>
      <c r="W475" s="201">
        <v>0</v>
      </c>
      <c r="X475" s="201"/>
    </row>
    <row r="476" spans="1:24" ht="24">
      <c r="A476" s="498" t="s">
        <v>1787</v>
      </c>
      <c r="B476" s="499" t="s">
        <v>775</v>
      </c>
      <c r="C476" s="499">
        <v>33300</v>
      </c>
      <c r="D476" s="497" t="s">
        <v>777</v>
      </c>
      <c r="E476" s="497"/>
      <c r="F476" s="497"/>
      <c r="G476" s="497" t="s">
        <v>1787</v>
      </c>
      <c r="H476" s="497" t="s">
        <v>1787</v>
      </c>
      <c r="I476" s="497" t="s">
        <v>1787</v>
      </c>
      <c r="J476" s="497" t="s">
        <v>1787</v>
      </c>
      <c r="K476" s="497" t="s">
        <v>1787</v>
      </c>
      <c r="L476" s="497" t="s">
        <v>1787</v>
      </c>
      <c r="M476" s="497" t="s">
        <v>1787</v>
      </c>
      <c r="N476" s="497" t="s">
        <v>1787</v>
      </c>
      <c r="O476" s="497" t="s">
        <v>1787</v>
      </c>
      <c r="P476" s="499" t="s">
        <v>1787</v>
      </c>
      <c r="Q476" s="485" t="s">
        <v>1787</v>
      </c>
      <c r="R476" s="485" t="s">
        <v>1787</v>
      </c>
      <c r="S476" s="93" t="s">
        <v>775</v>
      </c>
      <c r="T476" s="536" t="s">
        <v>2034</v>
      </c>
      <c r="U476" s="201"/>
      <c r="V476" s="201"/>
      <c r="W476" s="201">
        <v>0</v>
      </c>
      <c r="X476" s="201"/>
    </row>
    <row r="477" spans="1:24" ht="15">
      <c r="A477" s="495" t="s">
        <v>1787</v>
      </c>
      <c r="B477" s="496" t="s">
        <v>557</v>
      </c>
      <c r="C477" s="496">
        <v>5000</v>
      </c>
      <c r="D477" s="497" t="s">
        <v>554</v>
      </c>
      <c r="E477" s="497" t="s">
        <v>231</v>
      </c>
      <c r="F477" s="497"/>
      <c r="G477" s="497" t="s">
        <v>1787</v>
      </c>
      <c r="H477" s="497" t="s">
        <v>1787</v>
      </c>
      <c r="I477" s="497" t="s">
        <v>1787</v>
      </c>
      <c r="J477" s="497" t="s">
        <v>1787</v>
      </c>
      <c r="K477" s="497" t="s">
        <v>1787</v>
      </c>
      <c r="L477" s="497" t="s">
        <v>1787</v>
      </c>
      <c r="M477" s="497" t="s">
        <v>1787</v>
      </c>
      <c r="N477" s="497" t="s">
        <v>1787</v>
      </c>
      <c r="O477" s="497" t="s">
        <v>1787</v>
      </c>
      <c r="P477" s="496" t="s">
        <v>1787</v>
      </c>
      <c r="Q477" s="487" t="s">
        <v>1787</v>
      </c>
      <c r="R477" s="487" t="s">
        <v>1787</v>
      </c>
      <c r="S477" s="93" t="s">
        <v>557</v>
      </c>
      <c r="T477" s="201" t="s">
        <v>2034</v>
      </c>
      <c r="U477" s="201"/>
      <c r="V477" s="201"/>
      <c r="W477" s="201">
        <v>0</v>
      </c>
      <c r="X477" s="201"/>
    </row>
    <row r="478" spans="1:24" ht="118.5">
      <c r="A478" s="498" t="s">
        <v>1787</v>
      </c>
      <c r="B478" s="499" t="s">
        <v>338</v>
      </c>
      <c r="C478" s="499">
        <v>6700</v>
      </c>
      <c r="D478" s="497" t="s">
        <v>342</v>
      </c>
      <c r="E478" s="497" t="s">
        <v>343</v>
      </c>
      <c r="F478" s="497"/>
      <c r="G478" s="497" t="s">
        <v>1787</v>
      </c>
      <c r="H478" s="497" t="s">
        <v>1787</v>
      </c>
      <c r="I478" s="497" t="s">
        <v>1787</v>
      </c>
      <c r="J478" s="497" t="s">
        <v>1787</v>
      </c>
      <c r="K478" s="497" t="s">
        <v>1787</v>
      </c>
      <c r="L478" s="497" t="s">
        <v>1787</v>
      </c>
      <c r="M478" s="497" t="s">
        <v>1787</v>
      </c>
      <c r="N478" s="497" t="s">
        <v>1787</v>
      </c>
      <c r="O478" s="497" t="s">
        <v>1787</v>
      </c>
      <c r="P478" s="499" t="s">
        <v>1787</v>
      </c>
      <c r="Q478" s="485" t="s">
        <v>1787</v>
      </c>
      <c r="R478" s="485" t="s">
        <v>1787</v>
      </c>
      <c r="S478" s="93" t="s">
        <v>338</v>
      </c>
      <c r="T478" s="201" t="s">
        <v>2034</v>
      </c>
      <c r="U478" s="201"/>
      <c r="V478" s="201"/>
      <c r="W478" s="201">
        <v>0</v>
      </c>
      <c r="X478" s="201"/>
    </row>
    <row r="479" spans="1:24" ht="262.5">
      <c r="A479" s="495" t="s">
        <v>1787</v>
      </c>
      <c r="B479" s="496" t="s">
        <v>1057</v>
      </c>
      <c r="C479" s="496">
        <v>2000</v>
      </c>
      <c r="D479" s="497" t="s">
        <v>1060</v>
      </c>
      <c r="E479" s="497" t="s">
        <v>343</v>
      </c>
      <c r="F479" s="497"/>
      <c r="G479" s="497" t="s">
        <v>1787</v>
      </c>
      <c r="H479" s="497" t="s">
        <v>1787</v>
      </c>
      <c r="I479" s="497" t="s">
        <v>1787</v>
      </c>
      <c r="J479" s="497" t="s">
        <v>1787</v>
      </c>
      <c r="K479" s="497" t="s">
        <v>1787</v>
      </c>
      <c r="L479" s="497" t="s">
        <v>1787</v>
      </c>
      <c r="M479" s="497" t="s">
        <v>1787</v>
      </c>
      <c r="N479" s="497" t="s">
        <v>1787</v>
      </c>
      <c r="O479" s="497" t="s">
        <v>1787</v>
      </c>
      <c r="P479" s="496" t="s">
        <v>1787</v>
      </c>
      <c r="Q479" s="487" t="s">
        <v>1787</v>
      </c>
      <c r="R479" s="487" t="s">
        <v>1787</v>
      </c>
      <c r="S479" s="93" t="s">
        <v>1057</v>
      </c>
      <c r="T479" s="201" t="s">
        <v>2034</v>
      </c>
      <c r="U479" s="201"/>
      <c r="V479" s="201"/>
      <c r="W479" s="201">
        <v>0</v>
      </c>
      <c r="X479" s="201"/>
    </row>
    <row r="480" spans="1:24" ht="84">
      <c r="A480" s="498" t="s">
        <v>1787</v>
      </c>
      <c r="B480" s="499" t="s">
        <v>625</v>
      </c>
      <c r="C480" s="499">
        <v>830</v>
      </c>
      <c r="D480" s="497" t="s">
        <v>627</v>
      </c>
      <c r="E480" s="497" t="s">
        <v>628</v>
      </c>
      <c r="F480" s="497"/>
      <c r="G480" s="497" t="s">
        <v>1787</v>
      </c>
      <c r="H480" s="497" t="s">
        <v>1787</v>
      </c>
      <c r="I480" s="497" t="s">
        <v>1787</v>
      </c>
      <c r="J480" s="497" t="s">
        <v>1787</v>
      </c>
      <c r="K480" s="497" t="s">
        <v>1787</v>
      </c>
      <c r="L480" s="497" t="s">
        <v>1787</v>
      </c>
      <c r="M480" s="497" t="s">
        <v>1787</v>
      </c>
      <c r="N480" s="497" t="s">
        <v>1787</v>
      </c>
      <c r="O480" s="497" t="s">
        <v>1787</v>
      </c>
      <c r="P480" s="499" t="s">
        <v>1787</v>
      </c>
      <c r="Q480" s="485" t="s">
        <v>1787</v>
      </c>
      <c r="R480" s="485" t="s">
        <v>1787</v>
      </c>
      <c r="S480" s="93" t="s">
        <v>625</v>
      </c>
      <c r="T480" s="201" t="s">
        <v>2034</v>
      </c>
      <c r="U480" s="201"/>
      <c r="V480" s="201"/>
      <c r="W480" s="201">
        <v>0</v>
      </c>
      <c r="X480" s="201"/>
    </row>
    <row r="481" spans="1:24" ht="24">
      <c r="A481" s="495" t="s">
        <v>1787</v>
      </c>
      <c r="B481" s="496" t="s">
        <v>1014</v>
      </c>
      <c r="C481" s="496">
        <v>1300</v>
      </c>
      <c r="D481" s="497" t="s">
        <v>1014</v>
      </c>
      <c r="E481" s="497" t="s">
        <v>231</v>
      </c>
      <c r="F481" s="497"/>
      <c r="G481" s="497" t="s">
        <v>1787</v>
      </c>
      <c r="H481" s="497" t="s">
        <v>1787</v>
      </c>
      <c r="I481" s="497" t="s">
        <v>1787</v>
      </c>
      <c r="J481" s="497" t="s">
        <v>1787</v>
      </c>
      <c r="K481" s="497" t="s">
        <v>1787</v>
      </c>
      <c r="L481" s="497" t="s">
        <v>1787</v>
      </c>
      <c r="M481" s="497" t="s">
        <v>1787</v>
      </c>
      <c r="N481" s="497" t="s">
        <v>1787</v>
      </c>
      <c r="O481" s="497" t="s">
        <v>1787</v>
      </c>
      <c r="P481" s="496" t="s">
        <v>1787</v>
      </c>
      <c r="Q481" s="487" t="s">
        <v>1787</v>
      </c>
      <c r="R481" s="487" t="s">
        <v>1787</v>
      </c>
      <c r="S481" s="93" t="s">
        <v>1014</v>
      </c>
      <c r="T481" s="201" t="s">
        <v>2034</v>
      </c>
      <c r="U481" s="201"/>
      <c r="V481" s="201"/>
      <c r="W481" s="201">
        <v>0</v>
      </c>
      <c r="X481" s="201"/>
    </row>
    <row r="482" spans="1:24" ht="72">
      <c r="A482" s="498" t="s">
        <v>1787</v>
      </c>
      <c r="B482" s="499" t="s">
        <v>382</v>
      </c>
      <c r="C482" s="499">
        <v>670</v>
      </c>
      <c r="D482" s="497" t="s">
        <v>385</v>
      </c>
      <c r="E482" s="497" t="s">
        <v>231</v>
      </c>
      <c r="F482" s="497" t="s">
        <v>386</v>
      </c>
      <c r="G482" s="497" t="s">
        <v>1787</v>
      </c>
      <c r="H482" s="497" t="s">
        <v>1787</v>
      </c>
      <c r="I482" s="497" t="s">
        <v>1787</v>
      </c>
      <c r="J482" s="497" t="s">
        <v>1787</v>
      </c>
      <c r="K482" s="497" t="s">
        <v>1787</v>
      </c>
      <c r="L482" s="497" t="s">
        <v>1787</v>
      </c>
      <c r="M482" s="497" t="s">
        <v>1787</v>
      </c>
      <c r="N482" s="497" t="s">
        <v>1787</v>
      </c>
      <c r="O482" s="497" t="s">
        <v>1787</v>
      </c>
      <c r="P482" s="499" t="s">
        <v>1787</v>
      </c>
      <c r="Q482" s="485" t="s">
        <v>1787</v>
      </c>
      <c r="R482" s="485" t="s">
        <v>1787</v>
      </c>
      <c r="S482" s="93" t="s">
        <v>382</v>
      </c>
      <c r="T482" s="201" t="s">
        <v>2034</v>
      </c>
      <c r="U482" s="201"/>
      <c r="V482" s="201"/>
      <c r="W482" s="201">
        <v>0</v>
      </c>
      <c r="X482" s="201"/>
    </row>
    <row r="483" spans="1:24" ht="84">
      <c r="A483" s="495" t="s">
        <v>1787</v>
      </c>
      <c r="B483" s="496" t="s">
        <v>840</v>
      </c>
      <c r="C483" s="496">
        <v>133</v>
      </c>
      <c r="D483" s="497" t="s">
        <v>841</v>
      </c>
      <c r="E483" s="497"/>
      <c r="F483" s="497" t="s">
        <v>393</v>
      </c>
      <c r="G483" s="497" t="s">
        <v>1787</v>
      </c>
      <c r="H483" s="497" t="s">
        <v>1787</v>
      </c>
      <c r="I483" s="497" t="s">
        <v>1787</v>
      </c>
      <c r="J483" s="497" t="s">
        <v>1787</v>
      </c>
      <c r="K483" s="497" t="s">
        <v>1787</v>
      </c>
      <c r="L483" s="497" t="s">
        <v>1787</v>
      </c>
      <c r="M483" s="497" t="s">
        <v>1787</v>
      </c>
      <c r="N483" s="497" t="s">
        <v>1787</v>
      </c>
      <c r="O483" s="497" t="s">
        <v>1787</v>
      </c>
      <c r="P483" s="496" t="s">
        <v>1787</v>
      </c>
      <c r="Q483" s="487" t="s">
        <v>1787</v>
      </c>
      <c r="R483" s="487" t="s">
        <v>1787</v>
      </c>
      <c r="S483" s="93" t="s">
        <v>840</v>
      </c>
      <c r="T483" s="536" t="s">
        <v>2034</v>
      </c>
      <c r="U483" s="201"/>
      <c r="V483" s="201"/>
      <c r="W483" s="201">
        <v>0</v>
      </c>
      <c r="X483" s="201"/>
    </row>
    <row r="484" spans="1:24" ht="72">
      <c r="A484" s="498" t="s">
        <v>1787</v>
      </c>
      <c r="B484" s="499" t="s">
        <v>837</v>
      </c>
      <c r="C484" s="499">
        <v>67</v>
      </c>
      <c r="D484" s="497" t="s">
        <v>838</v>
      </c>
      <c r="E484" s="497"/>
      <c r="F484" s="497" t="s">
        <v>393</v>
      </c>
      <c r="G484" s="497" t="s">
        <v>1787</v>
      </c>
      <c r="H484" s="497" t="s">
        <v>1787</v>
      </c>
      <c r="I484" s="497" t="s">
        <v>1787</v>
      </c>
      <c r="J484" s="497" t="s">
        <v>1787</v>
      </c>
      <c r="K484" s="497" t="s">
        <v>1787</v>
      </c>
      <c r="L484" s="497" t="s">
        <v>1787</v>
      </c>
      <c r="M484" s="497" t="s">
        <v>1787</v>
      </c>
      <c r="N484" s="497" t="s">
        <v>1787</v>
      </c>
      <c r="O484" s="497" t="s">
        <v>1787</v>
      </c>
      <c r="P484" s="499" t="s">
        <v>1787</v>
      </c>
      <c r="Q484" s="485" t="s">
        <v>1787</v>
      </c>
      <c r="R484" s="485" t="s">
        <v>1787</v>
      </c>
      <c r="S484" s="93" t="s">
        <v>837</v>
      </c>
      <c r="T484" s="536" t="s">
        <v>2034</v>
      </c>
      <c r="U484" s="201"/>
      <c r="V484" s="201"/>
      <c r="W484" s="201">
        <v>0</v>
      </c>
      <c r="X484" s="201"/>
    </row>
    <row r="485" spans="1:24" ht="15">
      <c r="A485" s="495" t="s">
        <v>1787</v>
      </c>
      <c r="B485" s="496" t="s">
        <v>1015</v>
      </c>
      <c r="C485" s="496">
        <v>10000</v>
      </c>
      <c r="D485" s="497" t="s">
        <v>1015</v>
      </c>
      <c r="E485" s="497" t="s">
        <v>231</v>
      </c>
      <c r="F485" s="497"/>
      <c r="G485" s="497" t="s">
        <v>1787</v>
      </c>
      <c r="H485" s="497" t="s">
        <v>1787</v>
      </c>
      <c r="I485" s="497" t="s">
        <v>1787</v>
      </c>
      <c r="J485" s="497" t="s">
        <v>1787</v>
      </c>
      <c r="K485" s="497" t="s">
        <v>1787</v>
      </c>
      <c r="L485" s="497" t="s">
        <v>1787</v>
      </c>
      <c r="M485" s="497" t="s">
        <v>1787</v>
      </c>
      <c r="N485" s="497" t="s">
        <v>1787</v>
      </c>
      <c r="O485" s="497" t="s">
        <v>1787</v>
      </c>
      <c r="P485" s="496" t="s">
        <v>1787</v>
      </c>
      <c r="Q485" s="500" t="s">
        <v>1787</v>
      </c>
      <c r="R485" s="500" t="s">
        <v>1787</v>
      </c>
      <c r="S485" s="93" t="s">
        <v>1015</v>
      </c>
      <c r="T485" s="201" t="s">
        <v>2034</v>
      </c>
      <c r="U485" s="201"/>
      <c r="V485" s="201"/>
      <c r="W485" s="201">
        <v>0</v>
      </c>
      <c r="X485" s="201"/>
    </row>
    <row r="486" spans="1:24" ht="409.6">
      <c r="A486" s="491" t="s">
        <v>2040</v>
      </c>
      <c r="B486" s="491" t="s">
        <v>1787</v>
      </c>
      <c r="C486" s="491" t="s">
        <v>1787</v>
      </c>
      <c r="D486" s="492" t="s">
        <v>2041</v>
      </c>
      <c r="E486" s="492" t="s">
        <v>2042</v>
      </c>
      <c r="F486" s="492"/>
      <c r="G486" s="492">
        <v>64.790000000000006</v>
      </c>
      <c r="H486" s="492">
        <v>3.29</v>
      </c>
      <c r="I486" s="492">
        <v>1.87</v>
      </c>
      <c r="J486" s="492">
        <v>3.24</v>
      </c>
      <c r="K486" s="492"/>
      <c r="L486" s="492">
        <v>3.25</v>
      </c>
      <c r="M486" s="492">
        <v>0.67</v>
      </c>
      <c r="N486" s="492" t="s">
        <v>1787</v>
      </c>
      <c r="O486" s="492" t="s">
        <v>1787</v>
      </c>
      <c r="P486" s="493" t="s">
        <v>2043</v>
      </c>
      <c r="Q486" s="491" t="s">
        <v>2044</v>
      </c>
      <c r="R486" s="504" t="s">
        <v>2045</v>
      </c>
      <c r="S486" s="93" t="s">
        <v>2040</v>
      </c>
      <c r="T486" s="481" t="s">
        <v>2040</v>
      </c>
      <c r="U486" s="201"/>
      <c r="V486" s="201"/>
      <c r="W486" s="201" t="s">
        <v>2040</v>
      </c>
      <c r="X486" s="201"/>
    </row>
    <row r="487" spans="1:24" ht="15">
      <c r="A487" s="495" t="s">
        <v>1787</v>
      </c>
      <c r="B487" s="496" t="s">
        <v>1411</v>
      </c>
      <c r="C487" s="496">
        <v>20000</v>
      </c>
      <c r="D487" s="497"/>
      <c r="E487" s="497"/>
      <c r="F487" s="497"/>
      <c r="G487" s="497" t="s">
        <v>1787</v>
      </c>
      <c r="H487" s="497" t="s">
        <v>1787</v>
      </c>
      <c r="I487" s="497" t="s">
        <v>1787</v>
      </c>
      <c r="J487" s="497" t="s">
        <v>1787</v>
      </c>
      <c r="K487" s="497" t="s">
        <v>1787</v>
      </c>
      <c r="L487" s="497" t="s">
        <v>1787</v>
      </c>
      <c r="M487" s="497" t="s">
        <v>1787</v>
      </c>
      <c r="N487" s="497" t="s">
        <v>1787</v>
      </c>
      <c r="O487" s="497" t="s">
        <v>1787</v>
      </c>
      <c r="P487" s="496" t="s">
        <v>1787</v>
      </c>
      <c r="Q487" s="487" t="s">
        <v>1787</v>
      </c>
      <c r="R487" s="487" t="s">
        <v>1787</v>
      </c>
      <c r="S487" s="93" t="s">
        <v>1411</v>
      </c>
      <c r="T487" s="536" t="s">
        <v>2040</v>
      </c>
      <c r="U487" s="201"/>
      <c r="V487" s="201"/>
      <c r="W487" s="201">
        <v>0</v>
      </c>
      <c r="X487" s="201"/>
    </row>
    <row r="488" spans="1:24" ht="15">
      <c r="A488" s="498" t="s">
        <v>1787</v>
      </c>
      <c r="B488" s="499" t="s">
        <v>1430</v>
      </c>
      <c r="C488" s="499">
        <v>25000</v>
      </c>
      <c r="D488" s="497"/>
      <c r="E488" s="497"/>
      <c r="F488" s="497"/>
      <c r="G488" s="497" t="s">
        <v>1787</v>
      </c>
      <c r="H488" s="497" t="s">
        <v>1787</v>
      </c>
      <c r="I488" s="497" t="s">
        <v>1787</v>
      </c>
      <c r="J488" s="497" t="s">
        <v>1787</v>
      </c>
      <c r="K488" s="497" t="s">
        <v>1787</v>
      </c>
      <c r="L488" s="497" t="s">
        <v>1787</v>
      </c>
      <c r="M488" s="497" t="s">
        <v>1787</v>
      </c>
      <c r="N488" s="497" t="s">
        <v>1787</v>
      </c>
      <c r="O488" s="497" t="s">
        <v>1787</v>
      </c>
      <c r="P488" s="499" t="s">
        <v>1787</v>
      </c>
      <c r="Q488" s="485" t="s">
        <v>1787</v>
      </c>
      <c r="R488" s="485" t="s">
        <v>1787</v>
      </c>
      <c r="S488" s="93" t="s">
        <v>1430</v>
      </c>
      <c r="T488" s="536" t="s">
        <v>2040</v>
      </c>
      <c r="U488" s="201"/>
      <c r="V488" s="201"/>
      <c r="W488" s="201">
        <v>0</v>
      </c>
      <c r="X488" s="201"/>
    </row>
    <row r="489" spans="1:24" ht="24">
      <c r="A489" s="495" t="s">
        <v>1787</v>
      </c>
      <c r="B489" s="496" t="s">
        <v>775</v>
      </c>
      <c r="C489" s="496">
        <v>20000</v>
      </c>
      <c r="D489" s="497" t="s">
        <v>777</v>
      </c>
      <c r="E489" s="497"/>
      <c r="F489" s="497"/>
      <c r="G489" s="497" t="s">
        <v>1787</v>
      </c>
      <c r="H489" s="497" t="s">
        <v>1787</v>
      </c>
      <c r="I489" s="497" t="s">
        <v>1787</v>
      </c>
      <c r="J489" s="497" t="s">
        <v>1787</v>
      </c>
      <c r="K489" s="497" t="s">
        <v>1787</v>
      </c>
      <c r="L489" s="497" t="s">
        <v>1787</v>
      </c>
      <c r="M489" s="497" t="s">
        <v>1787</v>
      </c>
      <c r="N489" s="497" t="s">
        <v>1787</v>
      </c>
      <c r="O489" s="497" t="s">
        <v>1787</v>
      </c>
      <c r="P489" s="496" t="s">
        <v>1787</v>
      </c>
      <c r="Q489" s="487" t="s">
        <v>1787</v>
      </c>
      <c r="R489" s="487" t="s">
        <v>1787</v>
      </c>
      <c r="S489" s="93" t="s">
        <v>775</v>
      </c>
      <c r="T489" s="536" t="s">
        <v>2040</v>
      </c>
      <c r="U489" s="201"/>
      <c r="V489" s="201"/>
      <c r="W489" s="201">
        <v>0</v>
      </c>
      <c r="X489" s="201"/>
    </row>
    <row r="490" spans="1:24" ht="118.5">
      <c r="A490" s="498" t="s">
        <v>1787</v>
      </c>
      <c r="B490" s="499" t="s">
        <v>338</v>
      </c>
      <c r="C490" s="499">
        <v>15000</v>
      </c>
      <c r="D490" s="497" t="s">
        <v>342</v>
      </c>
      <c r="E490" s="497" t="s">
        <v>343</v>
      </c>
      <c r="F490" s="497"/>
      <c r="G490" s="497" t="s">
        <v>1787</v>
      </c>
      <c r="H490" s="497" t="s">
        <v>1787</v>
      </c>
      <c r="I490" s="497" t="s">
        <v>1787</v>
      </c>
      <c r="J490" s="497" t="s">
        <v>1787</v>
      </c>
      <c r="K490" s="497" t="s">
        <v>1787</v>
      </c>
      <c r="L490" s="497" t="s">
        <v>1787</v>
      </c>
      <c r="M490" s="497" t="s">
        <v>1787</v>
      </c>
      <c r="N490" s="497" t="s">
        <v>1787</v>
      </c>
      <c r="O490" s="497" t="s">
        <v>1787</v>
      </c>
      <c r="P490" s="499" t="s">
        <v>1787</v>
      </c>
      <c r="Q490" s="485" t="s">
        <v>1787</v>
      </c>
      <c r="R490" s="485" t="s">
        <v>1787</v>
      </c>
      <c r="S490" s="93" t="s">
        <v>338</v>
      </c>
      <c r="T490" s="201" t="s">
        <v>2040</v>
      </c>
      <c r="U490" s="201"/>
      <c r="V490" s="201"/>
      <c r="W490" s="201">
        <v>0</v>
      </c>
      <c r="X490" s="201"/>
    </row>
    <row r="491" spans="1:24" ht="190.5">
      <c r="A491" s="495" t="s">
        <v>1787</v>
      </c>
      <c r="B491" s="496" t="s">
        <v>902</v>
      </c>
      <c r="C491" s="496">
        <v>10000</v>
      </c>
      <c r="D491" s="497" t="s">
        <v>904</v>
      </c>
      <c r="E491" s="497" t="s">
        <v>217</v>
      </c>
      <c r="F491" s="497"/>
      <c r="G491" s="497" t="s">
        <v>1787</v>
      </c>
      <c r="H491" s="497" t="s">
        <v>1787</v>
      </c>
      <c r="I491" s="497" t="s">
        <v>1787</v>
      </c>
      <c r="J491" s="497" t="s">
        <v>1787</v>
      </c>
      <c r="K491" s="497" t="s">
        <v>1787</v>
      </c>
      <c r="L491" s="497" t="s">
        <v>1787</v>
      </c>
      <c r="M491" s="497" t="s">
        <v>1787</v>
      </c>
      <c r="N491" s="497" t="s">
        <v>1787</v>
      </c>
      <c r="O491" s="497" t="s">
        <v>1787</v>
      </c>
      <c r="P491" s="496" t="s">
        <v>1787</v>
      </c>
      <c r="Q491" s="487" t="s">
        <v>1787</v>
      </c>
      <c r="R491" s="487" t="s">
        <v>1787</v>
      </c>
      <c r="S491" s="93" t="s">
        <v>902</v>
      </c>
      <c r="T491" s="201" t="s">
        <v>2040</v>
      </c>
      <c r="U491" s="201"/>
      <c r="V491" s="201"/>
      <c r="W491" s="201">
        <v>0</v>
      </c>
      <c r="X491" s="201"/>
    </row>
    <row r="492" spans="1:24" ht="107.25">
      <c r="A492" s="498" t="s">
        <v>1787</v>
      </c>
      <c r="B492" s="499" t="s">
        <v>865</v>
      </c>
      <c r="C492" s="499">
        <v>7000</v>
      </c>
      <c r="D492" s="497" t="s">
        <v>867</v>
      </c>
      <c r="E492" s="497" t="s">
        <v>217</v>
      </c>
      <c r="F492" s="497" t="s">
        <v>868</v>
      </c>
      <c r="G492" s="497" t="s">
        <v>1787</v>
      </c>
      <c r="H492" s="497" t="s">
        <v>1787</v>
      </c>
      <c r="I492" s="497" t="s">
        <v>1787</v>
      </c>
      <c r="J492" s="497" t="s">
        <v>1787</v>
      </c>
      <c r="K492" s="497" t="s">
        <v>1787</v>
      </c>
      <c r="L492" s="497" t="s">
        <v>1787</v>
      </c>
      <c r="M492" s="497" t="s">
        <v>1787</v>
      </c>
      <c r="N492" s="497" t="s">
        <v>1787</v>
      </c>
      <c r="O492" s="497" t="s">
        <v>1787</v>
      </c>
      <c r="P492" s="499" t="s">
        <v>1787</v>
      </c>
      <c r="Q492" s="485" t="s">
        <v>1787</v>
      </c>
      <c r="R492" s="485" t="s">
        <v>1787</v>
      </c>
      <c r="S492" s="93" t="s">
        <v>865</v>
      </c>
      <c r="T492" s="201" t="s">
        <v>2040</v>
      </c>
      <c r="U492" s="201"/>
      <c r="V492" s="201"/>
      <c r="W492" s="201">
        <v>0</v>
      </c>
      <c r="X492" s="201"/>
    </row>
    <row r="493" spans="1:24" ht="84">
      <c r="A493" s="495" t="s">
        <v>1787</v>
      </c>
      <c r="B493" s="496" t="s">
        <v>1380</v>
      </c>
      <c r="C493" s="496">
        <v>1500</v>
      </c>
      <c r="D493" s="497" t="s">
        <v>1383</v>
      </c>
      <c r="E493" s="497" t="s">
        <v>139</v>
      </c>
      <c r="F493" s="497"/>
      <c r="G493" s="497" t="s">
        <v>1787</v>
      </c>
      <c r="H493" s="497" t="s">
        <v>1787</v>
      </c>
      <c r="I493" s="497" t="s">
        <v>1787</v>
      </c>
      <c r="J493" s="497" t="s">
        <v>1787</v>
      </c>
      <c r="K493" s="497" t="s">
        <v>1787</v>
      </c>
      <c r="L493" s="497" t="s">
        <v>1787</v>
      </c>
      <c r="M493" s="497" t="s">
        <v>1787</v>
      </c>
      <c r="N493" s="497" t="s">
        <v>1787</v>
      </c>
      <c r="O493" s="497" t="s">
        <v>1787</v>
      </c>
      <c r="P493" s="496" t="s">
        <v>1787</v>
      </c>
      <c r="Q493" s="487" t="s">
        <v>1787</v>
      </c>
      <c r="R493" s="487" t="s">
        <v>1787</v>
      </c>
      <c r="S493" s="93" t="s">
        <v>1380</v>
      </c>
      <c r="T493" s="201" t="s">
        <v>2040</v>
      </c>
      <c r="U493" s="201"/>
      <c r="V493" s="201"/>
      <c r="W493" s="201">
        <v>0</v>
      </c>
      <c r="X493" s="201"/>
    </row>
    <row r="494" spans="1:24" ht="24">
      <c r="A494" s="498" t="s">
        <v>1787</v>
      </c>
      <c r="B494" s="499" t="s">
        <v>508</v>
      </c>
      <c r="C494" s="499">
        <v>1000</v>
      </c>
      <c r="D494" s="497" t="s">
        <v>510</v>
      </c>
      <c r="E494" s="497" t="s">
        <v>217</v>
      </c>
      <c r="F494" s="497"/>
      <c r="G494" s="497" t="s">
        <v>1787</v>
      </c>
      <c r="H494" s="497" t="s">
        <v>1787</v>
      </c>
      <c r="I494" s="497" t="s">
        <v>1787</v>
      </c>
      <c r="J494" s="497" t="s">
        <v>1787</v>
      </c>
      <c r="K494" s="497" t="s">
        <v>1787</v>
      </c>
      <c r="L494" s="497" t="s">
        <v>1787</v>
      </c>
      <c r="M494" s="497" t="s">
        <v>1787</v>
      </c>
      <c r="N494" s="497" t="s">
        <v>1787</v>
      </c>
      <c r="O494" s="497" t="s">
        <v>1787</v>
      </c>
      <c r="P494" s="499" t="s">
        <v>1787</v>
      </c>
      <c r="Q494" s="485" t="s">
        <v>1787</v>
      </c>
      <c r="R494" s="485" t="s">
        <v>1787</v>
      </c>
      <c r="S494" s="93" t="s">
        <v>508</v>
      </c>
      <c r="T494" s="201" t="s">
        <v>2040</v>
      </c>
      <c r="U494" s="201"/>
      <c r="V494" s="201"/>
      <c r="W494" s="201">
        <v>0</v>
      </c>
      <c r="X494" s="201"/>
    </row>
    <row r="495" spans="1:24" ht="72">
      <c r="A495" s="495" t="s">
        <v>1787</v>
      </c>
      <c r="B495" s="496" t="s">
        <v>382</v>
      </c>
      <c r="C495" s="496">
        <v>500</v>
      </c>
      <c r="D495" s="497" t="s">
        <v>385</v>
      </c>
      <c r="E495" s="497" t="s">
        <v>231</v>
      </c>
      <c r="F495" s="497" t="s">
        <v>386</v>
      </c>
      <c r="G495" s="497" t="s">
        <v>1787</v>
      </c>
      <c r="H495" s="497" t="s">
        <v>1787</v>
      </c>
      <c r="I495" s="497" t="s">
        <v>1787</v>
      </c>
      <c r="J495" s="497" t="s">
        <v>1787</v>
      </c>
      <c r="K495" s="497" t="s">
        <v>1787</v>
      </c>
      <c r="L495" s="497" t="s">
        <v>1787</v>
      </c>
      <c r="M495" s="497" t="s">
        <v>1787</v>
      </c>
      <c r="N495" s="497" t="s">
        <v>1787</v>
      </c>
      <c r="O495" s="497" t="s">
        <v>1787</v>
      </c>
      <c r="P495" s="496" t="s">
        <v>1787</v>
      </c>
      <c r="Q495" s="500" t="s">
        <v>1787</v>
      </c>
      <c r="R495" s="500" t="s">
        <v>1787</v>
      </c>
      <c r="S495" s="93" t="s">
        <v>382</v>
      </c>
      <c r="T495" s="201" t="s">
        <v>2040</v>
      </c>
      <c r="U495" s="201"/>
      <c r="V495" s="201"/>
      <c r="W495" s="201">
        <v>0</v>
      </c>
      <c r="X495" s="201"/>
    </row>
    <row r="496" spans="1:24" ht="409.6">
      <c r="A496" s="491" t="s">
        <v>2046</v>
      </c>
      <c r="B496" s="491" t="s">
        <v>1787</v>
      </c>
      <c r="C496" s="491" t="s">
        <v>1787</v>
      </c>
      <c r="D496" s="492" t="s">
        <v>2047</v>
      </c>
      <c r="E496" s="492" t="s">
        <v>2048</v>
      </c>
      <c r="F496" s="492"/>
      <c r="G496" s="492">
        <v>51.65</v>
      </c>
      <c r="H496" s="492">
        <v>2.09</v>
      </c>
      <c r="I496" s="492">
        <v>0.31</v>
      </c>
      <c r="J496" s="492">
        <v>6.97</v>
      </c>
      <c r="K496" s="492"/>
      <c r="L496" s="492">
        <v>0.69</v>
      </c>
      <c r="M496" s="492">
        <v>0.54</v>
      </c>
      <c r="N496" s="492" t="s">
        <v>1787</v>
      </c>
      <c r="O496" s="492" t="s">
        <v>1787</v>
      </c>
      <c r="P496" s="493" t="s">
        <v>2049</v>
      </c>
      <c r="Q496" s="491" t="s">
        <v>2050</v>
      </c>
      <c r="R496" s="501" t="s">
        <v>2051</v>
      </c>
      <c r="S496" s="93" t="s">
        <v>2046</v>
      </c>
      <c r="T496" s="481" t="s">
        <v>2046</v>
      </c>
      <c r="U496" s="201"/>
      <c r="V496" s="201"/>
      <c r="W496" s="201" t="s">
        <v>2046</v>
      </c>
      <c r="X496" s="201"/>
    </row>
    <row r="497" spans="1:24" ht="15">
      <c r="A497" s="495" t="s">
        <v>1787</v>
      </c>
      <c r="B497" s="496" t="s">
        <v>1434</v>
      </c>
      <c r="C497" s="496">
        <v>25000</v>
      </c>
      <c r="D497" s="497"/>
      <c r="E497" s="497"/>
      <c r="F497" s="497"/>
      <c r="G497" s="497" t="s">
        <v>1787</v>
      </c>
      <c r="H497" s="497" t="s">
        <v>1787</v>
      </c>
      <c r="I497" s="497" t="s">
        <v>1787</v>
      </c>
      <c r="J497" s="497" t="s">
        <v>1787</v>
      </c>
      <c r="K497" s="497" t="s">
        <v>1787</v>
      </c>
      <c r="L497" s="497" t="s">
        <v>1787</v>
      </c>
      <c r="M497" s="497" t="s">
        <v>1787</v>
      </c>
      <c r="N497" s="497" t="s">
        <v>1787</v>
      </c>
      <c r="O497" s="497" t="s">
        <v>1787</v>
      </c>
      <c r="P497" s="496" t="s">
        <v>1787</v>
      </c>
      <c r="Q497" s="487" t="s">
        <v>1787</v>
      </c>
      <c r="R497" s="487" t="s">
        <v>1787</v>
      </c>
      <c r="S497" s="93" t="s">
        <v>1434</v>
      </c>
      <c r="T497" s="536" t="s">
        <v>2046</v>
      </c>
      <c r="U497" s="201"/>
      <c r="V497" s="201"/>
      <c r="W497" s="201">
        <v>0</v>
      </c>
      <c r="X497" s="201"/>
    </row>
    <row r="498" spans="1:24" ht="24">
      <c r="A498" s="498" t="s">
        <v>1787</v>
      </c>
      <c r="B498" s="499" t="s">
        <v>481</v>
      </c>
      <c r="C498" s="499">
        <v>35000</v>
      </c>
      <c r="D498" s="497" t="s">
        <v>484</v>
      </c>
      <c r="E498" s="497" t="s">
        <v>231</v>
      </c>
      <c r="F498" s="497"/>
      <c r="G498" s="497" t="s">
        <v>1787</v>
      </c>
      <c r="H498" s="497" t="s">
        <v>1787</v>
      </c>
      <c r="I498" s="497" t="s">
        <v>1787</v>
      </c>
      <c r="J498" s="497" t="s">
        <v>1787</v>
      </c>
      <c r="K498" s="497" t="s">
        <v>1787</v>
      </c>
      <c r="L498" s="497" t="s">
        <v>1787</v>
      </c>
      <c r="M498" s="497" t="s">
        <v>1787</v>
      </c>
      <c r="N498" s="497" t="s">
        <v>1787</v>
      </c>
      <c r="O498" s="497" t="s">
        <v>1787</v>
      </c>
      <c r="P498" s="499" t="s">
        <v>1787</v>
      </c>
      <c r="Q498" s="485" t="s">
        <v>1787</v>
      </c>
      <c r="R498" s="485" t="s">
        <v>1787</v>
      </c>
      <c r="S498" s="93" t="s">
        <v>481</v>
      </c>
      <c r="T498" s="201" t="s">
        <v>2046</v>
      </c>
      <c r="U498" s="201"/>
      <c r="V498" s="201"/>
      <c r="W498" s="201">
        <v>0</v>
      </c>
      <c r="X498" s="201"/>
    </row>
    <row r="499" spans="1:24" ht="15">
      <c r="A499" s="495" t="s">
        <v>1787</v>
      </c>
      <c r="B499" s="496" t="s">
        <v>1435</v>
      </c>
      <c r="C499" s="496">
        <v>20000</v>
      </c>
      <c r="D499" s="497"/>
      <c r="E499" s="497"/>
      <c r="F499" s="497"/>
      <c r="G499" s="497" t="s">
        <v>1787</v>
      </c>
      <c r="H499" s="497" t="s">
        <v>1787</v>
      </c>
      <c r="I499" s="497" t="s">
        <v>1787</v>
      </c>
      <c r="J499" s="497" t="s">
        <v>1787</v>
      </c>
      <c r="K499" s="497" t="s">
        <v>1787</v>
      </c>
      <c r="L499" s="497" t="s">
        <v>1787</v>
      </c>
      <c r="M499" s="497" t="s">
        <v>1787</v>
      </c>
      <c r="N499" s="497" t="s">
        <v>1787</v>
      </c>
      <c r="O499" s="497" t="s">
        <v>1787</v>
      </c>
      <c r="P499" s="496" t="s">
        <v>1787</v>
      </c>
      <c r="Q499" s="487" t="s">
        <v>1787</v>
      </c>
      <c r="R499" s="487" t="s">
        <v>1787</v>
      </c>
      <c r="S499" s="93" t="s">
        <v>1435</v>
      </c>
      <c r="T499" s="536" t="s">
        <v>2046</v>
      </c>
      <c r="U499" s="201"/>
      <c r="V499" s="201"/>
      <c r="W499" s="201">
        <v>0</v>
      </c>
      <c r="X499" s="201"/>
    </row>
    <row r="500" spans="1:24" ht="238.5">
      <c r="A500" s="498" t="s">
        <v>1787</v>
      </c>
      <c r="B500" s="499" t="s">
        <v>673</v>
      </c>
      <c r="C500" s="499">
        <v>10000</v>
      </c>
      <c r="D500" s="497" t="s">
        <v>675</v>
      </c>
      <c r="E500" s="497"/>
      <c r="F500" s="497"/>
      <c r="G500" s="497" t="s">
        <v>1787</v>
      </c>
      <c r="H500" s="497" t="s">
        <v>1787</v>
      </c>
      <c r="I500" s="497" t="s">
        <v>1787</v>
      </c>
      <c r="J500" s="497" t="s">
        <v>1787</v>
      </c>
      <c r="K500" s="497" t="s">
        <v>1787</v>
      </c>
      <c r="L500" s="497" t="s">
        <v>1787</v>
      </c>
      <c r="M500" s="497" t="s">
        <v>1787</v>
      </c>
      <c r="N500" s="497" t="s">
        <v>1787</v>
      </c>
      <c r="O500" s="497" t="s">
        <v>1787</v>
      </c>
      <c r="P500" s="499" t="s">
        <v>1787</v>
      </c>
      <c r="Q500" s="485" t="s">
        <v>1787</v>
      </c>
      <c r="R500" s="485" t="s">
        <v>1787</v>
      </c>
      <c r="S500" s="93" t="s">
        <v>673</v>
      </c>
      <c r="T500" s="536" t="s">
        <v>2046</v>
      </c>
      <c r="U500" s="201"/>
      <c r="V500" s="201"/>
      <c r="W500" s="201">
        <v>0</v>
      </c>
      <c r="X500" s="201"/>
    </row>
    <row r="501" spans="1:24" ht="24">
      <c r="A501" s="495" t="s">
        <v>1787</v>
      </c>
      <c r="B501" s="496" t="s">
        <v>1104</v>
      </c>
      <c r="C501" s="496">
        <v>5000</v>
      </c>
      <c r="D501" s="497" t="s">
        <v>1105</v>
      </c>
      <c r="E501" s="497" t="s">
        <v>1080</v>
      </c>
      <c r="F501" s="497"/>
      <c r="G501" s="497" t="s">
        <v>1787</v>
      </c>
      <c r="H501" s="497" t="s">
        <v>1787</v>
      </c>
      <c r="I501" s="497" t="s">
        <v>1787</v>
      </c>
      <c r="J501" s="497" t="s">
        <v>1787</v>
      </c>
      <c r="K501" s="497" t="s">
        <v>1787</v>
      </c>
      <c r="L501" s="497" t="s">
        <v>1787</v>
      </c>
      <c r="M501" s="497" t="s">
        <v>1787</v>
      </c>
      <c r="N501" s="497" t="s">
        <v>1787</v>
      </c>
      <c r="O501" s="497" t="s">
        <v>1787</v>
      </c>
      <c r="P501" s="496" t="s">
        <v>1787</v>
      </c>
      <c r="Q501" s="487" t="s">
        <v>1787</v>
      </c>
      <c r="R501" s="487" t="s">
        <v>1787</v>
      </c>
      <c r="S501" s="93" t="s">
        <v>1104</v>
      </c>
      <c r="T501" s="201" t="s">
        <v>2046</v>
      </c>
      <c r="U501" s="201"/>
      <c r="V501" s="201"/>
      <c r="W501" s="201">
        <v>0</v>
      </c>
      <c r="X501" s="201"/>
    </row>
    <row r="502" spans="1:24" ht="60">
      <c r="A502" s="498" t="s">
        <v>1787</v>
      </c>
      <c r="B502" s="499" t="s">
        <v>852</v>
      </c>
      <c r="C502" s="499">
        <v>2000</v>
      </c>
      <c r="D502" s="497" t="s">
        <v>854</v>
      </c>
      <c r="E502" s="497" t="s">
        <v>628</v>
      </c>
      <c r="F502" s="497"/>
      <c r="G502" s="497" t="s">
        <v>1787</v>
      </c>
      <c r="H502" s="497" t="s">
        <v>1787</v>
      </c>
      <c r="I502" s="497" t="s">
        <v>1787</v>
      </c>
      <c r="J502" s="497" t="s">
        <v>1787</v>
      </c>
      <c r="K502" s="497" t="s">
        <v>1787</v>
      </c>
      <c r="L502" s="497" t="s">
        <v>1787</v>
      </c>
      <c r="M502" s="497" t="s">
        <v>1787</v>
      </c>
      <c r="N502" s="497" t="s">
        <v>1787</v>
      </c>
      <c r="O502" s="497" t="s">
        <v>1787</v>
      </c>
      <c r="P502" s="499" t="s">
        <v>1787</v>
      </c>
      <c r="Q502" s="485" t="s">
        <v>1787</v>
      </c>
      <c r="R502" s="485" t="s">
        <v>1787</v>
      </c>
      <c r="S502" s="93" t="s">
        <v>852</v>
      </c>
      <c r="T502" s="201" t="s">
        <v>2046</v>
      </c>
      <c r="U502" s="201"/>
      <c r="V502" s="201"/>
      <c r="W502" s="201">
        <v>0</v>
      </c>
      <c r="X502" s="201"/>
    </row>
    <row r="503" spans="1:24" ht="60">
      <c r="A503" s="495" t="s">
        <v>1787</v>
      </c>
      <c r="B503" s="496" t="s">
        <v>1387</v>
      </c>
      <c r="C503" s="496">
        <v>2000</v>
      </c>
      <c r="D503" s="497" t="s">
        <v>1390</v>
      </c>
      <c r="E503" s="497"/>
      <c r="F503" s="497"/>
      <c r="G503" s="497" t="s">
        <v>1787</v>
      </c>
      <c r="H503" s="497" t="s">
        <v>1787</v>
      </c>
      <c r="I503" s="497" t="s">
        <v>1787</v>
      </c>
      <c r="J503" s="497" t="s">
        <v>1787</v>
      </c>
      <c r="K503" s="497" t="s">
        <v>1787</v>
      </c>
      <c r="L503" s="497" t="s">
        <v>1787</v>
      </c>
      <c r="M503" s="497" t="s">
        <v>1787</v>
      </c>
      <c r="N503" s="497" t="s">
        <v>1787</v>
      </c>
      <c r="O503" s="497" t="s">
        <v>1787</v>
      </c>
      <c r="P503" s="496" t="s">
        <v>1787</v>
      </c>
      <c r="Q503" s="487" t="s">
        <v>1787</v>
      </c>
      <c r="R503" s="487" t="s">
        <v>1787</v>
      </c>
      <c r="S503" s="93" t="s">
        <v>1387</v>
      </c>
      <c r="T503" s="536" t="s">
        <v>2046</v>
      </c>
      <c r="U503" s="201"/>
      <c r="V503" s="201"/>
      <c r="W503" s="201">
        <v>0</v>
      </c>
      <c r="X503" s="201"/>
    </row>
    <row r="504" spans="1:24" ht="72">
      <c r="A504" s="498" t="s">
        <v>1787</v>
      </c>
      <c r="B504" s="499" t="s">
        <v>382</v>
      </c>
      <c r="C504" s="499">
        <v>500</v>
      </c>
      <c r="D504" s="497" t="s">
        <v>385</v>
      </c>
      <c r="E504" s="497" t="s">
        <v>231</v>
      </c>
      <c r="F504" s="497" t="s">
        <v>386</v>
      </c>
      <c r="G504" s="497" t="s">
        <v>1787</v>
      </c>
      <c r="H504" s="497" t="s">
        <v>1787</v>
      </c>
      <c r="I504" s="497" t="s">
        <v>1787</v>
      </c>
      <c r="J504" s="497" t="s">
        <v>1787</v>
      </c>
      <c r="K504" s="497" t="s">
        <v>1787</v>
      </c>
      <c r="L504" s="497" t="s">
        <v>1787</v>
      </c>
      <c r="M504" s="497" t="s">
        <v>1787</v>
      </c>
      <c r="N504" s="497" t="s">
        <v>1787</v>
      </c>
      <c r="O504" s="497" t="s">
        <v>1787</v>
      </c>
      <c r="P504" s="499" t="s">
        <v>1787</v>
      </c>
      <c r="Q504" s="485" t="s">
        <v>1787</v>
      </c>
      <c r="R504" s="485" t="s">
        <v>1787</v>
      </c>
      <c r="S504" s="93" t="s">
        <v>382</v>
      </c>
      <c r="T504" s="201" t="s">
        <v>2046</v>
      </c>
      <c r="U504" s="201"/>
      <c r="V504" s="201"/>
      <c r="W504" s="201">
        <v>0</v>
      </c>
      <c r="X504" s="201"/>
    </row>
    <row r="505" spans="1:24" ht="84">
      <c r="A505" s="495" t="s">
        <v>1787</v>
      </c>
      <c r="B505" s="496" t="s">
        <v>840</v>
      </c>
      <c r="C505" s="496">
        <v>500</v>
      </c>
      <c r="D505" s="497" t="s">
        <v>841</v>
      </c>
      <c r="E505" s="497"/>
      <c r="F505" s="497" t="s">
        <v>393</v>
      </c>
      <c r="G505" s="497" t="s">
        <v>1787</v>
      </c>
      <c r="H505" s="497" t="s">
        <v>1787</v>
      </c>
      <c r="I505" s="497" t="s">
        <v>1787</v>
      </c>
      <c r="J505" s="497" t="s">
        <v>1787</v>
      </c>
      <c r="K505" s="497" t="s">
        <v>1787</v>
      </c>
      <c r="L505" s="497" t="s">
        <v>1787</v>
      </c>
      <c r="M505" s="497" t="s">
        <v>1787</v>
      </c>
      <c r="N505" s="497" t="s">
        <v>1787</v>
      </c>
      <c r="O505" s="497" t="s">
        <v>1787</v>
      </c>
      <c r="P505" s="496" t="s">
        <v>1787</v>
      </c>
      <c r="Q505" s="500" t="s">
        <v>1787</v>
      </c>
      <c r="R505" s="500" t="s">
        <v>1787</v>
      </c>
      <c r="S505" s="93" t="s">
        <v>840</v>
      </c>
      <c r="T505" s="536" t="s">
        <v>2046</v>
      </c>
      <c r="U505" s="201"/>
      <c r="V505" s="201"/>
      <c r="W505" s="201">
        <v>0</v>
      </c>
      <c r="X505" s="201"/>
    </row>
    <row r="506" spans="1:24" ht="357">
      <c r="A506" s="491" t="s">
        <v>2052</v>
      </c>
      <c r="B506" s="491" t="s">
        <v>1787</v>
      </c>
      <c r="C506" s="491" t="s">
        <v>1787</v>
      </c>
      <c r="D506" s="492" t="s">
        <v>2053</v>
      </c>
      <c r="E506" s="492" t="s">
        <v>321</v>
      </c>
      <c r="F506" s="492"/>
      <c r="G506" s="492">
        <v>23.03</v>
      </c>
      <c r="H506" s="492">
        <v>0.13</v>
      </c>
      <c r="I506" s="492">
        <v>0</v>
      </c>
      <c r="J506" s="492">
        <v>3.51</v>
      </c>
      <c r="K506" s="492"/>
      <c r="L506" s="492">
        <v>1.69</v>
      </c>
      <c r="M506" s="492">
        <v>1.1100000000000001</v>
      </c>
      <c r="N506" s="492" t="s">
        <v>1787</v>
      </c>
      <c r="O506" s="492" t="s">
        <v>1787</v>
      </c>
      <c r="P506" s="493" t="s">
        <v>2054</v>
      </c>
      <c r="Q506" s="491" t="s">
        <v>2055</v>
      </c>
      <c r="R506" s="504" t="s">
        <v>2056</v>
      </c>
      <c r="S506" s="93" t="s">
        <v>2052</v>
      </c>
      <c r="T506" s="481" t="s">
        <v>2052</v>
      </c>
      <c r="U506" s="201"/>
      <c r="V506" s="201"/>
      <c r="W506" s="201" t="s">
        <v>2052</v>
      </c>
      <c r="X506" s="201"/>
    </row>
    <row r="507" spans="1:24" ht="15">
      <c r="A507" s="495" t="s">
        <v>1787</v>
      </c>
      <c r="B507" s="496" t="s">
        <v>1436</v>
      </c>
      <c r="C507" s="496">
        <v>30000</v>
      </c>
      <c r="D507" s="497"/>
      <c r="E507" s="497"/>
      <c r="F507" s="497"/>
      <c r="G507" s="497" t="s">
        <v>1787</v>
      </c>
      <c r="H507" s="497" t="s">
        <v>1787</v>
      </c>
      <c r="I507" s="497" t="s">
        <v>1787</v>
      </c>
      <c r="J507" s="497" t="s">
        <v>1787</v>
      </c>
      <c r="K507" s="497" t="s">
        <v>1787</v>
      </c>
      <c r="L507" s="497" t="s">
        <v>1787</v>
      </c>
      <c r="M507" s="497" t="s">
        <v>1787</v>
      </c>
      <c r="N507" s="497" t="s">
        <v>1787</v>
      </c>
      <c r="O507" s="497" t="s">
        <v>1787</v>
      </c>
      <c r="P507" s="496" t="s">
        <v>1787</v>
      </c>
      <c r="Q507" s="487" t="s">
        <v>1787</v>
      </c>
      <c r="R507" s="487" t="s">
        <v>1787</v>
      </c>
      <c r="S507" s="93" t="s">
        <v>1436</v>
      </c>
      <c r="T507" s="536" t="s">
        <v>2052</v>
      </c>
      <c r="U507" s="201"/>
      <c r="V507" s="201"/>
      <c r="W507" s="201">
        <v>0</v>
      </c>
      <c r="X507" s="201"/>
    </row>
    <row r="508" spans="1:24" ht="130.5">
      <c r="A508" s="498" t="s">
        <v>1787</v>
      </c>
      <c r="B508" s="499" t="s">
        <v>1239</v>
      </c>
      <c r="C508" s="499">
        <v>25000</v>
      </c>
      <c r="D508" s="497" t="s">
        <v>1240</v>
      </c>
      <c r="E508" s="497"/>
      <c r="F508" s="497"/>
      <c r="G508" s="497" t="s">
        <v>1787</v>
      </c>
      <c r="H508" s="497" t="s">
        <v>1787</v>
      </c>
      <c r="I508" s="497" t="s">
        <v>1787</v>
      </c>
      <c r="J508" s="497" t="s">
        <v>1787</v>
      </c>
      <c r="K508" s="497" t="s">
        <v>1787</v>
      </c>
      <c r="L508" s="497" t="s">
        <v>1787</v>
      </c>
      <c r="M508" s="497" t="s">
        <v>1787</v>
      </c>
      <c r="N508" s="497" t="s">
        <v>1787</v>
      </c>
      <c r="O508" s="497" t="s">
        <v>1787</v>
      </c>
      <c r="P508" s="499" t="s">
        <v>1787</v>
      </c>
      <c r="Q508" s="485" t="s">
        <v>1787</v>
      </c>
      <c r="R508" s="485" t="s">
        <v>1787</v>
      </c>
      <c r="S508" s="93" t="s">
        <v>1239</v>
      </c>
      <c r="T508" s="536" t="s">
        <v>2052</v>
      </c>
      <c r="U508" s="201"/>
      <c r="V508" s="201"/>
      <c r="W508" s="201">
        <v>0</v>
      </c>
      <c r="X508" s="201"/>
    </row>
    <row r="509" spans="1:24" ht="96">
      <c r="A509" s="495" t="s">
        <v>1787</v>
      </c>
      <c r="B509" s="496" t="s">
        <v>1407</v>
      </c>
      <c r="C509" s="496">
        <v>5000</v>
      </c>
      <c r="D509" s="497" t="s">
        <v>1409</v>
      </c>
      <c r="E509" s="497" t="s">
        <v>321</v>
      </c>
      <c r="F509" s="497"/>
      <c r="G509" s="497" t="s">
        <v>1787</v>
      </c>
      <c r="H509" s="497" t="s">
        <v>1787</v>
      </c>
      <c r="I509" s="497" t="s">
        <v>1787</v>
      </c>
      <c r="J509" s="497" t="s">
        <v>1787</v>
      </c>
      <c r="K509" s="497" t="s">
        <v>1787</v>
      </c>
      <c r="L509" s="497" t="s">
        <v>1787</v>
      </c>
      <c r="M509" s="497" t="s">
        <v>1787</v>
      </c>
      <c r="N509" s="497" t="s">
        <v>1787</v>
      </c>
      <c r="O509" s="497" t="s">
        <v>1787</v>
      </c>
      <c r="P509" s="496" t="s">
        <v>1787</v>
      </c>
      <c r="Q509" s="487" t="s">
        <v>1787</v>
      </c>
      <c r="R509" s="487" t="s">
        <v>1787</v>
      </c>
      <c r="S509" s="93" t="s">
        <v>1407</v>
      </c>
      <c r="T509" s="201" t="s">
        <v>2052</v>
      </c>
      <c r="U509" s="201"/>
      <c r="V509" s="201"/>
      <c r="W509" s="201">
        <v>0</v>
      </c>
      <c r="X509" s="201"/>
    </row>
    <row r="510" spans="1:24" ht="15">
      <c r="A510" s="498" t="s">
        <v>1787</v>
      </c>
      <c r="B510" s="499" t="s">
        <v>1423</v>
      </c>
      <c r="C510" s="499">
        <v>2000</v>
      </c>
      <c r="D510" s="497"/>
      <c r="E510" s="497"/>
      <c r="F510" s="497"/>
      <c r="G510" s="497" t="s">
        <v>1787</v>
      </c>
      <c r="H510" s="497" t="s">
        <v>1787</v>
      </c>
      <c r="I510" s="497" t="s">
        <v>1787</v>
      </c>
      <c r="J510" s="497" t="s">
        <v>1787</v>
      </c>
      <c r="K510" s="497" t="s">
        <v>1787</v>
      </c>
      <c r="L510" s="497" t="s">
        <v>1787</v>
      </c>
      <c r="M510" s="497" t="s">
        <v>1787</v>
      </c>
      <c r="N510" s="497" t="s">
        <v>1787</v>
      </c>
      <c r="O510" s="497" t="s">
        <v>1787</v>
      </c>
      <c r="P510" s="499" t="s">
        <v>1787</v>
      </c>
      <c r="Q510" s="485" t="s">
        <v>1787</v>
      </c>
      <c r="R510" s="485" t="s">
        <v>1787</v>
      </c>
      <c r="S510" s="93" t="s">
        <v>1423</v>
      </c>
      <c r="T510" s="536" t="s">
        <v>2052</v>
      </c>
      <c r="U510" s="201"/>
      <c r="V510" s="201"/>
      <c r="W510" s="201">
        <v>0</v>
      </c>
      <c r="X510" s="201"/>
    </row>
    <row r="511" spans="1:24" ht="24">
      <c r="A511" s="495" t="s">
        <v>1787</v>
      </c>
      <c r="B511" s="496" t="s">
        <v>1012</v>
      </c>
      <c r="C511" s="496">
        <v>1000</v>
      </c>
      <c r="D511" s="497" t="s">
        <v>1013</v>
      </c>
      <c r="E511" s="497" t="s">
        <v>231</v>
      </c>
      <c r="F511" s="497"/>
      <c r="G511" s="497" t="s">
        <v>1787</v>
      </c>
      <c r="H511" s="497" t="s">
        <v>1787</v>
      </c>
      <c r="I511" s="497" t="s">
        <v>1787</v>
      </c>
      <c r="J511" s="497" t="s">
        <v>1787</v>
      </c>
      <c r="K511" s="497" t="s">
        <v>1787</v>
      </c>
      <c r="L511" s="497" t="s">
        <v>1787</v>
      </c>
      <c r="M511" s="497" t="s">
        <v>1787</v>
      </c>
      <c r="N511" s="497" t="s">
        <v>1787</v>
      </c>
      <c r="O511" s="497" t="s">
        <v>1787</v>
      </c>
      <c r="P511" s="496" t="s">
        <v>1787</v>
      </c>
      <c r="Q511" s="487" t="s">
        <v>1787</v>
      </c>
      <c r="R511" s="487" t="s">
        <v>1787</v>
      </c>
      <c r="S511" s="93" t="s">
        <v>1012</v>
      </c>
      <c r="T511" s="201" t="s">
        <v>2052</v>
      </c>
      <c r="U511" s="201"/>
      <c r="V511" s="201"/>
      <c r="W511" s="201">
        <v>0</v>
      </c>
      <c r="X511" s="201"/>
    </row>
    <row r="512" spans="1:24" ht="15">
      <c r="A512" s="498" t="s">
        <v>1787</v>
      </c>
      <c r="B512" s="499" t="s">
        <v>1405</v>
      </c>
      <c r="C512" s="499">
        <v>1000</v>
      </c>
      <c r="D512" s="497" t="s">
        <v>1406</v>
      </c>
      <c r="E512" s="497"/>
      <c r="F512" s="497"/>
      <c r="G512" s="497" t="s">
        <v>1787</v>
      </c>
      <c r="H512" s="497" t="s">
        <v>1787</v>
      </c>
      <c r="I512" s="497" t="s">
        <v>1787</v>
      </c>
      <c r="J512" s="497" t="s">
        <v>1787</v>
      </c>
      <c r="K512" s="497" t="s">
        <v>1787</v>
      </c>
      <c r="L512" s="497" t="s">
        <v>1787</v>
      </c>
      <c r="M512" s="497" t="s">
        <v>1787</v>
      </c>
      <c r="N512" s="497" t="s">
        <v>1787</v>
      </c>
      <c r="O512" s="497" t="s">
        <v>1787</v>
      </c>
      <c r="P512" s="499" t="s">
        <v>1787</v>
      </c>
      <c r="Q512" s="485" t="s">
        <v>1787</v>
      </c>
      <c r="R512" s="485" t="s">
        <v>1787</v>
      </c>
      <c r="S512" s="93" t="s">
        <v>1405</v>
      </c>
      <c r="T512" s="536" t="s">
        <v>2052</v>
      </c>
      <c r="U512" s="201"/>
      <c r="V512" s="201"/>
      <c r="W512" s="201">
        <v>0</v>
      </c>
      <c r="X512" s="201"/>
    </row>
    <row r="513" spans="1:24" ht="15">
      <c r="A513" s="495" t="s">
        <v>1787</v>
      </c>
      <c r="B513" s="496" t="s">
        <v>534</v>
      </c>
      <c r="C513" s="496">
        <v>500</v>
      </c>
      <c r="D513" s="497" t="s">
        <v>536</v>
      </c>
      <c r="E513" s="497" t="s">
        <v>231</v>
      </c>
      <c r="F513" s="497"/>
      <c r="G513" s="497" t="s">
        <v>1787</v>
      </c>
      <c r="H513" s="497" t="s">
        <v>1787</v>
      </c>
      <c r="I513" s="497" t="s">
        <v>1787</v>
      </c>
      <c r="J513" s="497" t="s">
        <v>1787</v>
      </c>
      <c r="K513" s="497" t="s">
        <v>1787</v>
      </c>
      <c r="L513" s="497" t="s">
        <v>1787</v>
      </c>
      <c r="M513" s="497" t="s">
        <v>1787</v>
      </c>
      <c r="N513" s="497" t="s">
        <v>1787</v>
      </c>
      <c r="O513" s="497" t="s">
        <v>1787</v>
      </c>
      <c r="P513" s="496" t="s">
        <v>1787</v>
      </c>
      <c r="Q513" s="487" t="s">
        <v>1787</v>
      </c>
      <c r="R513" s="487" t="s">
        <v>1787</v>
      </c>
      <c r="S513" s="93" t="s">
        <v>534</v>
      </c>
      <c r="T513" s="201" t="s">
        <v>2052</v>
      </c>
      <c r="U513" s="201"/>
      <c r="V513" s="201"/>
      <c r="W513" s="201">
        <v>0</v>
      </c>
      <c r="X513" s="201"/>
    </row>
    <row r="514" spans="1:24" ht="72">
      <c r="A514" s="498" t="s">
        <v>1787</v>
      </c>
      <c r="B514" s="499" t="s">
        <v>382</v>
      </c>
      <c r="C514" s="499">
        <v>500</v>
      </c>
      <c r="D514" s="497" t="s">
        <v>385</v>
      </c>
      <c r="E514" s="497" t="s">
        <v>231</v>
      </c>
      <c r="F514" s="497" t="s">
        <v>386</v>
      </c>
      <c r="G514" s="497" t="s">
        <v>1787</v>
      </c>
      <c r="H514" s="497" t="s">
        <v>1787</v>
      </c>
      <c r="I514" s="497" t="s">
        <v>1787</v>
      </c>
      <c r="J514" s="497" t="s">
        <v>1787</v>
      </c>
      <c r="K514" s="497" t="s">
        <v>1787</v>
      </c>
      <c r="L514" s="497" t="s">
        <v>1787</v>
      </c>
      <c r="M514" s="497" t="s">
        <v>1787</v>
      </c>
      <c r="N514" s="497" t="s">
        <v>1787</v>
      </c>
      <c r="O514" s="497" t="s">
        <v>1787</v>
      </c>
      <c r="P514" s="499" t="s">
        <v>1787</v>
      </c>
      <c r="Q514" s="485" t="s">
        <v>1787</v>
      </c>
      <c r="R514" s="485" t="s">
        <v>1787</v>
      </c>
      <c r="S514" s="93" t="s">
        <v>382</v>
      </c>
      <c r="T514" s="201" t="s">
        <v>2052</v>
      </c>
      <c r="U514" s="201"/>
      <c r="V514" s="201"/>
      <c r="W514" s="201">
        <v>0</v>
      </c>
      <c r="X514" s="201"/>
    </row>
    <row r="515" spans="1:24" ht="15">
      <c r="A515" s="495" t="s">
        <v>1787</v>
      </c>
      <c r="B515" s="496" t="s">
        <v>1015</v>
      </c>
      <c r="C515" s="496">
        <v>5000</v>
      </c>
      <c r="D515" s="497" t="s">
        <v>1015</v>
      </c>
      <c r="E515" s="497" t="s">
        <v>231</v>
      </c>
      <c r="F515" s="497"/>
      <c r="G515" s="497" t="s">
        <v>1787</v>
      </c>
      <c r="H515" s="497" t="s">
        <v>1787</v>
      </c>
      <c r="I515" s="497" t="s">
        <v>1787</v>
      </c>
      <c r="J515" s="497" t="s">
        <v>1787</v>
      </c>
      <c r="K515" s="497" t="s">
        <v>1787</v>
      </c>
      <c r="L515" s="497" t="s">
        <v>1787</v>
      </c>
      <c r="M515" s="497" t="s">
        <v>1787</v>
      </c>
      <c r="N515" s="497" t="s">
        <v>1787</v>
      </c>
      <c r="O515" s="497" t="s">
        <v>1787</v>
      </c>
      <c r="P515" s="496" t="s">
        <v>1787</v>
      </c>
      <c r="Q515" s="500" t="s">
        <v>1787</v>
      </c>
      <c r="R515" s="500" t="s">
        <v>1787</v>
      </c>
      <c r="S515" s="93" t="s">
        <v>1015</v>
      </c>
      <c r="T515" s="201" t="s">
        <v>2052</v>
      </c>
      <c r="U515" s="201"/>
      <c r="V515" s="201"/>
      <c r="W515" s="201">
        <v>0</v>
      </c>
      <c r="X515" s="201"/>
    </row>
    <row r="516" spans="1:24" ht="409.6">
      <c r="A516" s="491" t="s">
        <v>2057</v>
      </c>
      <c r="B516" s="491" t="s">
        <v>1787</v>
      </c>
      <c r="C516" s="491" t="s">
        <v>1787</v>
      </c>
      <c r="D516" s="492" t="s">
        <v>2058</v>
      </c>
      <c r="E516" s="492" t="s">
        <v>2059</v>
      </c>
      <c r="F516" s="492"/>
      <c r="G516" s="492">
        <v>99.63</v>
      </c>
      <c r="H516" s="492">
        <v>7.34</v>
      </c>
      <c r="I516" s="492">
        <v>2.88</v>
      </c>
      <c r="J516" s="492">
        <v>2.5499999999999998</v>
      </c>
      <c r="K516" s="492"/>
      <c r="L516" s="492">
        <v>5.29</v>
      </c>
      <c r="M516" s="492">
        <v>1.3</v>
      </c>
      <c r="N516" s="492" t="s">
        <v>1787</v>
      </c>
      <c r="O516" s="492" t="s">
        <v>1787</v>
      </c>
      <c r="P516" s="493" t="s">
        <v>2060</v>
      </c>
      <c r="Q516" s="491" t="s">
        <v>2061</v>
      </c>
      <c r="R516" s="501" t="s">
        <v>2062</v>
      </c>
      <c r="S516" s="93" t="s">
        <v>2057</v>
      </c>
      <c r="T516" s="481" t="s">
        <v>2057</v>
      </c>
      <c r="U516" s="201"/>
      <c r="V516" s="201"/>
      <c r="W516" s="201" t="s">
        <v>2057</v>
      </c>
      <c r="X516" s="201"/>
    </row>
    <row r="517" spans="1:24" ht="15">
      <c r="A517" s="495" t="s">
        <v>1787</v>
      </c>
      <c r="B517" s="496" t="s">
        <v>1437</v>
      </c>
      <c r="C517" s="496">
        <v>45000</v>
      </c>
      <c r="D517" s="497"/>
      <c r="E517" s="497"/>
      <c r="F517" s="497"/>
      <c r="G517" s="497" t="s">
        <v>1787</v>
      </c>
      <c r="H517" s="497" t="s">
        <v>1787</v>
      </c>
      <c r="I517" s="497" t="s">
        <v>1787</v>
      </c>
      <c r="J517" s="497" t="s">
        <v>1787</v>
      </c>
      <c r="K517" s="497" t="s">
        <v>1787</v>
      </c>
      <c r="L517" s="497" t="s">
        <v>1787</v>
      </c>
      <c r="M517" s="497" t="s">
        <v>1787</v>
      </c>
      <c r="N517" s="497" t="s">
        <v>1787</v>
      </c>
      <c r="O517" s="497" t="s">
        <v>1787</v>
      </c>
      <c r="P517" s="496" t="s">
        <v>1787</v>
      </c>
      <c r="Q517" s="487" t="s">
        <v>1787</v>
      </c>
      <c r="R517" s="487" t="s">
        <v>1787</v>
      </c>
      <c r="S517" s="93" t="s">
        <v>1437</v>
      </c>
      <c r="T517" s="536" t="s">
        <v>2057</v>
      </c>
      <c r="U517" s="201"/>
      <c r="V517" s="201"/>
      <c r="W517" s="201">
        <v>0</v>
      </c>
      <c r="X517" s="201"/>
    </row>
    <row r="518" spans="1:24" ht="24">
      <c r="A518" s="498" t="s">
        <v>1787</v>
      </c>
      <c r="B518" s="499" t="s">
        <v>775</v>
      </c>
      <c r="C518" s="499">
        <v>15000</v>
      </c>
      <c r="D518" s="497" t="s">
        <v>777</v>
      </c>
      <c r="E518" s="497"/>
      <c r="F518" s="497"/>
      <c r="G518" s="497" t="s">
        <v>1787</v>
      </c>
      <c r="H518" s="497" t="s">
        <v>1787</v>
      </c>
      <c r="I518" s="497" t="s">
        <v>1787</v>
      </c>
      <c r="J518" s="497" t="s">
        <v>1787</v>
      </c>
      <c r="K518" s="497" t="s">
        <v>1787</v>
      </c>
      <c r="L518" s="497" t="s">
        <v>1787</v>
      </c>
      <c r="M518" s="497" t="s">
        <v>1787</v>
      </c>
      <c r="N518" s="497" t="s">
        <v>1787</v>
      </c>
      <c r="O518" s="497" t="s">
        <v>1787</v>
      </c>
      <c r="P518" s="499" t="s">
        <v>1787</v>
      </c>
      <c r="Q518" s="485" t="s">
        <v>1787</v>
      </c>
      <c r="R518" s="485" t="s">
        <v>1787</v>
      </c>
      <c r="S518" s="93" t="s">
        <v>775</v>
      </c>
      <c r="T518" s="536" t="s">
        <v>2057</v>
      </c>
      <c r="U518" s="201"/>
      <c r="V518" s="201"/>
      <c r="W518" s="201">
        <v>0</v>
      </c>
      <c r="X518" s="201"/>
    </row>
    <row r="519" spans="1:24" ht="190.5">
      <c r="A519" s="495" t="s">
        <v>1787</v>
      </c>
      <c r="B519" s="496" t="s">
        <v>902</v>
      </c>
      <c r="C519" s="496">
        <v>20000</v>
      </c>
      <c r="D519" s="497" t="s">
        <v>904</v>
      </c>
      <c r="E519" s="497" t="s">
        <v>217</v>
      </c>
      <c r="F519" s="497"/>
      <c r="G519" s="497" t="s">
        <v>1787</v>
      </c>
      <c r="H519" s="497" t="s">
        <v>1787</v>
      </c>
      <c r="I519" s="497" t="s">
        <v>1787</v>
      </c>
      <c r="J519" s="497" t="s">
        <v>1787</v>
      </c>
      <c r="K519" s="497" t="s">
        <v>1787</v>
      </c>
      <c r="L519" s="497" t="s">
        <v>1787</v>
      </c>
      <c r="M519" s="497" t="s">
        <v>1787</v>
      </c>
      <c r="N519" s="497" t="s">
        <v>1787</v>
      </c>
      <c r="O519" s="497" t="s">
        <v>1787</v>
      </c>
      <c r="P519" s="496" t="s">
        <v>1787</v>
      </c>
      <c r="Q519" s="487" t="s">
        <v>1787</v>
      </c>
      <c r="R519" s="487" t="s">
        <v>1787</v>
      </c>
      <c r="S519" s="93" t="s">
        <v>902</v>
      </c>
      <c r="T519" s="201" t="s">
        <v>2057</v>
      </c>
      <c r="U519" s="201"/>
      <c r="V519" s="201"/>
      <c r="W519" s="201">
        <v>0</v>
      </c>
      <c r="X519" s="201"/>
    </row>
    <row r="520" spans="1:24" ht="118.5">
      <c r="A520" s="498" t="s">
        <v>1787</v>
      </c>
      <c r="B520" s="499" t="s">
        <v>338</v>
      </c>
      <c r="C520" s="499">
        <v>15000</v>
      </c>
      <c r="D520" s="497" t="s">
        <v>342</v>
      </c>
      <c r="E520" s="497" t="s">
        <v>343</v>
      </c>
      <c r="F520" s="497"/>
      <c r="G520" s="497" t="s">
        <v>1787</v>
      </c>
      <c r="H520" s="497" t="s">
        <v>1787</v>
      </c>
      <c r="I520" s="497" t="s">
        <v>1787</v>
      </c>
      <c r="J520" s="497" t="s">
        <v>1787</v>
      </c>
      <c r="K520" s="497" t="s">
        <v>1787</v>
      </c>
      <c r="L520" s="497" t="s">
        <v>1787</v>
      </c>
      <c r="M520" s="497" t="s">
        <v>1787</v>
      </c>
      <c r="N520" s="497" t="s">
        <v>1787</v>
      </c>
      <c r="O520" s="497" t="s">
        <v>1787</v>
      </c>
      <c r="P520" s="499" t="s">
        <v>1787</v>
      </c>
      <c r="Q520" s="485" t="s">
        <v>1787</v>
      </c>
      <c r="R520" s="485" t="s">
        <v>1787</v>
      </c>
      <c r="S520" s="93" t="s">
        <v>338</v>
      </c>
      <c r="T520" s="201" t="s">
        <v>2057</v>
      </c>
      <c r="U520" s="201"/>
      <c r="V520" s="201"/>
      <c r="W520" s="201">
        <v>0</v>
      </c>
      <c r="X520" s="201"/>
    </row>
    <row r="521" spans="1:24" ht="60">
      <c r="A521" s="495" t="s">
        <v>1787</v>
      </c>
      <c r="B521" s="496" t="s">
        <v>1387</v>
      </c>
      <c r="C521" s="496">
        <v>3000</v>
      </c>
      <c r="D521" s="497" t="s">
        <v>1390</v>
      </c>
      <c r="E521" s="497"/>
      <c r="F521" s="497"/>
      <c r="G521" s="497" t="s">
        <v>1787</v>
      </c>
      <c r="H521" s="497" t="s">
        <v>1787</v>
      </c>
      <c r="I521" s="497" t="s">
        <v>1787</v>
      </c>
      <c r="J521" s="497" t="s">
        <v>1787</v>
      </c>
      <c r="K521" s="497" t="s">
        <v>1787</v>
      </c>
      <c r="L521" s="497" t="s">
        <v>1787</v>
      </c>
      <c r="M521" s="497" t="s">
        <v>1787</v>
      </c>
      <c r="N521" s="497" t="s">
        <v>1787</v>
      </c>
      <c r="O521" s="497" t="s">
        <v>1787</v>
      </c>
      <c r="P521" s="496" t="s">
        <v>1787</v>
      </c>
      <c r="Q521" s="487" t="s">
        <v>1787</v>
      </c>
      <c r="R521" s="487" t="s">
        <v>1787</v>
      </c>
      <c r="S521" s="93" t="s">
        <v>1387</v>
      </c>
      <c r="T521" s="536" t="s">
        <v>2057</v>
      </c>
      <c r="U521" s="201"/>
      <c r="V521" s="201"/>
      <c r="W521" s="201">
        <v>0</v>
      </c>
      <c r="X521" s="201"/>
    </row>
    <row r="522" spans="1:24" ht="72">
      <c r="A522" s="498" t="s">
        <v>1787</v>
      </c>
      <c r="B522" s="499" t="s">
        <v>837</v>
      </c>
      <c r="C522" s="499">
        <v>500</v>
      </c>
      <c r="D522" s="497" t="s">
        <v>838</v>
      </c>
      <c r="E522" s="497"/>
      <c r="F522" s="497" t="s">
        <v>393</v>
      </c>
      <c r="G522" s="497" t="s">
        <v>1787</v>
      </c>
      <c r="H522" s="497" t="s">
        <v>1787</v>
      </c>
      <c r="I522" s="497" t="s">
        <v>1787</v>
      </c>
      <c r="J522" s="497" t="s">
        <v>1787</v>
      </c>
      <c r="K522" s="497" t="s">
        <v>1787</v>
      </c>
      <c r="L522" s="497" t="s">
        <v>1787</v>
      </c>
      <c r="M522" s="497" t="s">
        <v>1787</v>
      </c>
      <c r="N522" s="497" t="s">
        <v>1787</v>
      </c>
      <c r="O522" s="497" t="s">
        <v>1787</v>
      </c>
      <c r="P522" s="499" t="s">
        <v>1787</v>
      </c>
      <c r="Q522" s="485" t="s">
        <v>1787</v>
      </c>
      <c r="R522" s="485" t="s">
        <v>1787</v>
      </c>
      <c r="S522" s="93" t="s">
        <v>837</v>
      </c>
      <c r="T522" s="536" t="s">
        <v>2057</v>
      </c>
      <c r="U522" s="201"/>
      <c r="V522" s="201"/>
      <c r="W522" s="201">
        <v>0</v>
      </c>
      <c r="X522" s="201"/>
    </row>
    <row r="523" spans="1:24" ht="72">
      <c r="A523" s="495" t="s">
        <v>1787</v>
      </c>
      <c r="B523" s="496" t="s">
        <v>382</v>
      </c>
      <c r="C523" s="496">
        <v>1000</v>
      </c>
      <c r="D523" s="497" t="s">
        <v>385</v>
      </c>
      <c r="E523" s="497" t="s">
        <v>231</v>
      </c>
      <c r="F523" s="497" t="s">
        <v>386</v>
      </c>
      <c r="G523" s="497" t="s">
        <v>1787</v>
      </c>
      <c r="H523" s="497" t="s">
        <v>1787</v>
      </c>
      <c r="I523" s="497" t="s">
        <v>1787</v>
      </c>
      <c r="J523" s="497" t="s">
        <v>1787</v>
      </c>
      <c r="K523" s="497" t="s">
        <v>1787</v>
      </c>
      <c r="L523" s="497" t="s">
        <v>1787</v>
      </c>
      <c r="M523" s="497" t="s">
        <v>1787</v>
      </c>
      <c r="N523" s="497" t="s">
        <v>1787</v>
      </c>
      <c r="O523" s="497" t="s">
        <v>1787</v>
      </c>
      <c r="P523" s="496" t="s">
        <v>1787</v>
      </c>
      <c r="Q523" s="487" t="s">
        <v>1787</v>
      </c>
      <c r="R523" s="487" t="s">
        <v>1787</v>
      </c>
      <c r="S523" s="93" t="s">
        <v>382</v>
      </c>
      <c r="T523" s="201" t="s">
        <v>2057</v>
      </c>
      <c r="U523" s="201"/>
      <c r="V523" s="201"/>
      <c r="W523" s="201">
        <v>0</v>
      </c>
      <c r="X523" s="201"/>
    </row>
    <row r="524" spans="1:24" ht="84">
      <c r="A524" s="498" t="s">
        <v>1787</v>
      </c>
      <c r="B524" s="499" t="s">
        <v>840</v>
      </c>
      <c r="C524" s="499">
        <v>500</v>
      </c>
      <c r="D524" s="497" t="s">
        <v>841</v>
      </c>
      <c r="E524" s="497"/>
      <c r="F524" s="497" t="s">
        <v>393</v>
      </c>
      <c r="G524" s="497" t="s">
        <v>1787</v>
      </c>
      <c r="H524" s="497" t="s">
        <v>1787</v>
      </c>
      <c r="I524" s="497" t="s">
        <v>1787</v>
      </c>
      <c r="J524" s="497" t="s">
        <v>1787</v>
      </c>
      <c r="K524" s="497" t="s">
        <v>1787</v>
      </c>
      <c r="L524" s="497" t="s">
        <v>1787</v>
      </c>
      <c r="M524" s="497" t="s">
        <v>1787</v>
      </c>
      <c r="N524" s="497" t="s">
        <v>1787</v>
      </c>
      <c r="O524" s="497" t="s">
        <v>1787</v>
      </c>
      <c r="P524" s="499" t="s">
        <v>1787</v>
      </c>
      <c r="Q524" s="502" t="s">
        <v>1787</v>
      </c>
      <c r="R524" s="502" t="s">
        <v>1787</v>
      </c>
      <c r="S524" s="93" t="s">
        <v>840</v>
      </c>
      <c r="T524" s="536" t="s">
        <v>2057</v>
      </c>
      <c r="U524" s="201"/>
      <c r="V524" s="201"/>
      <c r="W524" s="201">
        <v>0</v>
      </c>
      <c r="X524" s="201"/>
    </row>
    <row r="525" spans="1:24" ht="409.6">
      <c r="A525" s="491" t="s">
        <v>2063</v>
      </c>
      <c r="B525" s="491" t="s">
        <v>1787</v>
      </c>
      <c r="C525" s="491" t="s">
        <v>1787</v>
      </c>
      <c r="D525" s="492" t="s">
        <v>2064</v>
      </c>
      <c r="E525" s="492" t="s">
        <v>2065</v>
      </c>
      <c r="F525" s="492"/>
      <c r="G525" s="492">
        <v>233.8</v>
      </c>
      <c r="H525" s="492">
        <v>10.91</v>
      </c>
      <c r="I525" s="492">
        <v>2.4500000000000002</v>
      </c>
      <c r="J525" s="492">
        <v>26.42</v>
      </c>
      <c r="K525" s="492"/>
      <c r="L525" s="492">
        <v>6.94</v>
      </c>
      <c r="M525" s="492">
        <v>1.5</v>
      </c>
      <c r="N525" s="492" t="s">
        <v>1787</v>
      </c>
      <c r="O525" s="492" t="s">
        <v>1787</v>
      </c>
      <c r="P525" s="493" t="s">
        <v>2066</v>
      </c>
      <c r="Q525" s="491" t="s">
        <v>2067</v>
      </c>
      <c r="R525" s="504" t="s">
        <v>2068</v>
      </c>
      <c r="S525" s="93" t="s">
        <v>2063</v>
      </c>
      <c r="T525" s="481" t="s">
        <v>2063</v>
      </c>
      <c r="U525" s="201"/>
      <c r="V525" s="201"/>
      <c r="W525" s="201" t="s">
        <v>2063</v>
      </c>
      <c r="X525" s="201"/>
    </row>
    <row r="526" spans="1:24" ht="24">
      <c r="A526" s="495" t="s">
        <v>1787</v>
      </c>
      <c r="B526" s="496" t="s">
        <v>1438</v>
      </c>
      <c r="C526" s="496">
        <v>30000</v>
      </c>
      <c r="D526" s="497" t="s">
        <v>1440</v>
      </c>
      <c r="E526" s="497" t="s">
        <v>139</v>
      </c>
      <c r="F526" s="497"/>
      <c r="G526" s="497" t="s">
        <v>1787</v>
      </c>
      <c r="H526" s="497" t="s">
        <v>1787</v>
      </c>
      <c r="I526" s="497" t="s">
        <v>1787</v>
      </c>
      <c r="J526" s="497" t="s">
        <v>1787</v>
      </c>
      <c r="K526" s="497" t="s">
        <v>1787</v>
      </c>
      <c r="L526" s="497" t="s">
        <v>1787</v>
      </c>
      <c r="M526" s="497" t="s">
        <v>1787</v>
      </c>
      <c r="N526" s="497" t="s">
        <v>1787</v>
      </c>
      <c r="O526" s="497" t="s">
        <v>1787</v>
      </c>
      <c r="P526" s="496" t="s">
        <v>1787</v>
      </c>
      <c r="Q526" s="485" t="s">
        <v>1787</v>
      </c>
      <c r="R526" s="485" t="s">
        <v>1787</v>
      </c>
      <c r="S526" s="93" t="s">
        <v>1438</v>
      </c>
      <c r="T526" s="201" t="s">
        <v>2063</v>
      </c>
      <c r="U526" s="201"/>
      <c r="V526" s="201"/>
      <c r="W526" s="201">
        <v>0</v>
      </c>
      <c r="X526" s="201"/>
    </row>
    <row r="527" spans="1:24" ht="118.5">
      <c r="A527" s="498" t="s">
        <v>1787</v>
      </c>
      <c r="B527" s="499" t="s">
        <v>338</v>
      </c>
      <c r="C527" s="499">
        <v>35000</v>
      </c>
      <c r="D527" s="497" t="s">
        <v>342</v>
      </c>
      <c r="E527" s="497" t="s">
        <v>343</v>
      </c>
      <c r="F527" s="497"/>
      <c r="G527" s="497" t="s">
        <v>1787</v>
      </c>
      <c r="H527" s="497" t="s">
        <v>1787</v>
      </c>
      <c r="I527" s="497" t="s">
        <v>1787</v>
      </c>
      <c r="J527" s="497" t="s">
        <v>1787</v>
      </c>
      <c r="K527" s="497" t="s">
        <v>1787</v>
      </c>
      <c r="L527" s="497" t="s">
        <v>1787</v>
      </c>
      <c r="M527" s="497" t="s">
        <v>1787</v>
      </c>
      <c r="N527" s="497" t="s">
        <v>1787</v>
      </c>
      <c r="O527" s="497" t="s">
        <v>1787</v>
      </c>
      <c r="P527" s="499" t="s">
        <v>1787</v>
      </c>
      <c r="Q527" s="487" t="s">
        <v>1787</v>
      </c>
      <c r="R527" s="487" t="s">
        <v>1787</v>
      </c>
      <c r="S527" s="93" t="s">
        <v>338</v>
      </c>
      <c r="T527" s="201" t="s">
        <v>2063</v>
      </c>
      <c r="U527" s="201"/>
      <c r="V527" s="201"/>
      <c r="W527" s="201">
        <v>0</v>
      </c>
      <c r="X527" s="201"/>
    </row>
    <row r="528" spans="1:24" ht="178.5">
      <c r="A528" s="495" t="s">
        <v>1787</v>
      </c>
      <c r="B528" s="496" t="s">
        <v>1431</v>
      </c>
      <c r="C528" s="496">
        <v>15000</v>
      </c>
      <c r="D528" s="497" t="s">
        <v>1432</v>
      </c>
      <c r="E528" s="497" t="s">
        <v>217</v>
      </c>
      <c r="F528" s="497"/>
      <c r="G528" s="497" t="s">
        <v>1787</v>
      </c>
      <c r="H528" s="497" t="s">
        <v>1787</v>
      </c>
      <c r="I528" s="497" t="s">
        <v>1787</v>
      </c>
      <c r="J528" s="497" t="s">
        <v>1787</v>
      </c>
      <c r="K528" s="497" t="s">
        <v>1787</v>
      </c>
      <c r="L528" s="497" t="s">
        <v>1787</v>
      </c>
      <c r="M528" s="497" t="s">
        <v>1787</v>
      </c>
      <c r="N528" s="497" t="s">
        <v>1787</v>
      </c>
      <c r="O528" s="497" t="s">
        <v>1787</v>
      </c>
      <c r="P528" s="496" t="s">
        <v>1787</v>
      </c>
      <c r="Q528" s="485" t="s">
        <v>1787</v>
      </c>
      <c r="R528" s="485" t="s">
        <v>1787</v>
      </c>
      <c r="S528" s="93" t="s">
        <v>1431</v>
      </c>
      <c r="T528" s="201" t="s">
        <v>2063</v>
      </c>
      <c r="U528" s="201"/>
      <c r="V528" s="201"/>
      <c r="W528" s="201">
        <v>0</v>
      </c>
      <c r="X528" s="201"/>
    </row>
    <row r="529" spans="1:24" ht="15">
      <c r="A529" s="498" t="s">
        <v>1787</v>
      </c>
      <c r="B529" s="499" t="s">
        <v>1015</v>
      </c>
      <c r="C529" s="499">
        <v>10000</v>
      </c>
      <c r="D529" s="497" t="s">
        <v>1015</v>
      </c>
      <c r="E529" s="497" t="s">
        <v>231</v>
      </c>
      <c r="F529" s="497"/>
      <c r="G529" s="497" t="s">
        <v>1787</v>
      </c>
      <c r="H529" s="497" t="s">
        <v>1787</v>
      </c>
      <c r="I529" s="497" t="s">
        <v>1787</v>
      </c>
      <c r="J529" s="497" t="s">
        <v>1787</v>
      </c>
      <c r="K529" s="497" t="s">
        <v>1787</v>
      </c>
      <c r="L529" s="497" t="s">
        <v>1787</v>
      </c>
      <c r="M529" s="497" t="s">
        <v>1787</v>
      </c>
      <c r="N529" s="497" t="s">
        <v>1787</v>
      </c>
      <c r="O529" s="497" t="s">
        <v>1787</v>
      </c>
      <c r="P529" s="499" t="s">
        <v>1787</v>
      </c>
      <c r="Q529" s="487" t="s">
        <v>1787</v>
      </c>
      <c r="R529" s="487" t="s">
        <v>1787</v>
      </c>
      <c r="S529" s="93" t="s">
        <v>1015</v>
      </c>
      <c r="T529" s="201" t="s">
        <v>2063</v>
      </c>
      <c r="U529" s="201"/>
      <c r="V529" s="201"/>
      <c r="W529" s="201">
        <v>0</v>
      </c>
      <c r="X529" s="201"/>
    </row>
    <row r="530" spans="1:24" ht="60">
      <c r="A530" s="495" t="s">
        <v>1787</v>
      </c>
      <c r="B530" s="496" t="s">
        <v>1387</v>
      </c>
      <c r="C530" s="496">
        <v>5000</v>
      </c>
      <c r="D530" s="497" t="s">
        <v>1390</v>
      </c>
      <c r="E530" s="497"/>
      <c r="F530" s="497"/>
      <c r="G530" s="497" t="s">
        <v>1787</v>
      </c>
      <c r="H530" s="497" t="s">
        <v>1787</v>
      </c>
      <c r="I530" s="497" t="s">
        <v>1787</v>
      </c>
      <c r="J530" s="497" t="s">
        <v>1787</v>
      </c>
      <c r="K530" s="497" t="s">
        <v>1787</v>
      </c>
      <c r="L530" s="497" t="s">
        <v>1787</v>
      </c>
      <c r="M530" s="497" t="s">
        <v>1787</v>
      </c>
      <c r="N530" s="497" t="s">
        <v>1787</v>
      </c>
      <c r="O530" s="497" t="s">
        <v>1787</v>
      </c>
      <c r="P530" s="496" t="s">
        <v>1787</v>
      </c>
      <c r="Q530" s="485" t="s">
        <v>1787</v>
      </c>
      <c r="R530" s="485" t="s">
        <v>1787</v>
      </c>
      <c r="S530" s="93" t="s">
        <v>1387</v>
      </c>
      <c r="T530" s="536" t="s">
        <v>2063</v>
      </c>
      <c r="U530" s="201"/>
      <c r="V530" s="201"/>
      <c r="W530" s="201">
        <v>0</v>
      </c>
      <c r="X530" s="201"/>
    </row>
    <row r="531" spans="1:24" ht="15">
      <c r="A531" s="498" t="s">
        <v>1787</v>
      </c>
      <c r="B531" s="499" t="s">
        <v>1670</v>
      </c>
      <c r="C531" s="499">
        <v>500</v>
      </c>
      <c r="D531" s="497"/>
      <c r="E531" s="497"/>
      <c r="F531" s="497"/>
      <c r="G531" s="497" t="s">
        <v>1787</v>
      </c>
      <c r="H531" s="497" t="s">
        <v>1787</v>
      </c>
      <c r="I531" s="497" t="s">
        <v>1787</v>
      </c>
      <c r="J531" s="497" t="s">
        <v>1787</v>
      </c>
      <c r="K531" s="497" t="s">
        <v>1787</v>
      </c>
      <c r="L531" s="497" t="s">
        <v>1787</v>
      </c>
      <c r="M531" s="497" t="s">
        <v>1787</v>
      </c>
      <c r="N531" s="497" t="s">
        <v>1787</v>
      </c>
      <c r="O531" s="497" t="s">
        <v>1787</v>
      </c>
      <c r="P531" s="499" t="s">
        <v>1787</v>
      </c>
      <c r="Q531" s="487" t="s">
        <v>1787</v>
      </c>
      <c r="R531" s="487" t="s">
        <v>1787</v>
      </c>
      <c r="S531" s="93" t="s">
        <v>1670</v>
      </c>
      <c r="T531" s="536" t="s">
        <v>2063</v>
      </c>
      <c r="U531" s="201"/>
      <c r="V531" s="201"/>
      <c r="W531" s="201">
        <v>0</v>
      </c>
      <c r="X531" s="201"/>
    </row>
    <row r="532" spans="1:24" ht="72">
      <c r="A532" s="495" t="s">
        <v>1787</v>
      </c>
      <c r="B532" s="496" t="s">
        <v>837</v>
      </c>
      <c r="C532" s="496">
        <v>500</v>
      </c>
      <c r="D532" s="497" t="s">
        <v>838</v>
      </c>
      <c r="E532" s="497"/>
      <c r="F532" s="497" t="s">
        <v>393</v>
      </c>
      <c r="G532" s="497" t="s">
        <v>1787</v>
      </c>
      <c r="H532" s="497" t="s">
        <v>1787</v>
      </c>
      <c r="I532" s="497" t="s">
        <v>1787</v>
      </c>
      <c r="J532" s="497" t="s">
        <v>1787</v>
      </c>
      <c r="K532" s="497" t="s">
        <v>1787</v>
      </c>
      <c r="L532" s="497" t="s">
        <v>1787</v>
      </c>
      <c r="M532" s="497" t="s">
        <v>1787</v>
      </c>
      <c r="N532" s="497" t="s">
        <v>1787</v>
      </c>
      <c r="O532" s="497" t="s">
        <v>1787</v>
      </c>
      <c r="P532" s="496" t="s">
        <v>1787</v>
      </c>
      <c r="Q532" s="485" t="s">
        <v>1787</v>
      </c>
      <c r="R532" s="485" t="s">
        <v>1787</v>
      </c>
      <c r="S532" s="93" t="s">
        <v>837</v>
      </c>
      <c r="T532" s="536" t="s">
        <v>2063</v>
      </c>
      <c r="U532" s="201"/>
      <c r="V532" s="201"/>
      <c r="W532" s="201">
        <v>0</v>
      </c>
      <c r="X532" s="201"/>
    </row>
    <row r="533" spans="1:24" ht="72">
      <c r="A533" s="498" t="s">
        <v>1787</v>
      </c>
      <c r="B533" s="499" t="s">
        <v>382</v>
      </c>
      <c r="C533" s="499">
        <v>1000</v>
      </c>
      <c r="D533" s="497" t="s">
        <v>385</v>
      </c>
      <c r="E533" s="497" t="s">
        <v>231</v>
      </c>
      <c r="F533" s="497" t="s">
        <v>386</v>
      </c>
      <c r="G533" s="497" t="s">
        <v>1787</v>
      </c>
      <c r="H533" s="497" t="s">
        <v>1787</v>
      </c>
      <c r="I533" s="497" t="s">
        <v>1787</v>
      </c>
      <c r="J533" s="497" t="s">
        <v>1787</v>
      </c>
      <c r="K533" s="497" t="s">
        <v>1787</v>
      </c>
      <c r="L533" s="497" t="s">
        <v>1787</v>
      </c>
      <c r="M533" s="497" t="s">
        <v>1787</v>
      </c>
      <c r="N533" s="497" t="s">
        <v>1787</v>
      </c>
      <c r="O533" s="497" t="s">
        <v>1787</v>
      </c>
      <c r="P533" s="499" t="s">
        <v>1787</v>
      </c>
      <c r="Q533" s="487" t="s">
        <v>1787</v>
      </c>
      <c r="R533" s="487" t="s">
        <v>1787</v>
      </c>
      <c r="S533" s="93" t="s">
        <v>382</v>
      </c>
      <c r="T533" s="201" t="s">
        <v>2063</v>
      </c>
      <c r="U533" s="201"/>
      <c r="V533" s="201"/>
      <c r="W533" s="201">
        <v>0</v>
      </c>
      <c r="X533" s="201"/>
    </row>
    <row r="534" spans="1:24" ht="84">
      <c r="A534" s="495" t="s">
        <v>1787</v>
      </c>
      <c r="B534" s="496" t="s">
        <v>840</v>
      </c>
      <c r="C534" s="496">
        <v>500</v>
      </c>
      <c r="D534" s="497" t="s">
        <v>841</v>
      </c>
      <c r="E534" s="497"/>
      <c r="F534" s="497" t="s">
        <v>393</v>
      </c>
      <c r="G534" s="497" t="s">
        <v>1787</v>
      </c>
      <c r="H534" s="497" t="s">
        <v>1787</v>
      </c>
      <c r="I534" s="497" t="s">
        <v>1787</v>
      </c>
      <c r="J534" s="497" t="s">
        <v>1787</v>
      </c>
      <c r="K534" s="497" t="s">
        <v>1787</v>
      </c>
      <c r="L534" s="497" t="s">
        <v>1787</v>
      </c>
      <c r="M534" s="497" t="s">
        <v>1787</v>
      </c>
      <c r="N534" s="497" t="s">
        <v>1787</v>
      </c>
      <c r="O534" s="497" t="s">
        <v>1787</v>
      </c>
      <c r="P534" s="496" t="s">
        <v>1787</v>
      </c>
      <c r="Q534" s="485" t="s">
        <v>1787</v>
      </c>
      <c r="R534" s="485" t="s">
        <v>1787</v>
      </c>
      <c r="S534" s="93" t="s">
        <v>840</v>
      </c>
      <c r="T534" s="536" t="s">
        <v>2063</v>
      </c>
      <c r="U534" s="201"/>
      <c r="V534" s="201"/>
      <c r="W534" s="201">
        <v>0</v>
      </c>
      <c r="X534" s="201"/>
    </row>
    <row r="535" spans="1:24" ht="60">
      <c r="A535" s="498" t="s">
        <v>1787</v>
      </c>
      <c r="B535" s="499" t="s">
        <v>852</v>
      </c>
      <c r="C535" s="499">
        <v>2000</v>
      </c>
      <c r="D535" s="497" t="s">
        <v>854</v>
      </c>
      <c r="E535" s="497" t="s">
        <v>628</v>
      </c>
      <c r="F535" s="497"/>
      <c r="G535" s="497" t="s">
        <v>1787</v>
      </c>
      <c r="H535" s="497" t="s">
        <v>1787</v>
      </c>
      <c r="I535" s="497" t="s">
        <v>1787</v>
      </c>
      <c r="J535" s="497" t="s">
        <v>1787</v>
      </c>
      <c r="K535" s="497" t="s">
        <v>1787</v>
      </c>
      <c r="L535" s="497" t="s">
        <v>1787</v>
      </c>
      <c r="M535" s="497" t="s">
        <v>1787</v>
      </c>
      <c r="N535" s="497" t="s">
        <v>1787</v>
      </c>
      <c r="O535" s="497" t="s">
        <v>1787</v>
      </c>
      <c r="P535" s="499" t="s">
        <v>1787</v>
      </c>
      <c r="Q535" s="487" t="s">
        <v>1787</v>
      </c>
      <c r="R535" s="487" t="s">
        <v>1787</v>
      </c>
      <c r="S535" s="93" t="s">
        <v>852</v>
      </c>
      <c r="T535" s="201" t="s">
        <v>2063</v>
      </c>
      <c r="U535" s="201"/>
      <c r="V535" s="201"/>
      <c r="W535" s="201">
        <v>0</v>
      </c>
      <c r="X535" s="201"/>
    </row>
    <row r="536" spans="1:24" ht="24">
      <c r="A536" s="495" t="s">
        <v>1787</v>
      </c>
      <c r="B536" s="496" t="s">
        <v>1012</v>
      </c>
      <c r="C536" s="496">
        <v>500</v>
      </c>
      <c r="D536" s="497" t="s">
        <v>1013</v>
      </c>
      <c r="E536" s="497" t="s">
        <v>231</v>
      </c>
      <c r="F536" s="497"/>
      <c r="G536" s="497" t="s">
        <v>1787</v>
      </c>
      <c r="H536" s="497" t="s">
        <v>1787</v>
      </c>
      <c r="I536" s="497" t="s">
        <v>1787</v>
      </c>
      <c r="J536" s="497" t="s">
        <v>1787</v>
      </c>
      <c r="K536" s="497" t="s">
        <v>1787</v>
      </c>
      <c r="L536" s="497" t="s">
        <v>1787</v>
      </c>
      <c r="M536" s="497" t="s">
        <v>1787</v>
      </c>
      <c r="N536" s="497" t="s">
        <v>1787</v>
      </c>
      <c r="O536" s="497" t="s">
        <v>1787</v>
      </c>
      <c r="P536" s="496" t="s">
        <v>1787</v>
      </c>
      <c r="Q536" s="502" t="s">
        <v>1787</v>
      </c>
      <c r="R536" s="502" t="s">
        <v>1787</v>
      </c>
      <c r="S536" s="93" t="s">
        <v>1012</v>
      </c>
      <c r="T536" s="201" t="s">
        <v>2063</v>
      </c>
      <c r="U536" s="201"/>
      <c r="V536" s="201"/>
      <c r="W536" s="201">
        <v>0</v>
      </c>
      <c r="X536" s="201"/>
    </row>
    <row r="537" spans="1:24" ht="369">
      <c r="A537" s="491" t="s">
        <v>2069</v>
      </c>
      <c r="B537" s="491" t="s">
        <v>1787</v>
      </c>
      <c r="C537" s="491" t="s">
        <v>1787</v>
      </c>
      <c r="D537" s="492" t="s">
        <v>2070</v>
      </c>
      <c r="E537" s="492" t="s">
        <v>231</v>
      </c>
      <c r="F537" s="492"/>
      <c r="G537" s="492">
        <v>59.44</v>
      </c>
      <c r="H537" s="492">
        <v>4.72</v>
      </c>
      <c r="I537" s="492">
        <v>2.2200000000000002</v>
      </c>
      <c r="J537" s="492">
        <v>4.9400000000000004</v>
      </c>
      <c r="K537" s="492"/>
      <c r="L537" s="492">
        <v>1.02</v>
      </c>
      <c r="M537" s="492">
        <v>0.67</v>
      </c>
      <c r="N537" s="492" t="s">
        <v>1787</v>
      </c>
      <c r="O537" s="492" t="s">
        <v>1787</v>
      </c>
      <c r="P537" s="493" t="s">
        <v>2071</v>
      </c>
      <c r="Q537" s="491" t="s">
        <v>2072</v>
      </c>
      <c r="R537" s="504" t="s">
        <v>2073</v>
      </c>
      <c r="S537" s="93" t="s">
        <v>2069</v>
      </c>
      <c r="T537" s="481" t="s">
        <v>2069</v>
      </c>
      <c r="U537" s="201"/>
      <c r="V537" s="201"/>
      <c r="W537" s="201" t="s">
        <v>2069</v>
      </c>
      <c r="X537" s="201"/>
    </row>
    <row r="538" spans="1:24" ht="15">
      <c r="A538" s="495" t="s">
        <v>1787</v>
      </c>
      <c r="B538" s="496" t="s">
        <v>1416</v>
      </c>
      <c r="C538" s="496">
        <v>40000</v>
      </c>
      <c r="D538" s="497"/>
      <c r="E538" s="497"/>
      <c r="F538" s="497"/>
      <c r="G538" s="497" t="s">
        <v>1787</v>
      </c>
      <c r="H538" s="497" t="s">
        <v>1787</v>
      </c>
      <c r="I538" s="497" t="s">
        <v>1787</v>
      </c>
      <c r="J538" s="497" t="s">
        <v>1787</v>
      </c>
      <c r="K538" s="497" t="s">
        <v>1787</v>
      </c>
      <c r="L538" s="497" t="s">
        <v>1787</v>
      </c>
      <c r="M538" s="497" t="s">
        <v>1787</v>
      </c>
      <c r="N538" s="497" t="s">
        <v>1787</v>
      </c>
      <c r="O538" s="497" t="s">
        <v>1787</v>
      </c>
      <c r="P538" s="496" t="s">
        <v>1787</v>
      </c>
      <c r="Q538" s="487" t="s">
        <v>1787</v>
      </c>
      <c r="R538" s="487" t="s">
        <v>1787</v>
      </c>
      <c r="S538" s="93" t="s">
        <v>1416</v>
      </c>
      <c r="T538" s="536" t="s">
        <v>2069</v>
      </c>
      <c r="U538" s="201"/>
      <c r="V538" s="201"/>
      <c r="W538" s="201">
        <v>0</v>
      </c>
      <c r="X538" s="201"/>
    </row>
    <row r="539" spans="1:24" ht="24">
      <c r="A539" s="498" t="s">
        <v>1787</v>
      </c>
      <c r="B539" s="499" t="s">
        <v>775</v>
      </c>
      <c r="C539" s="499">
        <v>15000</v>
      </c>
      <c r="D539" s="497" t="s">
        <v>777</v>
      </c>
      <c r="E539" s="497"/>
      <c r="F539" s="497"/>
      <c r="G539" s="497" t="s">
        <v>1787</v>
      </c>
      <c r="H539" s="497" t="s">
        <v>1787</v>
      </c>
      <c r="I539" s="497" t="s">
        <v>1787</v>
      </c>
      <c r="J539" s="497" t="s">
        <v>1787</v>
      </c>
      <c r="K539" s="497" t="s">
        <v>1787</v>
      </c>
      <c r="L539" s="497" t="s">
        <v>1787</v>
      </c>
      <c r="M539" s="497" t="s">
        <v>1787</v>
      </c>
      <c r="N539" s="497" t="s">
        <v>1787</v>
      </c>
      <c r="O539" s="497" t="s">
        <v>1787</v>
      </c>
      <c r="P539" s="499" t="s">
        <v>1787</v>
      </c>
      <c r="Q539" s="485" t="s">
        <v>1787</v>
      </c>
      <c r="R539" s="485" t="s">
        <v>1787</v>
      </c>
      <c r="S539" s="93" t="s">
        <v>775</v>
      </c>
      <c r="T539" s="536" t="s">
        <v>2069</v>
      </c>
      <c r="U539" s="201"/>
      <c r="V539" s="201"/>
      <c r="W539" s="201">
        <v>0</v>
      </c>
      <c r="X539" s="201"/>
    </row>
    <row r="540" spans="1:24" ht="48">
      <c r="A540" s="495" t="s">
        <v>1787</v>
      </c>
      <c r="B540" s="496" t="s">
        <v>413</v>
      </c>
      <c r="C540" s="496">
        <v>10000</v>
      </c>
      <c r="D540" s="497" t="s">
        <v>415</v>
      </c>
      <c r="E540" s="497" t="s">
        <v>231</v>
      </c>
      <c r="F540" s="497"/>
      <c r="G540" s="497" t="s">
        <v>1787</v>
      </c>
      <c r="H540" s="497" t="s">
        <v>1787</v>
      </c>
      <c r="I540" s="497" t="s">
        <v>1787</v>
      </c>
      <c r="J540" s="497" t="s">
        <v>1787</v>
      </c>
      <c r="K540" s="497" t="s">
        <v>1787</v>
      </c>
      <c r="L540" s="497" t="s">
        <v>1787</v>
      </c>
      <c r="M540" s="497" t="s">
        <v>1787</v>
      </c>
      <c r="N540" s="497" t="s">
        <v>1787</v>
      </c>
      <c r="O540" s="497" t="s">
        <v>1787</v>
      </c>
      <c r="P540" s="496" t="s">
        <v>1787</v>
      </c>
      <c r="Q540" s="487" t="s">
        <v>1787</v>
      </c>
      <c r="R540" s="487" t="s">
        <v>1787</v>
      </c>
      <c r="S540" s="93" t="s">
        <v>413</v>
      </c>
      <c r="T540" s="201" t="s">
        <v>2069</v>
      </c>
      <c r="U540" s="201"/>
      <c r="V540" s="201"/>
      <c r="W540" s="201">
        <v>0</v>
      </c>
      <c r="X540" s="201"/>
    </row>
    <row r="541" spans="1:24" ht="15">
      <c r="A541" s="498" t="s">
        <v>1787</v>
      </c>
      <c r="B541" s="499" t="s">
        <v>1005</v>
      </c>
      <c r="C541" s="499">
        <v>5000</v>
      </c>
      <c r="D541" s="497" t="s">
        <v>1006</v>
      </c>
      <c r="E541" s="497" t="s">
        <v>231</v>
      </c>
      <c r="F541" s="497"/>
      <c r="G541" s="497" t="s">
        <v>1787</v>
      </c>
      <c r="H541" s="497" t="s">
        <v>1787</v>
      </c>
      <c r="I541" s="497" t="s">
        <v>1787</v>
      </c>
      <c r="J541" s="497" t="s">
        <v>1787</v>
      </c>
      <c r="K541" s="497" t="s">
        <v>1787</v>
      </c>
      <c r="L541" s="497" t="s">
        <v>1787</v>
      </c>
      <c r="M541" s="497" t="s">
        <v>1787</v>
      </c>
      <c r="N541" s="497" t="s">
        <v>1787</v>
      </c>
      <c r="O541" s="497" t="s">
        <v>1787</v>
      </c>
      <c r="P541" s="499" t="s">
        <v>1787</v>
      </c>
      <c r="Q541" s="485" t="s">
        <v>1787</v>
      </c>
      <c r="R541" s="485" t="s">
        <v>1787</v>
      </c>
      <c r="S541" s="93" t="s">
        <v>1005</v>
      </c>
      <c r="T541" s="201" t="s">
        <v>2069</v>
      </c>
      <c r="U541" s="201"/>
      <c r="V541" s="201"/>
      <c r="W541" s="201">
        <v>0</v>
      </c>
      <c r="X541" s="201"/>
    </row>
    <row r="542" spans="1:24" ht="24">
      <c r="A542" s="495" t="s">
        <v>1787</v>
      </c>
      <c r="B542" s="496" t="s">
        <v>1012</v>
      </c>
      <c r="C542" s="496">
        <v>1000</v>
      </c>
      <c r="D542" s="497" t="s">
        <v>1013</v>
      </c>
      <c r="E542" s="497" t="s">
        <v>231</v>
      </c>
      <c r="F542" s="497"/>
      <c r="G542" s="497" t="s">
        <v>1787</v>
      </c>
      <c r="H542" s="497" t="s">
        <v>1787</v>
      </c>
      <c r="I542" s="497" t="s">
        <v>1787</v>
      </c>
      <c r="J542" s="497" t="s">
        <v>1787</v>
      </c>
      <c r="K542" s="497" t="s">
        <v>1787</v>
      </c>
      <c r="L542" s="497" t="s">
        <v>1787</v>
      </c>
      <c r="M542" s="497" t="s">
        <v>1787</v>
      </c>
      <c r="N542" s="497" t="s">
        <v>1787</v>
      </c>
      <c r="O542" s="497" t="s">
        <v>1787</v>
      </c>
      <c r="P542" s="496" t="s">
        <v>1787</v>
      </c>
      <c r="Q542" s="487" t="s">
        <v>1787</v>
      </c>
      <c r="R542" s="487" t="s">
        <v>1787</v>
      </c>
      <c r="S542" s="93" t="s">
        <v>1012</v>
      </c>
      <c r="T542" s="201" t="s">
        <v>2069</v>
      </c>
      <c r="U542" s="201"/>
      <c r="V542" s="201"/>
      <c r="W542" s="201">
        <v>0</v>
      </c>
      <c r="X542" s="201"/>
    </row>
    <row r="543" spans="1:24" ht="130.5">
      <c r="A543" s="498" t="s">
        <v>1787</v>
      </c>
      <c r="B543" s="499" t="s">
        <v>1016</v>
      </c>
      <c r="C543" s="499">
        <v>1500</v>
      </c>
      <c r="D543" s="497" t="s">
        <v>1017</v>
      </c>
      <c r="E543" s="497" t="s">
        <v>231</v>
      </c>
      <c r="F543" s="497" t="s">
        <v>1018</v>
      </c>
      <c r="G543" s="497" t="s">
        <v>1787</v>
      </c>
      <c r="H543" s="497" t="s">
        <v>1787</v>
      </c>
      <c r="I543" s="497" t="s">
        <v>1787</v>
      </c>
      <c r="J543" s="497" t="s">
        <v>1787</v>
      </c>
      <c r="K543" s="497" t="s">
        <v>1787</v>
      </c>
      <c r="L543" s="497" t="s">
        <v>1787</v>
      </c>
      <c r="M543" s="497" t="s">
        <v>1787</v>
      </c>
      <c r="N543" s="497" t="s">
        <v>1787</v>
      </c>
      <c r="O543" s="497" t="s">
        <v>1787</v>
      </c>
      <c r="P543" s="499" t="s">
        <v>1787</v>
      </c>
      <c r="Q543" s="485" t="s">
        <v>1787</v>
      </c>
      <c r="R543" s="485" t="s">
        <v>1787</v>
      </c>
      <c r="S543" s="93" t="s">
        <v>1016</v>
      </c>
      <c r="T543" s="201" t="s">
        <v>2069</v>
      </c>
      <c r="U543" s="201"/>
      <c r="V543" s="201"/>
      <c r="W543" s="201">
        <v>0</v>
      </c>
      <c r="X543" s="201"/>
    </row>
    <row r="544" spans="1:24" ht="15">
      <c r="A544" s="495" t="s">
        <v>1787</v>
      </c>
      <c r="B544" s="496" t="s">
        <v>1405</v>
      </c>
      <c r="C544" s="496">
        <v>500</v>
      </c>
      <c r="D544" s="497" t="s">
        <v>1406</v>
      </c>
      <c r="E544" s="497"/>
      <c r="F544" s="497"/>
      <c r="G544" s="497" t="s">
        <v>1787</v>
      </c>
      <c r="H544" s="497" t="s">
        <v>1787</v>
      </c>
      <c r="I544" s="497" t="s">
        <v>1787</v>
      </c>
      <c r="J544" s="497" t="s">
        <v>1787</v>
      </c>
      <c r="K544" s="497" t="s">
        <v>1787</v>
      </c>
      <c r="L544" s="497" t="s">
        <v>1787</v>
      </c>
      <c r="M544" s="497" t="s">
        <v>1787</v>
      </c>
      <c r="N544" s="497" t="s">
        <v>1787</v>
      </c>
      <c r="O544" s="497" t="s">
        <v>1787</v>
      </c>
      <c r="P544" s="496" t="s">
        <v>1787</v>
      </c>
      <c r="Q544" s="487" t="s">
        <v>1787</v>
      </c>
      <c r="R544" s="487" t="s">
        <v>1787</v>
      </c>
      <c r="S544" s="93" t="s">
        <v>1405</v>
      </c>
      <c r="T544" s="536" t="s">
        <v>2069</v>
      </c>
      <c r="U544" s="201"/>
      <c r="V544" s="201"/>
      <c r="W544" s="201">
        <v>0</v>
      </c>
      <c r="X544" s="201"/>
    </row>
    <row r="545" spans="1:24" ht="72">
      <c r="A545" s="498" t="s">
        <v>1787</v>
      </c>
      <c r="B545" s="499" t="s">
        <v>382</v>
      </c>
      <c r="C545" s="499">
        <v>500</v>
      </c>
      <c r="D545" s="497" t="s">
        <v>385</v>
      </c>
      <c r="E545" s="497" t="s">
        <v>231</v>
      </c>
      <c r="F545" s="497" t="s">
        <v>386</v>
      </c>
      <c r="G545" s="497" t="s">
        <v>1787</v>
      </c>
      <c r="H545" s="497" t="s">
        <v>1787</v>
      </c>
      <c r="I545" s="497" t="s">
        <v>1787</v>
      </c>
      <c r="J545" s="497" t="s">
        <v>1787</v>
      </c>
      <c r="K545" s="497" t="s">
        <v>1787</v>
      </c>
      <c r="L545" s="497" t="s">
        <v>1787</v>
      </c>
      <c r="M545" s="497" t="s">
        <v>1787</v>
      </c>
      <c r="N545" s="497" t="s">
        <v>1787</v>
      </c>
      <c r="O545" s="497" t="s">
        <v>1787</v>
      </c>
      <c r="P545" s="499" t="s">
        <v>1787</v>
      </c>
      <c r="Q545" s="485" t="s">
        <v>1787</v>
      </c>
      <c r="R545" s="485" t="s">
        <v>1787</v>
      </c>
      <c r="S545" s="93" t="s">
        <v>382</v>
      </c>
      <c r="T545" s="201" t="s">
        <v>2069</v>
      </c>
      <c r="U545" s="201"/>
      <c r="V545" s="201"/>
      <c r="W545" s="201">
        <v>0</v>
      </c>
      <c r="X545" s="201"/>
    </row>
    <row r="546" spans="1:24" ht="15">
      <c r="A546" s="495" t="s">
        <v>1787</v>
      </c>
      <c r="B546" s="496" t="s">
        <v>1228</v>
      </c>
      <c r="C546" s="496">
        <v>1500</v>
      </c>
      <c r="D546" s="497" t="s">
        <v>1228</v>
      </c>
      <c r="E546" s="497" t="s">
        <v>231</v>
      </c>
      <c r="F546" s="497"/>
      <c r="G546" s="497" t="s">
        <v>1787</v>
      </c>
      <c r="H546" s="497" t="s">
        <v>1787</v>
      </c>
      <c r="I546" s="497" t="s">
        <v>1787</v>
      </c>
      <c r="J546" s="497" t="s">
        <v>1787</v>
      </c>
      <c r="K546" s="497" t="s">
        <v>1787</v>
      </c>
      <c r="L546" s="497" t="s">
        <v>1787</v>
      </c>
      <c r="M546" s="497" t="s">
        <v>1787</v>
      </c>
      <c r="N546" s="497" t="s">
        <v>1787</v>
      </c>
      <c r="O546" s="497" t="s">
        <v>1787</v>
      </c>
      <c r="P546" s="496" t="s">
        <v>1787</v>
      </c>
      <c r="Q546" s="500" t="s">
        <v>1787</v>
      </c>
      <c r="R546" s="500" t="s">
        <v>1787</v>
      </c>
      <c r="S546" s="93" t="s">
        <v>1228</v>
      </c>
      <c r="T546" s="201" t="s">
        <v>2069</v>
      </c>
      <c r="U546" s="201"/>
      <c r="V546" s="201"/>
      <c r="W546" s="201">
        <v>0</v>
      </c>
      <c r="X546" s="201"/>
    </row>
    <row r="547" spans="1:24" ht="238.5">
      <c r="A547" s="491" t="s">
        <v>2074</v>
      </c>
      <c r="B547" s="491" t="s">
        <v>1787</v>
      </c>
      <c r="C547" s="491" t="s">
        <v>1787</v>
      </c>
      <c r="D547" s="492" t="s">
        <v>2075</v>
      </c>
      <c r="E547" s="492" t="s">
        <v>217</v>
      </c>
      <c r="F547" s="492"/>
      <c r="G547" s="492">
        <v>232.31</v>
      </c>
      <c r="H547" s="492">
        <v>3.8</v>
      </c>
      <c r="I547" s="492">
        <v>2.2000000000000002</v>
      </c>
      <c r="J547" s="492">
        <v>24.26</v>
      </c>
      <c r="K547" s="492"/>
      <c r="L547" s="492">
        <v>4.13</v>
      </c>
      <c r="M547" s="492">
        <v>0.47</v>
      </c>
      <c r="N547" s="492" t="s">
        <v>1787</v>
      </c>
      <c r="O547" s="492" t="s">
        <v>1787</v>
      </c>
      <c r="P547" s="493" t="s">
        <v>2076</v>
      </c>
      <c r="Q547" s="491" t="s">
        <v>2077</v>
      </c>
      <c r="R547" s="504" t="s">
        <v>2078</v>
      </c>
      <c r="S547" s="93" t="s">
        <v>2074</v>
      </c>
      <c r="T547" s="481" t="s">
        <v>2074</v>
      </c>
      <c r="U547" s="201"/>
      <c r="V547" s="201"/>
      <c r="W547" s="201" t="s">
        <v>2074</v>
      </c>
      <c r="X547" s="201"/>
    </row>
    <row r="548" spans="1:24" ht="24">
      <c r="A548" s="495" t="s">
        <v>1787</v>
      </c>
      <c r="B548" s="496" t="s">
        <v>418</v>
      </c>
      <c r="C548" s="496">
        <v>24237</v>
      </c>
      <c r="D548" s="497" t="s">
        <v>421</v>
      </c>
      <c r="E548" s="497" t="s">
        <v>231</v>
      </c>
      <c r="F548" s="497"/>
      <c r="G548" s="497" t="s">
        <v>1787</v>
      </c>
      <c r="H548" s="497" t="s">
        <v>1787</v>
      </c>
      <c r="I548" s="497" t="s">
        <v>1787</v>
      </c>
      <c r="J548" s="497" t="s">
        <v>1787</v>
      </c>
      <c r="K548" s="497" t="s">
        <v>1787</v>
      </c>
      <c r="L548" s="497" t="s">
        <v>1787</v>
      </c>
      <c r="M548" s="497" t="s">
        <v>1787</v>
      </c>
      <c r="N548" s="497" t="s">
        <v>1787</v>
      </c>
      <c r="O548" s="497" t="s">
        <v>1787</v>
      </c>
      <c r="P548" s="496" t="s">
        <v>1787</v>
      </c>
      <c r="Q548" s="487" t="s">
        <v>1787</v>
      </c>
      <c r="R548" s="487" t="s">
        <v>1787</v>
      </c>
      <c r="S548" s="93" t="s">
        <v>418</v>
      </c>
      <c r="T548" s="201" t="s">
        <v>2074</v>
      </c>
      <c r="U548" s="201"/>
      <c r="V548" s="201"/>
      <c r="W548" s="201">
        <v>0</v>
      </c>
      <c r="X548" s="201"/>
    </row>
    <row r="549" spans="1:24" ht="107.25">
      <c r="A549" s="498" t="s">
        <v>1787</v>
      </c>
      <c r="B549" s="490" t="s">
        <v>865</v>
      </c>
      <c r="C549" s="499">
        <v>72710</v>
      </c>
      <c r="D549" s="497" t="s">
        <v>867</v>
      </c>
      <c r="E549" s="497" t="s">
        <v>217</v>
      </c>
      <c r="F549" s="497" t="s">
        <v>868</v>
      </c>
      <c r="G549" s="497" t="s">
        <v>1787</v>
      </c>
      <c r="H549" s="497" t="s">
        <v>1787</v>
      </c>
      <c r="I549" s="497" t="s">
        <v>1787</v>
      </c>
      <c r="J549" s="497" t="s">
        <v>1787</v>
      </c>
      <c r="K549" s="497" t="s">
        <v>1787</v>
      </c>
      <c r="L549" s="497" t="s">
        <v>1787</v>
      </c>
      <c r="M549" s="497" t="s">
        <v>1787</v>
      </c>
      <c r="N549" s="497" t="s">
        <v>1787</v>
      </c>
      <c r="O549" s="497" t="s">
        <v>1787</v>
      </c>
      <c r="P549" s="499" t="s">
        <v>1787</v>
      </c>
      <c r="Q549" s="485" t="s">
        <v>1787</v>
      </c>
      <c r="R549" s="485" t="s">
        <v>1787</v>
      </c>
      <c r="S549" s="93" t="s">
        <v>865</v>
      </c>
      <c r="T549" s="201" t="s">
        <v>2074</v>
      </c>
      <c r="U549" s="201"/>
      <c r="V549" s="201"/>
      <c r="W549" s="201">
        <v>0</v>
      </c>
      <c r="X549" s="201"/>
    </row>
    <row r="550" spans="1:24" ht="15">
      <c r="A550" s="495" t="s">
        <v>1787</v>
      </c>
      <c r="B550" s="496" t="s">
        <v>534</v>
      </c>
      <c r="C550" s="496">
        <v>1454</v>
      </c>
      <c r="D550" s="497" t="s">
        <v>536</v>
      </c>
      <c r="E550" s="497" t="s">
        <v>231</v>
      </c>
      <c r="F550" s="497"/>
      <c r="G550" s="497" t="s">
        <v>1787</v>
      </c>
      <c r="H550" s="497" t="s">
        <v>1787</v>
      </c>
      <c r="I550" s="497" t="s">
        <v>1787</v>
      </c>
      <c r="J550" s="497" t="s">
        <v>1787</v>
      </c>
      <c r="K550" s="497" t="s">
        <v>1787</v>
      </c>
      <c r="L550" s="497" t="s">
        <v>1787</v>
      </c>
      <c r="M550" s="497" t="s">
        <v>1787</v>
      </c>
      <c r="N550" s="497" t="s">
        <v>1787</v>
      </c>
      <c r="O550" s="497" t="s">
        <v>1787</v>
      </c>
      <c r="P550" s="496" t="s">
        <v>1787</v>
      </c>
      <c r="Q550" s="487" t="s">
        <v>1787</v>
      </c>
      <c r="R550" s="487" t="s">
        <v>1787</v>
      </c>
      <c r="S550" s="93" t="s">
        <v>534</v>
      </c>
      <c r="T550" s="201" t="s">
        <v>2074</v>
      </c>
      <c r="U550" s="201"/>
      <c r="V550" s="201"/>
      <c r="W550" s="201">
        <v>0</v>
      </c>
      <c r="X550" s="201"/>
    </row>
    <row r="551" spans="1:24" ht="72">
      <c r="A551" s="498" t="s">
        <v>1787</v>
      </c>
      <c r="B551" s="499" t="s">
        <v>382</v>
      </c>
      <c r="C551" s="499">
        <v>388</v>
      </c>
      <c r="D551" s="497" t="s">
        <v>385</v>
      </c>
      <c r="E551" s="497" t="s">
        <v>231</v>
      </c>
      <c r="F551" s="497" t="s">
        <v>386</v>
      </c>
      <c r="G551" s="497" t="s">
        <v>1787</v>
      </c>
      <c r="H551" s="497" t="s">
        <v>1787</v>
      </c>
      <c r="I551" s="497" t="s">
        <v>1787</v>
      </c>
      <c r="J551" s="497" t="s">
        <v>1787</v>
      </c>
      <c r="K551" s="497" t="s">
        <v>1787</v>
      </c>
      <c r="L551" s="497" t="s">
        <v>1787</v>
      </c>
      <c r="M551" s="497" t="s">
        <v>1787</v>
      </c>
      <c r="N551" s="497" t="s">
        <v>1787</v>
      </c>
      <c r="O551" s="497" t="s">
        <v>1787</v>
      </c>
      <c r="P551" s="499" t="s">
        <v>1787</v>
      </c>
      <c r="Q551" s="485" t="s">
        <v>1787</v>
      </c>
      <c r="R551" s="485" t="s">
        <v>1787</v>
      </c>
      <c r="S551" s="93" t="s">
        <v>382</v>
      </c>
      <c r="T551" s="201" t="s">
        <v>2074</v>
      </c>
      <c r="U551" s="201"/>
      <c r="V551" s="201"/>
      <c r="W551" s="201">
        <v>0</v>
      </c>
      <c r="X551" s="201"/>
    </row>
    <row r="552" spans="1:24" ht="15">
      <c r="A552" s="495" t="s">
        <v>1787</v>
      </c>
      <c r="B552" s="496" t="s">
        <v>1442</v>
      </c>
      <c r="C552" s="496">
        <v>242</v>
      </c>
      <c r="D552" s="497"/>
      <c r="E552" s="497"/>
      <c r="F552" s="497"/>
      <c r="G552" s="497" t="s">
        <v>1787</v>
      </c>
      <c r="H552" s="497" t="s">
        <v>1787</v>
      </c>
      <c r="I552" s="497" t="s">
        <v>1787</v>
      </c>
      <c r="J552" s="497" t="s">
        <v>1787</v>
      </c>
      <c r="K552" s="497" t="s">
        <v>1787</v>
      </c>
      <c r="L552" s="497" t="s">
        <v>1787</v>
      </c>
      <c r="M552" s="497" t="s">
        <v>1787</v>
      </c>
      <c r="N552" s="497" t="s">
        <v>1787</v>
      </c>
      <c r="O552" s="497" t="s">
        <v>1787</v>
      </c>
      <c r="P552" s="496" t="s">
        <v>1787</v>
      </c>
      <c r="Q552" s="487" t="s">
        <v>1787</v>
      </c>
      <c r="R552" s="487" t="s">
        <v>1787</v>
      </c>
      <c r="S552" s="93" t="s">
        <v>1442</v>
      </c>
      <c r="T552" s="536" t="s">
        <v>2074</v>
      </c>
      <c r="U552" s="201"/>
      <c r="V552" s="201"/>
      <c r="W552" s="201">
        <v>0</v>
      </c>
      <c r="X552" s="201"/>
    </row>
    <row r="553" spans="1:24" ht="24">
      <c r="A553" s="498" t="s">
        <v>1787</v>
      </c>
      <c r="B553" s="499" t="s">
        <v>508</v>
      </c>
      <c r="C553" s="499">
        <v>969</v>
      </c>
      <c r="D553" s="497" t="s">
        <v>510</v>
      </c>
      <c r="E553" s="497" t="s">
        <v>217</v>
      </c>
      <c r="F553" s="497"/>
      <c r="G553" s="497" t="s">
        <v>1787</v>
      </c>
      <c r="H553" s="497" t="s">
        <v>1787</v>
      </c>
      <c r="I553" s="497" t="s">
        <v>1787</v>
      </c>
      <c r="J553" s="497" t="s">
        <v>1787</v>
      </c>
      <c r="K553" s="497" t="s">
        <v>1787</v>
      </c>
      <c r="L553" s="497" t="s">
        <v>1787</v>
      </c>
      <c r="M553" s="497" t="s">
        <v>1787</v>
      </c>
      <c r="N553" s="497" t="s">
        <v>1787</v>
      </c>
      <c r="O553" s="497" t="s">
        <v>1787</v>
      </c>
      <c r="P553" s="499" t="s">
        <v>1787</v>
      </c>
      <c r="Q553" s="502" t="s">
        <v>1787</v>
      </c>
      <c r="R553" s="502" t="s">
        <v>1787</v>
      </c>
      <c r="S553" s="93" t="s">
        <v>508</v>
      </c>
      <c r="T553" s="201" t="s">
        <v>2074</v>
      </c>
      <c r="U553" s="201"/>
      <c r="V553" s="201"/>
      <c r="W553" s="201">
        <v>0</v>
      </c>
      <c r="X553" s="201"/>
    </row>
    <row r="554" spans="1:24" ht="409.6">
      <c r="A554" s="491" t="s">
        <v>2079</v>
      </c>
      <c r="B554" s="491" t="s">
        <v>1787</v>
      </c>
      <c r="C554" s="491" t="s">
        <v>1787</v>
      </c>
      <c r="D554" s="492" t="s">
        <v>2080</v>
      </c>
      <c r="E554" s="492" t="s">
        <v>139</v>
      </c>
      <c r="F554" s="492"/>
      <c r="G554" s="492">
        <v>73.45</v>
      </c>
      <c r="H554" s="492">
        <v>1.53</v>
      </c>
      <c r="I554" s="492">
        <v>0.56999999999999995</v>
      </c>
      <c r="J554" s="492">
        <v>12.06</v>
      </c>
      <c r="K554" s="492"/>
      <c r="L554" s="492">
        <v>2.19</v>
      </c>
      <c r="M554" s="492">
        <v>0.78</v>
      </c>
      <c r="N554" s="492" t="s">
        <v>1787</v>
      </c>
      <c r="O554" s="492" t="s">
        <v>1787</v>
      </c>
      <c r="P554" s="493" t="s">
        <v>2081</v>
      </c>
      <c r="Q554" s="491" t="s">
        <v>2082</v>
      </c>
      <c r="R554" s="504" t="s">
        <v>2083</v>
      </c>
      <c r="S554" s="93" t="s">
        <v>2079</v>
      </c>
      <c r="T554" s="481" t="s">
        <v>2079</v>
      </c>
      <c r="U554" s="201"/>
      <c r="V554" s="201"/>
      <c r="W554" s="201" t="s">
        <v>2079</v>
      </c>
      <c r="X554" s="201"/>
    </row>
    <row r="555" spans="1:24" ht="72">
      <c r="A555" s="495" t="s">
        <v>1787</v>
      </c>
      <c r="B555" s="496" t="s">
        <v>1603</v>
      </c>
      <c r="C555" s="496">
        <v>26767</v>
      </c>
      <c r="D555" s="497" t="s">
        <v>1604</v>
      </c>
      <c r="E555" s="497"/>
      <c r="F555" s="497"/>
      <c r="G555" s="497" t="s">
        <v>1787</v>
      </c>
      <c r="H555" s="497" t="s">
        <v>1787</v>
      </c>
      <c r="I555" s="497" t="s">
        <v>1787</v>
      </c>
      <c r="J555" s="497" t="s">
        <v>1787</v>
      </c>
      <c r="K555" s="497" t="s">
        <v>1787</v>
      </c>
      <c r="L555" s="497" t="s">
        <v>1787</v>
      </c>
      <c r="M555" s="497" t="s">
        <v>1787</v>
      </c>
      <c r="N555" s="497" t="s">
        <v>1787</v>
      </c>
      <c r="O555" s="497" t="s">
        <v>1787</v>
      </c>
      <c r="P555" s="496" t="s">
        <v>1787</v>
      </c>
      <c r="Q555" s="487" t="s">
        <v>1787</v>
      </c>
      <c r="R555" s="487" t="s">
        <v>1787</v>
      </c>
      <c r="S555" s="93" t="s">
        <v>1603</v>
      </c>
      <c r="T555" s="536" t="s">
        <v>2079</v>
      </c>
      <c r="U555" s="201"/>
      <c r="V555" s="201"/>
      <c r="W555" s="201">
        <v>0</v>
      </c>
      <c r="X555" s="201"/>
    </row>
    <row r="556" spans="1:24" ht="48">
      <c r="A556" s="495" t="s">
        <v>1787</v>
      </c>
      <c r="B556" s="496" t="s">
        <v>2084</v>
      </c>
      <c r="C556" s="496">
        <v>30000</v>
      </c>
      <c r="D556" s="497" t="s">
        <v>1609</v>
      </c>
      <c r="E556" s="497" t="s">
        <v>139</v>
      </c>
      <c r="F556" s="497" t="s">
        <v>1610</v>
      </c>
      <c r="G556" s="497" t="s">
        <v>1787</v>
      </c>
      <c r="H556" s="497" t="s">
        <v>1787</v>
      </c>
      <c r="I556" s="497" t="s">
        <v>1787</v>
      </c>
      <c r="J556" s="497" t="s">
        <v>1787</v>
      </c>
      <c r="K556" s="497" t="s">
        <v>1787</v>
      </c>
      <c r="L556" s="497" t="s">
        <v>1787</v>
      </c>
      <c r="M556" s="497" t="s">
        <v>1787</v>
      </c>
      <c r="N556" s="497" t="s">
        <v>1787</v>
      </c>
      <c r="O556" s="497" t="s">
        <v>1787</v>
      </c>
      <c r="P556" s="496" t="s">
        <v>1787</v>
      </c>
      <c r="Q556" s="487" t="s">
        <v>1787</v>
      </c>
      <c r="R556" s="487" t="s">
        <v>1787</v>
      </c>
      <c r="S556" s="93"/>
      <c r="T556" s="201" t="s">
        <v>2079</v>
      </c>
      <c r="U556" s="201"/>
      <c r="V556" s="201"/>
      <c r="W556" s="201"/>
      <c r="X556" s="201"/>
    </row>
    <row r="557" spans="1:24" ht="166.5">
      <c r="A557" s="495" t="s">
        <v>1787</v>
      </c>
      <c r="B557" s="496" t="s">
        <v>1598</v>
      </c>
      <c r="C557" s="496">
        <v>10000</v>
      </c>
      <c r="D557" s="497" t="s">
        <v>1600</v>
      </c>
      <c r="E557" s="497"/>
      <c r="F557" s="497"/>
      <c r="G557" s="497" t="s">
        <v>1787</v>
      </c>
      <c r="H557" s="497" t="s">
        <v>1787</v>
      </c>
      <c r="I557" s="497" t="s">
        <v>1787</v>
      </c>
      <c r="J557" s="497" t="s">
        <v>1787</v>
      </c>
      <c r="K557" s="497" t="s">
        <v>1787</v>
      </c>
      <c r="L557" s="497" t="s">
        <v>1787</v>
      </c>
      <c r="M557" s="497" t="s">
        <v>1787</v>
      </c>
      <c r="N557" s="497" t="s">
        <v>1787</v>
      </c>
      <c r="O557" s="497" t="s">
        <v>1787</v>
      </c>
      <c r="P557" s="496" t="s">
        <v>1787</v>
      </c>
      <c r="Q557" s="487" t="s">
        <v>1787</v>
      </c>
      <c r="R557" s="487" t="s">
        <v>1787</v>
      </c>
      <c r="S557" s="93"/>
      <c r="T557" s="201" t="s">
        <v>2079</v>
      </c>
      <c r="U557" s="201"/>
      <c r="V557" s="201"/>
      <c r="W557" s="201"/>
      <c r="X557" s="201"/>
    </row>
    <row r="558" spans="1:24" ht="24">
      <c r="A558" s="498" t="s">
        <v>1787</v>
      </c>
      <c r="B558" s="499" t="s">
        <v>775</v>
      </c>
      <c r="C558" s="499">
        <v>10707</v>
      </c>
      <c r="D558" s="497" t="s">
        <v>777</v>
      </c>
      <c r="E558" s="497"/>
      <c r="F558" s="497"/>
      <c r="G558" s="497" t="s">
        <v>1787</v>
      </c>
      <c r="H558" s="497" t="s">
        <v>1787</v>
      </c>
      <c r="I558" s="497" t="s">
        <v>1787</v>
      </c>
      <c r="J558" s="497" t="s">
        <v>1787</v>
      </c>
      <c r="K558" s="497" t="s">
        <v>1787</v>
      </c>
      <c r="L558" s="497" t="s">
        <v>1787</v>
      </c>
      <c r="M558" s="497" t="s">
        <v>1787</v>
      </c>
      <c r="N558" s="497" t="s">
        <v>1787</v>
      </c>
      <c r="O558" s="497" t="s">
        <v>1787</v>
      </c>
      <c r="P558" s="499" t="s">
        <v>1787</v>
      </c>
      <c r="Q558" s="485" t="s">
        <v>1787</v>
      </c>
      <c r="R558" s="485" t="s">
        <v>1787</v>
      </c>
      <c r="S558" s="93" t="s">
        <v>775</v>
      </c>
      <c r="T558" s="536" t="s">
        <v>2079</v>
      </c>
      <c r="U558" s="201"/>
      <c r="V558" s="201"/>
      <c r="W558" s="201">
        <v>0</v>
      </c>
      <c r="X558" s="201"/>
    </row>
    <row r="559" spans="1:24" ht="24">
      <c r="A559" s="495" t="s">
        <v>1787</v>
      </c>
      <c r="B559" s="496" t="s">
        <v>1012</v>
      </c>
      <c r="C559" s="496">
        <v>535</v>
      </c>
      <c r="D559" s="497" t="s">
        <v>1013</v>
      </c>
      <c r="E559" s="497" t="s">
        <v>231</v>
      </c>
      <c r="F559" s="497"/>
      <c r="G559" s="497" t="s">
        <v>1787</v>
      </c>
      <c r="H559" s="497" t="s">
        <v>1787</v>
      </c>
      <c r="I559" s="497" t="s">
        <v>1787</v>
      </c>
      <c r="J559" s="497" t="s">
        <v>1787</v>
      </c>
      <c r="K559" s="497" t="s">
        <v>1787</v>
      </c>
      <c r="L559" s="497" t="s">
        <v>1787</v>
      </c>
      <c r="M559" s="497" t="s">
        <v>1787</v>
      </c>
      <c r="N559" s="497" t="s">
        <v>1787</v>
      </c>
      <c r="O559" s="497" t="s">
        <v>1787</v>
      </c>
      <c r="P559" s="496" t="s">
        <v>1787</v>
      </c>
      <c r="Q559" s="487" t="s">
        <v>1787</v>
      </c>
      <c r="R559" s="487" t="s">
        <v>1787</v>
      </c>
      <c r="S559" s="93" t="s">
        <v>1012</v>
      </c>
      <c r="T559" s="201" t="s">
        <v>2079</v>
      </c>
      <c r="U559" s="201"/>
      <c r="V559" s="201"/>
      <c r="W559" s="201">
        <v>0</v>
      </c>
      <c r="X559" s="201"/>
    </row>
    <row r="560" spans="1:24" ht="214.5">
      <c r="A560" s="498" t="s">
        <v>1787</v>
      </c>
      <c r="B560" s="499" t="s">
        <v>408</v>
      </c>
      <c r="C560" s="499">
        <v>645</v>
      </c>
      <c r="D560" s="497" t="s">
        <v>2085</v>
      </c>
      <c r="E560" s="497" t="s">
        <v>231</v>
      </c>
      <c r="F560" s="497" t="s">
        <v>410</v>
      </c>
      <c r="G560" s="497" t="s">
        <v>1787</v>
      </c>
      <c r="H560" s="497" t="s">
        <v>1787</v>
      </c>
      <c r="I560" s="497" t="s">
        <v>1787</v>
      </c>
      <c r="J560" s="497" t="s">
        <v>1787</v>
      </c>
      <c r="K560" s="497" t="s">
        <v>1787</v>
      </c>
      <c r="L560" s="497" t="s">
        <v>1787</v>
      </c>
      <c r="M560" s="497" t="s">
        <v>1787</v>
      </c>
      <c r="N560" s="497" t="s">
        <v>1787</v>
      </c>
      <c r="O560" s="497" t="s">
        <v>1787</v>
      </c>
      <c r="P560" s="499" t="s">
        <v>1787</v>
      </c>
      <c r="Q560" s="485" t="s">
        <v>1787</v>
      </c>
      <c r="R560" s="485" t="s">
        <v>1787</v>
      </c>
      <c r="S560" s="93" t="s">
        <v>408</v>
      </c>
      <c r="T560" s="201" t="s">
        <v>2079</v>
      </c>
      <c r="U560" s="201"/>
      <c r="V560" s="201"/>
      <c r="W560" s="201">
        <v>0</v>
      </c>
      <c r="X560" s="201"/>
    </row>
    <row r="561" spans="1:24" ht="309.75">
      <c r="A561" s="498" t="s">
        <v>1787</v>
      </c>
      <c r="B561" s="499" t="s">
        <v>813</v>
      </c>
      <c r="C561" s="499">
        <v>42745</v>
      </c>
      <c r="D561" s="497" t="s">
        <v>814</v>
      </c>
      <c r="E561" s="497"/>
      <c r="F561" s="497"/>
      <c r="G561" s="497" t="s">
        <v>1787</v>
      </c>
      <c r="H561" s="497" t="s">
        <v>1787</v>
      </c>
      <c r="I561" s="497" t="s">
        <v>1787</v>
      </c>
      <c r="J561" s="497" t="s">
        <v>1787</v>
      </c>
      <c r="K561" s="497" t="s">
        <v>1787</v>
      </c>
      <c r="L561" s="497" t="s">
        <v>1787</v>
      </c>
      <c r="M561" s="497" t="s">
        <v>1787</v>
      </c>
      <c r="N561" s="497" t="s">
        <v>1787</v>
      </c>
      <c r="O561" s="497" t="s">
        <v>1787</v>
      </c>
      <c r="P561" s="499" t="s">
        <v>1787</v>
      </c>
      <c r="Q561" s="485" t="s">
        <v>1787</v>
      </c>
      <c r="R561" s="485" t="s">
        <v>1787</v>
      </c>
      <c r="S561" s="93"/>
      <c r="T561" s="201" t="s">
        <v>2079</v>
      </c>
      <c r="U561" s="201"/>
      <c r="V561" s="201"/>
      <c r="W561" s="201"/>
      <c r="X561" s="201"/>
    </row>
    <row r="562" spans="1:24" ht="15">
      <c r="A562" s="495" t="s">
        <v>1787</v>
      </c>
      <c r="B562" s="496" t="s">
        <v>1005</v>
      </c>
      <c r="C562" s="496">
        <v>5353</v>
      </c>
      <c r="D562" s="497" t="s">
        <v>1006</v>
      </c>
      <c r="E562" s="497" t="s">
        <v>231</v>
      </c>
      <c r="F562" s="497"/>
      <c r="G562" s="497" t="s">
        <v>1787</v>
      </c>
      <c r="H562" s="497" t="s">
        <v>1787</v>
      </c>
      <c r="I562" s="497" t="s">
        <v>1787</v>
      </c>
      <c r="J562" s="497" t="s">
        <v>1787</v>
      </c>
      <c r="K562" s="497" t="s">
        <v>1787</v>
      </c>
      <c r="L562" s="497" t="s">
        <v>1787</v>
      </c>
      <c r="M562" s="497" t="s">
        <v>1787</v>
      </c>
      <c r="N562" s="497" t="s">
        <v>1787</v>
      </c>
      <c r="O562" s="497" t="s">
        <v>1787</v>
      </c>
      <c r="P562" s="496" t="s">
        <v>1787</v>
      </c>
      <c r="Q562" s="487" t="s">
        <v>1787</v>
      </c>
      <c r="R562" s="487" t="s">
        <v>1787</v>
      </c>
      <c r="S562" s="93" t="s">
        <v>1005</v>
      </c>
      <c r="T562" s="201" t="s">
        <v>2079</v>
      </c>
      <c r="U562" s="201"/>
      <c r="V562" s="201"/>
      <c r="W562" s="201">
        <v>0</v>
      </c>
      <c r="X562" s="201"/>
    </row>
    <row r="563" spans="1:24" ht="166.5">
      <c r="A563" s="498" t="s">
        <v>1787</v>
      </c>
      <c r="B563" s="499" t="s">
        <v>779</v>
      </c>
      <c r="C563" s="499">
        <v>2000</v>
      </c>
      <c r="D563" s="497" t="s">
        <v>781</v>
      </c>
      <c r="E563" s="497"/>
      <c r="F563" s="497"/>
      <c r="G563" s="497" t="s">
        <v>1787</v>
      </c>
      <c r="H563" s="497" t="s">
        <v>1787</v>
      </c>
      <c r="I563" s="497" t="s">
        <v>1787</v>
      </c>
      <c r="J563" s="497" t="s">
        <v>1787</v>
      </c>
      <c r="K563" s="497" t="s">
        <v>1787</v>
      </c>
      <c r="L563" s="497" t="s">
        <v>1787</v>
      </c>
      <c r="M563" s="497" t="s">
        <v>1787</v>
      </c>
      <c r="N563" s="497" t="s">
        <v>1787</v>
      </c>
      <c r="O563" s="497" t="s">
        <v>1787</v>
      </c>
      <c r="P563" s="499" t="s">
        <v>1787</v>
      </c>
      <c r="Q563" s="485" t="s">
        <v>1787</v>
      </c>
      <c r="R563" s="485" t="s">
        <v>1787</v>
      </c>
      <c r="S563" s="93" t="s">
        <v>779</v>
      </c>
      <c r="T563" s="536" t="s">
        <v>2079</v>
      </c>
      <c r="U563" s="201"/>
      <c r="V563" s="201"/>
      <c r="W563" s="201">
        <v>0</v>
      </c>
      <c r="X563" s="201"/>
    </row>
    <row r="564" spans="1:24" ht="72">
      <c r="A564" s="495" t="s">
        <v>1787</v>
      </c>
      <c r="B564" s="496" t="s">
        <v>382</v>
      </c>
      <c r="C564" s="496">
        <v>200</v>
      </c>
      <c r="D564" s="497" t="s">
        <v>385</v>
      </c>
      <c r="E564" s="497" t="s">
        <v>231</v>
      </c>
      <c r="F564" s="497" t="s">
        <v>386</v>
      </c>
      <c r="G564" s="497" t="s">
        <v>1787</v>
      </c>
      <c r="H564" s="497" t="s">
        <v>1787</v>
      </c>
      <c r="I564" s="497" t="s">
        <v>1787</v>
      </c>
      <c r="J564" s="497" t="s">
        <v>1787</v>
      </c>
      <c r="K564" s="497" t="s">
        <v>1787</v>
      </c>
      <c r="L564" s="497" t="s">
        <v>1787</v>
      </c>
      <c r="M564" s="497" t="s">
        <v>1787</v>
      </c>
      <c r="N564" s="497" t="s">
        <v>1787</v>
      </c>
      <c r="O564" s="497" t="s">
        <v>1787</v>
      </c>
      <c r="P564" s="496" t="s">
        <v>1787</v>
      </c>
      <c r="Q564" s="500" t="s">
        <v>1787</v>
      </c>
      <c r="R564" s="500" t="s">
        <v>1787</v>
      </c>
      <c r="S564" s="93" t="s">
        <v>382</v>
      </c>
      <c r="T564" s="201" t="s">
        <v>2079</v>
      </c>
      <c r="U564" s="201"/>
      <c r="V564" s="201"/>
      <c r="W564" s="201">
        <v>0</v>
      </c>
      <c r="X564" s="201"/>
    </row>
    <row r="565" spans="1:24" ht="409.6">
      <c r="A565" s="491" t="s">
        <v>2086</v>
      </c>
      <c r="B565" s="491" t="s">
        <v>1787</v>
      </c>
      <c r="C565" s="491" t="s">
        <v>1787</v>
      </c>
      <c r="D565" s="492" t="s">
        <v>2087</v>
      </c>
      <c r="E565" s="492" t="s">
        <v>343</v>
      </c>
      <c r="F565" s="492"/>
      <c r="G565" s="492">
        <v>147.03</v>
      </c>
      <c r="H565" s="492">
        <v>0.74</v>
      </c>
      <c r="I565" s="492">
        <v>0.06</v>
      </c>
      <c r="J565" s="492">
        <v>25.69</v>
      </c>
      <c r="K565" s="492"/>
      <c r="L565" s="492">
        <v>9.49</v>
      </c>
      <c r="M565" s="492">
        <v>21.45</v>
      </c>
      <c r="N565" s="492" t="s">
        <v>1787</v>
      </c>
      <c r="O565" s="492" t="s">
        <v>1787</v>
      </c>
      <c r="P565" s="493" t="s">
        <v>2088</v>
      </c>
      <c r="Q565" s="491" t="s">
        <v>2089</v>
      </c>
      <c r="R565" s="501" t="s">
        <v>2090</v>
      </c>
      <c r="S565" s="93" t="s">
        <v>2086</v>
      </c>
      <c r="T565" s="481" t="s">
        <v>2086</v>
      </c>
      <c r="U565" s="201"/>
      <c r="V565" s="201"/>
      <c r="W565" s="201" t="s">
        <v>2086</v>
      </c>
      <c r="X565" s="201"/>
    </row>
    <row r="566" spans="1:24" ht="15">
      <c r="A566" s="495" t="s">
        <v>1787</v>
      </c>
      <c r="B566" s="496" t="s">
        <v>1414</v>
      </c>
      <c r="C566" s="496">
        <v>23966</v>
      </c>
      <c r="D566" s="497"/>
      <c r="E566" s="497"/>
      <c r="F566" s="497"/>
      <c r="G566" s="497" t="s">
        <v>1787</v>
      </c>
      <c r="H566" s="497" t="s">
        <v>1787</v>
      </c>
      <c r="I566" s="497" t="s">
        <v>1787</v>
      </c>
      <c r="J566" s="497" t="s">
        <v>1787</v>
      </c>
      <c r="K566" s="497" t="s">
        <v>1787</v>
      </c>
      <c r="L566" s="497" t="s">
        <v>1787</v>
      </c>
      <c r="M566" s="497" t="s">
        <v>1787</v>
      </c>
      <c r="N566" s="497" t="s">
        <v>1787</v>
      </c>
      <c r="O566" s="497" t="s">
        <v>1787</v>
      </c>
      <c r="P566" s="496" t="s">
        <v>1787</v>
      </c>
      <c r="Q566" s="487" t="s">
        <v>1787</v>
      </c>
      <c r="R566" s="487" t="s">
        <v>1787</v>
      </c>
      <c r="S566" s="93" t="s">
        <v>1414</v>
      </c>
      <c r="T566" s="536" t="s">
        <v>2086</v>
      </c>
      <c r="U566" s="201"/>
      <c r="V566" s="201"/>
      <c r="W566" s="201">
        <v>0</v>
      </c>
      <c r="X566" s="201"/>
    </row>
    <row r="567" spans="1:24" ht="15">
      <c r="A567" s="498" t="s">
        <v>1787</v>
      </c>
      <c r="B567" s="499" t="s">
        <v>1005</v>
      </c>
      <c r="C567" s="499">
        <v>5992</v>
      </c>
      <c r="D567" s="497" t="s">
        <v>1006</v>
      </c>
      <c r="E567" s="497" t="s">
        <v>231</v>
      </c>
      <c r="F567" s="497"/>
      <c r="G567" s="497" t="s">
        <v>1787</v>
      </c>
      <c r="H567" s="497" t="s">
        <v>1787</v>
      </c>
      <c r="I567" s="497" t="s">
        <v>1787</v>
      </c>
      <c r="J567" s="497" t="s">
        <v>1787</v>
      </c>
      <c r="K567" s="497" t="s">
        <v>1787</v>
      </c>
      <c r="L567" s="497" t="s">
        <v>1787</v>
      </c>
      <c r="M567" s="497" t="s">
        <v>1787</v>
      </c>
      <c r="N567" s="497" t="s">
        <v>1787</v>
      </c>
      <c r="O567" s="497" t="s">
        <v>1787</v>
      </c>
      <c r="P567" s="499" t="s">
        <v>1787</v>
      </c>
      <c r="Q567" s="485" t="s">
        <v>1787</v>
      </c>
      <c r="R567" s="485" t="s">
        <v>1787</v>
      </c>
      <c r="S567" s="93" t="s">
        <v>1005</v>
      </c>
      <c r="T567" s="201" t="s">
        <v>2086</v>
      </c>
      <c r="U567" s="201"/>
      <c r="V567" s="201"/>
      <c r="W567" s="201">
        <v>0</v>
      </c>
      <c r="X567" s="201"/>
    </row>
    <row r="568" spans="1:24" ht="24">
      <c r="A568" s="495" t="s">
        <v>1787</v>
      </c>
      <c r="B568" s="496" t="s">
        <v>1012</v>
      </c>
      <c r="C568" s="496">
        <v>479</v>
      </c>
      <c r="D568" s="497" t="s">
        <v>1013</v>
      </c>
      <c r="E568" s="497" t="s">
        <v>231</v>
      </c>
      <c r="F568" s="497"/>
      <c r="G568" s="497" t="s">
        <v>1787</v>
      </c>
      <c r="H568" s="497" t="s">
        <v>1787</v>
      </c>
      <c r="I568" s="497" t="s">
        <v>1787</v>
      </c>
      <c r="J568" s="497" t="s">
        <v>1787</v>
      </c>
      <c r="K568" s="497" t="s">
        <v>1787</v>
      </c>
      <c r="L568" s="497" t="s">
        <v>1787</v>
      </c>
      <c r="M568" s="497" t="s">
        <v>1787</v>
      </c>
      <c r="N568" s="497" t="s">
        <v>1787</v>
      </c>
      <c r="O568" s="497" t="s">
        <v>1787</v>
      </c>
      <c r="P568" s="496" t="s">
        <v>1787</v>
      </c>
      <c r="Q568" s="487" t="s">
        <v>1787</v>
      </c>
      <c r="R568" s="487" t="s">
        <v>1787</v>
      </c>
      <c r="S568" s="93" t="s">
        <v>1012</v>
      </c>
      <c r="T568" s="201" t="s">
        <v>2086</v>
      </c>
      <c r="U568" s="201"/>
      <c r="V568" s="201"/>
      <c r="W568" s="201">
        <v>0</v>
      </c>
      <c r="X568" s="201"/>
    </row>
    <row r="569" spans="1:24" ht="15">
      <c r="A569" s="498" t="s">
        <v>1787</v>
      </c>
      <c r="B569" s="499" t="s">
        <v>1443</v>
      </c>
      <c r="C569" s="499">
        <v>5992</v>
      </c>
      <c r="D569" s="497"/>
      <c r="E569" s="497"/>
      <c r="F569" s="497"/>
      <c r="G569" s="497" t="s">
        <v>1787</v>
      </c>
      <c r="H569" s="497" t="s">
        <v>1787</v>
      </c>
      <c r="I569" s="497" t="s">
        <v>1787</v>
      </c>
      <c r="J569" s="497" t="s">
        <v>1787</v>
      </c>
      <c r="K569" s="497" t="s">
        <v>1787</v>
      </c>
      <c r="L569" s="497" t="s">
        <v>1787</v>
      </c>
      <c r="M569" s="497" t="s">
        <v>1787</v>
      </c>
      <c r="N569" s="497" t="s">
        <v>1787</v>
      </c>
      <c r="O569" s="497" t="s">
        <v>1787</v>
      </c>
      <c r="P569" s="499" t="s">
        <v>1787</v>
      </c>
      <c r="Q569" s="485" t="s">
        <v>1787</v>
      </c>
      <c r="R569" s="485" t="s">
        <v>1787</v>
      </c>
      <c r="S569" s="93" t="s">
        <v>1443</v>
      </c>
      <c r="T569" s="536" t="s">
        <v>2086</v>
      </c>
      <c r="U569" s="201"/>
      <c r="V569" s="201"/>
      <c r="W569" s="201">
        <v>0</v>
      </c>
      <c r="X569" s="201"/>
    </row>
    <row r="570" spans="1:24" ht="262.5">
      <c r="A570" s="495" t="s">
        <v>1787</v>
      </c>
      <c r="B570" s="496" t="s">
        <v>1057</v>
      </c>
      <c r="C570" s="496">
        <v>59916</v>
      </c>
      <c r="D570" s="497" t="s">
        <v>1060</v>
      </c>
      <c r="E570" s="497" t="s">
        <v>343</v>
      </c>
      <c r="F570" s="497"/>
      <c r="G570" s="497" t="s">
        <v>1787</v>
      </c>
      <c r="H570" s="497" t="s">
        <v>1787</v>
      </c>
      <c r="I570" s="497" t="s">
        <v>1787</v>
      </c>
      <c r="J570" s="497" t="s">
        <v>1787</v>
      </c>
      <c r="K570" s="497" t="s">
        <v>1787</v>
      </c>
      <c r="L570" s="497" t="s">
        <v>1787</v>
      </c>
      <c r="M570" s="497" t="s">
        <v>1787</v>
      </c>
      <c r="N570" s="497" t="s">
        <v>1787</v>
      </c>
      <c r="O570" s="497" t="s">
        <v>1787</v>
      </c>
      <c r="P570" s="496" t="s">
        <v>1787</v>
      </c>
      <c r="Q570" s="487" t="s">
        <v>1787</v>
      </c>
      <c r="R570" s="487" t="s">
        <v>1787</v>
      </c>
      <c r="S570" s="93" t="s">
        <v>1057</v>
      </c>
      <c r="T570" s="201" t="s">
        <v>2086</v>
      </c>
      <c r="U570" s="201"/>
      <c r="V570" s="201"/>
      <c r="W570" s="201">
        <v>0</v>
      </c>
      <c r="X570" s="201"/>
    </row>
    <row r="571" spans="1:24" ht="15">
      <c r="A571" s="498" t="s">
        <v>1787</v>
      </c>
      <c r="B571" s="499" t="s">
        <v>1001</v>
      </c>
      <c r="C571" s="499">
        <v>2996</v>
      </c>
      <c r="D571" s="497" t="s">
        <v>1002</v>
      </c>
      <c r="E571" s="497" t="s">
        <v>231</v>
      </c>
      <c r="F571" s="497"/>
      <c r="G571" s="497" t="s">
        <v>1787</v>
      </c>
      <c r="H571" s="497" t="s">
        <v>1787</v>
      </c>
      <c r="I571" s="497" t="s">
        <v>1787</v>
      </c>
      <c r="J571" s="497" t="s">
        <v>1787</v>
      </c>
      <c r="K571" s="497" t="s">
        <v>1787</v>
      </c>
      <c r="L571" s="497" t="s">
        <v>1787</v>
      </c>
      <c r="M571" s="497" t="s">
        <v>1787</v>
      </c>
      <c r="N571" s="497" t="s">
        <v>1787</v>
      </c>
      <c r="O571" s="497" t="s">
        <v>1787</v>
      </c>
      <c r="P571" s="499" t="s">
        <v>1787</v>
      </c>
      <c r="Q571" s="485" t="s">
        <v>1787</v>
      </c>
      <c r="R571" s="485" t="s">
        <v>1787</v>
      </c>
      <c r="S571" s="93" t="s">
        <v>1001</v>
      </c>
      <c r="T571" s="201" t="s">
        <v>2086</v>
      </c>
      <c r="U571" s="201"/>
      <c r="V571" s="201"/>
      <c r="W571" s="201">
        <v>0</v>
      </c>
      <c r="X571" s="201"/>
    </row>
    <row r="572" spans="1:24" ht="72">
      <c r="A572" s="495" t="s">
        <v>1787</v>
      </c>
      <c r="B572" s="496" t="s">
        <v>382</v>
      </c>
      <c r="C572" s="496">
        <v>479</v>
      </c>
      <c r="D572" s="497" t="s">
        <v>385</v>
      </c>
      <c r="E572" s="497" t="s">
        <v>231</v>
      </c>
      <c r="F572" s="497" t="s">
        <v>386</v>
      </c>
      <c r="G572" s="497" t="s">
        <v>1787</v>
      </c>
      <c r="H572" s="497" t="s">
        <v>1787</v>
      </c>
      <c r="I572" s="497" t="s">
        <v>1787</v>
      </c>
      <c r="J572" s="497" t="s">
        <v>1787</v>
      </c>
      <c r="K572" s="497" t="s">
        <v>1787</v>
      </c>
      <c r="L572" s="497" t="s">
        <v>1787</v>
      </c>
      <c r="M572" s="497" t="s">
        <v>1787</v>
      </c>
      <c r="N572" s="497" t="s">
        <v>1787</v>
      </c>
      <c r="O572" s="497" t="s">
        <v>1787</v>
      </c>
      <c r="P572" s="496" t="s">
        <v>1787</v>
      </c>
      <c r="Q572" s="487" t="s">
        <v>1787</v>
      </c>
      <c r="R572" s="487" t="s">
        <v>1787</v>
      </c>
      <c r="S572" s="93" t="s">
        <v>382</v>
      </c>
      <c r="T572" s="201" t="s">
        <v>2086</v>
      </c>
      <c r="U572" s="201"/>
      <c r="V572" s="201"/>
      <c r="W572" s="201">
        <v>0</v>
      </c>
      <c r="X572" s="201"/>
    </row>
    <row r="573" spans="1:24" ht="84">
      <c r="A573" s="498" t="s">
        <v>1787</v>
      </c>
      <c r="B573" s="499" t="s">
        <v>840</v>
      </c>
      <c r="C573" s="499">
        <v>180</v>
      </c>
      <c r="D573" s="497" t="s">
        <v>841</v>
      </c>
      <c r="E573" s="497"/>
      <c r="F573" s="497" t="s">
        <v>393</v>
      </c>
      <c r="G573" s="497" t="s">
        <v>1787</v>
      </c>
      <c r="H573" s="497" t="s">
        <v>1787</v>
      </c>
      <c r="I573" s="497" t="s">
        <v>1787</v>
      </c>
      <c r="J573" s="497" t="s">
        <v>1787</v>
      </c>
      <c r="K573" s="497" t="s">
        <v>1787</v>
      </c>
      <c r="L573" s="497" t="s">
        <v>1787</v>
      </c>
      <c r="M573" s="497" t="s">
        <v>1787</v>
      </c>
      <c r="N573" s="497" t="s">
        <v>1787</v>
      </c>
      <c r="O573" s="497" t="s">
        <v>1787</v>
      </c>
      <c r="P573" s="499" t="s">
        <v>1787</v>
      </c>
      <c r="Q573" s="502" t="s">
        <v>1787</v>
      </c>
      <c r="R573" s="502" t="s">
        <v>1787</v>
      </c>
      <c r="S573" s="93" t="s">
        <v>840</v>
      </c>
      <c r="T573" s="536" t="s">
        <v>2086</v>
      </c>
      <c r="U573" s="201"/>
      <c r="V573" s="201"/>
      <c r="W573" s="201">
        <v>0</v>
      </c>
      <c r="X573" s="201"/>
    </row>
    <row r="574" spans="1:24" ht="409.6">
      <c r="A574" s="491" t="s">
        <v>2091</v>
      </c>
      <c r="B574" s="491" t="s">
        <v>1787</v>
      </c>
      <c r="C574" s="491" t="s">
        <v>1787</v>
      </c>
      <c r="D574" s="492" t="s">
        <v>2092</v>
      </c>
      <c r="E574" s="492" t="s">
        <v>628</v>
      </c>
      <c r="F574" s="492"/>
      <c r="G574" s="492">
        <v>66.39</v>
      </c>
      <c r="H574" s="492">
        <v>2.83</v>
      </c>
      <c r="I574" s="492">
        <v>0.89</v>
      </c>
      <c r="J574" s="492">
        <v>6.6</v>
      </c>
      <c r="K574" s="492"/>
      <c r="L574" s="492">
        <v>3.46</v>
      </c>
      <c r="M574" s="492">
        <v>2.69</v>
      </c>
      <c r="N574" s="492" t="s">
        <v>1787</v>
      </c>
      <c r="O574" s="492" t="s">
        <v>1787</v>
      </c>
      <c r="P574" s="493" t="s">
        <v>2093</v>
      </c>
      <c r="Q574" s="491" t="s">
        <v>2094</v>
      </c>
      <c r="R574" s="501" t="s">
        <v>2095</v>
      </c>
      <c r="S574" s="93" t="s">
        <v>2091</v>
      </c>
      <c r="T574" s="481" t="s">
        <v>2091</v>
      </c>
      <c r="U574" s="201"/>
      <c r="V574" s="201"/>
      <c r="W574" s="201" t="s">
        <v>2091</v>
      </c>
      <c r="X574" s="201"/>
    </row>
    <row r="575" spans="1:24" ht="297.75">
      <c r="A575" s="495" t="s">
        <v>1787</v>
      </c>
      <c r="B575" s="496" t="s">
        <v>809</v>
      </c>
      <c r="C575" s="496">
        <v>5500</v>
      </c>
      <c r="D575" s="497" t="s">
        <v>811</v>
      </c>
      <c r="E575" s="497"/>
      <c r="F575" s="497"/>
      <c r="G575" s="497" t="s">
        <v>1787</v>
      </c>
      <c r="H575" s="497" t="s">
        <v>1787</v>
      </c>
      <c r="I575" s="497" t="s">
        <v>1787</v>
      </c>
      <c r="J575" s="497" t="s">
        <v>1787</v>
      </c>
      <c r="K575" s="497" t="s">
        <v>1787</v>
      </c>
      <c r="L575" s="497" t="s">
        <v>1787</v>
      </c>
      <c r="M575" s="497" t="s">
        <v>1787</v>
      </c>
      <c r="N575" s="497" t="s">
        <v>1787</v>
      </c>
      <c r="O575" s="497" t="s">
        <v>1787</v>
      </c>
      <c r="P575" s="496" t="s">
        <v>1787</v>
      </c>
      <c r="Q575" s="487" t="s">
        <v>1787</v>
      </c>
      <c r="R575" s="487" t="s">
        <v>1787</v>
      </c>
      <c r="S575" s="93" t="s">
        <v>809</v>
      </c>
      <c r="T575" s="536" t="s">
        <v>2091</v>
      </c>
      <c r="U575" s="201"/>
      <c r="V575" s="201"/>
      <c r="W575" s="201">
        <v>0</v>
      </c>
      <c r="X575" s="201"/>
    </row>
    <row r="576" spans="1:24" ht="24">
      <c r="A576" s="498" t="s">
        <v>1787</v>
      </c>
      <c r="B576" s="499" t="s">
        <v>775</v>
      </c>
      <c r="C576" s="499">
        <v>6000</v>
      </c>
      <c r="D576" s="497" t="s">
        <v>777</v>
      </c>
      <c r="E576" s="497"/>
      <c r="F576" s="497"/>
      <c r="G576" s="497" t="s">
        <v>1787</v>
      </c>
      <c r="H576" s="497" t="s">
        <v>1787</v>
      </c>
      <c r="I576" s="497" t="s">
        <v>1787</v>
      </c>
      <c r="J576" s="497" t="s">
        <v>1787</v>
      </c>
      <c r="K576" s="497" t="s">
        <v>1787</v>
      </c>
      <c r="L576" s="497" t="s">
        <v>1787</v>
      </c>
      <c r="M576" s="497" t="s">
        <v>1787</v>
      </c>
      <c r="N576" s="497" t="s">
        <v>1787</v>
      </c>
      <c r="O576" s="497" t="s">
        <v>1787</v>
      </c>
      <c r="P576" s="499" t="s">
        <v>1787</v>
      </c>
      <c r="Q576" s="485" t="s">
        <v>1787</v>
      </c>
      <c r="R576" s="485" t="s">
        <v>1787</v>
      </c>
      <c r="S576" s="93" t="s">
        <v>775</v>
      </c>
      <c r="T576" s="536" t="s">
        <v>2091</v>
      </c>
      <c r="U576" s="201"/>
      <c r="V576" s="201"/>
      <c r="W576" s="201">
        <v>0</v>
      </c>
      <c r="X576" s="201"/>
    </row>
    <row r="577" spans="1:24" ht="321.75">
      <c r="A577" s="495" t="s">
        <v>1787</v>
      </c>
      <c r="B577" s="496" t="s">
        <v>487</v>
      </c>
      <c r="C577" s="496">
        <v>3000</v>
      </c>
      <c r="D577" s="497" t="s">
        <v>488</v>
      </c>
      <c r="E577" s="497" t="s">
        <v>231</v>
      </c>
      <c r="F577" s="497"/>
      <c r="G577" s="497" t="s">
        <v>1787</v>
      </c>
      <c r="H577" s="497" t="s">
        <v>1787</v>
      </c>
      <c r="I577" s="497" t="s">
        <v>1787</v>
      </c>
      <c r="J577" s="497" t="s">
        <v>1787</v>
      </c>
      <c r="K577" s="497" t="s">
        <v>1787</v>
      </c>
      <c r="L577" s="497" t="s">
        <v>1787</v>
      </c>
      <c r="M577" s="497" t="s">
        <v>1787</v>
      </c>
      <c r="N577" s="497" t="s">
        <v>1787</v>
      </c>
      <c r="O577" s="497" t="s">
        <v>1787</v>
      </c>
      <c r="P577" s="496" t="s">
        <v>1787</v>
      </c>
      <c r="Q577" s="487" t="s">
        <v>1787</v>
      </c>
      <c r="R577" s="487" t="s">
        <v>1787</v>
      </c>
      <c r="S577" s="93" t="s">
        <v>487</v>
      </c>
      <c r="T577" s="201" t="s">
        <v>2091</v>
      </c>
      <c r="U577" s="201"/>
      <c r="V577" s="201"/>
      <c r="W577" s="201">
        <v>0</v>
      </c>
      <c r="X577" s="201"/>
    </row>
    <row r="578" spans="1:24" ht="96">
      <c r="A578" s="498" t="s">
        <v>1787</v>
      </c>
      <c r="B578" s="499" t="s">
        <v>771</v>
      </c>
      <c r="C578" s="499">
        <v>2500</v>
      </c>
      <c r="D578" s="497" t="s">
        <v>773</v>
      </c>
      <c r="E578" s="497"/>
      <c r="F578" s="497"/>
      <c r="G578" s="497" t="s">
        <v>1787</v>
      </c>
      <c r="H578" s="497" t="s">
        <v>1787</v>
      </c>
      <c r="I578" s="497" t="s">
        <v>1787</v>
      </c>
      <c r="J578" s="497" t="s">
        <v>1787</v>
      </c>
      <c r="K578" s="497" t="s">
        <v>1787</v>
      </c>
      <c r="L578" s="497" t="s">
        <v>1787</v>
      </c>
      <c r="M578" s="497" t="s">
        <v>1787</v>
      </c>
      <c r="N578" s="497" t="s">
        <v>1787</v>
      </c>
      <c r="O578" s="497" t="s">
        <v>1787</v>
      </c>
      <c r="P578" s="499" t="s">
        <v>1787</v>
      </c>
      <c r="Q578" s="485" t="s">
        <v>1787</v>
      </c>
      <c r="R578" s="485" t="s">
        <v>1787</v>
      </c>
      <c r="S578" s="93" t="s">
        <v>771</v>
      </c>
      <c r="T578" s="536" t="s">
        <v>2091</v>
      </c>
      <c r="U578" s="201"/>
      <c r="V578" s="201"/>
      <c r="W578" s="201">
        <v>0</v>
      </c>
      <c r="X578" s="201"/>
    </row>
    <row r="579" spans="1:24" ht="48">
      <c r="A579" s="495" t="s">
        <v>1787</v>
      </c>
      <c r="B579" s="496" t="s">
        <v>616</v>
      </c>
      <c r="C579" s="496">
        <v>2000</v>
      </c>
      <c r="D579" s="497" t="s">
        <v>617</v>
      </c>
      <c r="E579" s="497" t="s">
        <v>231</v>
      </c>
      <c r="F579" s="497"/>
      <c r="G579" s="497" t="s">
        <v>1787</v>
      </c>
      <c r="H579" s="497" t="s">
        <v>1787</v>
      </c>
      <c r="I579" s="497" t="s">
        <v>1787</v>
      </c>
      <c r="J579" s="497" t="s">
        <v>1787</v>
      </c>
      <c r="K579" s="497" t="s">
        <v>1787</v>
      </c>
      <c r="L579" s="497" t="s">
        <v>1787</v>
      </c>
      <c r="M579" s="497" t="s">
        <v>1787</v>
      </c>
      <c r="N579" s="497" t="s">
        <v>1787</v>
      </c>
      <c r="O579" s="497" t="s">
        <v>1787</v>
      </c>
      <c r="P579" s="496" t="s">
        <v>1787</v>
      </c>
      <c r="Q579" s="487" t="s">
        <v>1787</v>
      </c>
      <c r="R579" s="487" t="s">
        <v>1787</v>
      </c>
      <c r="S579" s="93" t="s">
        <v>616</v>
      </c>
      <c r="T579" s="201" t="s">
        <v>2091</v>
      </c>
      <c r="U579" s="201"/>
      <c r="V579" s="201"/>
      <c r="W579" s="201">
        <v>0</v>
      </c>
      <c r="X579" s="201"/>
    </row>
    <row r="580" spans="1:24" ht="15">
      <c r="A580" s="498" t="s">
        <v>1787</v>
      </c>
      <c r="B580" s="499" t="s">
        <v>611</v>
      </c>
      <c r="C580" s="499">
        <v>1250</v>
      </c>
      <c r="D580" s="497" t="s">
        <v>613</v>
      </c>
      <c r="E580" s="497" t="s">
        <v>231</v>
      </c>
      <c r="F580" s="497"/>
      <c r="G580" s="497" t="s">
        <v>1787</v>
      </c>
      <c r="H580" s="497" t="s">
        <v>1787</v>
      </c>
      <c r="I580" s="497" t="s">
        <v>1787</v>
      </c>
      <c r="J580" s="497" t="s">
        <v>1787</v>
      </c>
      <c r="K580" s="497" t="s">
        <v>1787</v>
      </c>
      <c r="L580" s="497" t="s">
        <v>1787</v>
      </c>
      <c r="M580" s="497" t="s">
        <v>1787</v>
      </c>
      <c r="N580" s="497" t="s">
        <v>1787</v>
      </c>
      <c r="O580" s="497" t="s">
        <v>1787</v>
      </c>
      <c r="P580" s="499" t="s">
        <v>1787</v>
      </c>
      <c r="Q580" s="485" t="s">
        <v>1787</v>
      </c>
      <c r="R580" s="485" t="s">
        <v>1787</v>
      </c>
      <c r="S580" s="93" t="s">
        <v>611</v>
      </c>
      <c r="T580" s="201" t="s">
        <v>2091</v>
      </c>
      <c r="U580" s="201"/>
      <c r="V580" s="201"/>
      <c r="W580" s="201">
        <v>0</v>
      </c>
      <c r="X580" s="201"/>
    </row>
    <row r="581" spans="1:24" ht="226.5">
      <c r="A581" s="495" t="s">
        <v>1787</v>
      </c>
      <c r="B581" s="496" t="s">
        <v>820</v>
      </c>
      <c r="C581" s="496">
        <v>5000</v>
      </c>
      <c r="D581" s="497" t="s">
        <v>822</v>
      </c>
      <c r="E581" s="497"/>
      <c r="F581" s="497"/>
      <c r="G581" s="497" t="s">
        <v>1787</v>
      </c>
      <c r="H581" s="497" t="s">
        <v>1787</v>
      </c>
      <c r="I581" s="497" t="s">
        <v>1787</v>
      </c>
      <c r="J581" s="497" t="s">
        <v>1787</v>
      </c>
      <c r="K581" s="497" t="s">
        <v>1787</v>
      </c>
      <c r="L581" s="497" t="s">
        <v>1787</v>
      </c>
      <c r="M581" s="497" t="s">
        <v>1787</v>
      </c>
      <c r="N581" s="497" t="s">
        <v>1787</v>
      </c>
      <c r="O581" s="497" t="s">
        <v>1787</v>
      </c>
      <c r="P581" s="496" t="s">
        <v>1787</v>
      </c>
      <c r="Q581" s="487" t="s">
        <v>1787</v>
      </c>
      <c r="R581" s="487" t="s">
        <v>1787</v>
      </c>
      <c r="S581" s="93" t="s">
        <v>820</v>
      </c>
      <c r="T581" s="536" t="s">
        <v>2091</v>
      </c>
      <c r="U581" s="201"/>
      <c r="V581" s="201"/>
      <c r="W581" s="201">
        <v>0</v>
      </c>
      <c r="X581" s="201"/>
    </row>
    <row r="582" spans="1:24" ht="84">
      <c r="A582" s="498" t="s">
        <v>1787</v>
      </c>
      <c r="B582" s="499" t="s">
        <v>625</v>
      </c>
      <c r="C582" s="499">
        <v>400</v>
      </c>
      <c r="D582" s="497" t="s">
        <v>627</v>
      </c>
      <c r="E582" s="497" t="s">
        <v>628</v>
      </c>
      <c r="F582" s="497"/>
      <c r="G582" s="497" t="s">
        <v>1787</v>
      </c>
      <c r="H582" s="497" t="s">
        <v>1787</v>
      </c>
      <c r="I582" s="497" t="s">
        <v>1787</v>
      </c>
      <c r="J582" s="497" t="s">
        <v>1787</v>
      </c>
      <c r="K582" s="497" t="s">
        <v>1787</v>
      </c>
      <c r="L582" s="497" t="s">
        <v>1787</v>
      </c>
      <c r="M582" s="497" t="s">
        <v>1787</v>
      </c>
      <c r="N582" s="497" t="s">
        <v>1787</v>
      </c>
      <c r="O582" s="497" t="s">
        <v>1787</v>
      </c>
      <c r="P582" s="499" t="s">
        <v>1787</v>
      </c>
      <c r="Q582" s="485" t="s">
        <v>1787</v>
      </c>
      <c r="R582" s="485" t="s">
        <v>1787</v>
      </c>
      <c r="S582" s="93" t="s">
        <v>625</v>
      </c>
      <c r="T582" s="201" t="s">
        <v>2091</v>
      </c>
      <c r="U582" s="201"/>
      <c r="V582" s="201"/>
      <c r="W582" s="201">
        <v>0</v>
      </c>
      <c r="X582" s="201"/>
    </row>
    <row r="583" spans="1:24" ht="72">
      <c r="A583" s="495" t="s">
        <v>1787</v>
      </c>
      <c r="B583" s="496" t="s">
        <v>382</v>
      </c>
      <c r="C583" s="496">
        <v>500</v>
      </c>
      <c r="D583" s="497" t="s">
        <v>385</v>
      </c>
      <c r="E583" s="497" t="s">
        <v>231</v>
      </c>
      <c r="F583" s="497" t="s">
        <v>386</v>
      </c>
      <c r="G583" s="497" t="s">
        <v>1787</v>
      </c>
      <c r="H583" s="497" t="s">
        <v>1787</v>
      </c>
      <c r="I583" s="497" t="s">
        <v>1787</v>
      </c>
      <c r="J583" s="497" t="s">
        <v>1787</v>
      </c>
      <c r="K583" s="497" t="s">
        <v>1787</v>
      </c>
      <c r="L583" s="497" t="s">
        <v>1787</v>
      </c>
      <c r="M583" s="497" t="s">
        <v>1787</v>
      </c>
      <c r="N583" s="497" t="s">
        <v>1787</v>
      </c>
      <c r="O583" s="497" t="s">
        <v>1787</v>
      </c>
      <c r="P583" s="496" t="s">
        <v>1787</v>
      </c>
      <c r="Q583" s="487" t="s">
        <v>1787</v>
      </c>
      <c r="R583" s="487" t="s">
        <v>1787</v>
      </c>
      <c r="S583" s="93" t="s">
        <v>382</v>
      </c>
      <c r="T583" s="201" t="s">
        <v>2091</v>
      </c>
      <c r="U583" s="201"/>
      <c r="V583" s="201"/>
      <c r="W583" s="201">
        <v>0</v>
      </c>
      <c r="X583" s="201"/>
    </row>
    <row r="584" spans="1:24" ht="60">
      <c r="A584" s="498" t="s">
        <v>1787</v>
      </c>
      <c r="B584" s="499" t="s">
        <v>1049</v>
      </c>
      <c r="C584" s="499">
        <v>80</v>
      </c>
      <c r="D584" s="497" t="s">
        <v>1050</v>
      </c>
      <c r="E584" s="497" t="s">
        <v>231</v>
      </c>
      <c r="F584" s="497" t="s">
        <v>1018</v>
      </c>
      <c r="G584" s="497" t="s">
        <v>1787</v>
      </c>
      <c r="H584" s="497" t="s">
        <v>1787</v>
      </c>
      <c r="I584" s="497" t="s">
        <v>1787</v>
      </c>
      <c r="J584" s="497" t="s">
        <v>1787</v>
      </c>
      <c r="K584" s="497" t="s">
        <v>1787</v>
      </c>
      <c r="L584" s="497" t="s">
        <v>1787</v>
      </c>
      <c r="M584" s="497" t="s">
        <v>1787</v>
      </c>
      <c r="N584" s="497" t="s">
        <v>1787</v>
      </c>
      <c r="O584" s="497" t="s">
        <v>1787</v>
      </c>
      <c r="P584" s="499" t="s">
        <v>1787</v>
      </c>
      <c r="Q584" s="485" t="s">
        <v>1787</v>
      </c>
      <c r="R584" s="485" t="s">
        <v>1787</v>
      </c>
      <c r="S584" s="93" t="s">
        <v>1049</v>
      </c>
      <c r="T584" s="201" t="s">
        <v>2091</v>
      </c>
      <c r="U584" s="201"/>
      <c r="V584" s="201"/>
      <c r="W584" s="201">
        <v>0</v>
      </c>
      <c r="X584" s="201"/>
    </row>
    <row r="585" spans="1:24" ht="84">
      <c r="A585" s="495" t="s">
        <v>1787</v>
      </c>
      <c r="B585" s="496" t="s">
        <v>840</v>
      </c>
      <c r="C585" s="496">
        <v>50</v>
      </c>
      <c r="D585" s="497" t="s">
        <v>841</v>
      </c>
      <c r="E585" s="497"/>
      <c r="F585" s="497" t="s">
        <v>393</v>
      </c>
      <c r="G585" s="497" t="s">
        <v>1787</v>
      </c>
      <c r="H585" s="497" t="s">
        <v>1787</v>
      </c>
      <c r="I585" s="497" t="s">
        <v>1787</v>
      </c>
      <c r="J585" s="497" t="s">
        <v>1787</v>
      </c>
      <c r="K585" s="497" t="s">
        <v>1787</v>
      </c>
      <c r="L585" s="497" t="s">
        <v>1787</v>
      </c>
      <c r="M585" s="497" t="s">
        <v>1787</v>
      </c>
      <c r="N585" s="497" t="s">
        <v>1787</v>
      </c>
      <c r="O585" s="497" t="s">
        <v>1787</v>
      </c>
      <c r="P585" s="496" t="s">
        <v>1787</v>
      </c>
      <c r="Q585" s="487" t="s">
        <v>1787</v>
      </c>
      <c r="R585" s="487" t="s">
        <v>1787</v>
      </c>
      <c r="S585" s="93" t="s">
        <v>840</v>
      </c>
      <c r="T585" s="536" t="s">
        <v>2091</v>
      </c>
      <c r="U585" s="201"/>
      <c r="V585" s="201"/>
      <c r="W585" s="201">
        <v>0</v>
      </c>
      <c r="X585" s="201"/>
    </row>
    <row r="586" spans="1:24" ht="72">
      <c r="A586" s="498" t="s">
        <v>1787</v>
      </c>
      <c r="B586" s="499" t="s">
        <v>1020</v>
      </c>
      <c r="C586" s="499">
        <v>60</v>
      </c>
      <c r="D586" s="497" t="s">
        <v>1021</v>
      </c>
      <c r="E586" s="497" t="s">
        <v>231</v>
      </c>
      <c r="F586" s="497" t="s">
        <v>1018</v>
      </c>
      <c r="G586" s="497" t="s">
        <v>1787</v>
      </c>
      <c r="H586" s="497" t="s">
        <v>1787</v>
      </c>
      <c r="I586" s="497" t="s">
        <v>1787</v>
      </c>
      <c r="J586" s="497" t="s">
        <v>1787</v>
      </c>
      <c r="K586" s="497" t="s">
        <v>1787</v>
      </c>
      <c r="L586" s="497" t="s">
        <v>1787</v>
      </c>
      <c r="M586" s="497" t="s">
        <v>1787</v>
      </c>
      <c r="N586" s="497" t="s">
        <v>1787</v>
      </c>
      <c r="O586" s="497" t="s">
        <v>1787</v>
      </c>
      <c r="P586" s="499" t="s">
        <v>1787</v>
      </c>
      <c r="Q586" s="485" t="s">
        <v>1787</v>
      </c>
      <c r="R586" s="485" t="s">
        <v>1787</v>
      </c>
      <c r="S586" s="93" t="s">
        <v>1020</v>
      </c>
      <c r="T586" s="201" t="s">
        <v>2091</v>
      </c>
      <c r="U586" s="201"/>
      <c r="V586" s="201"/>
      <c r="W586" s="201">
        <v>0</v>
      </c>
      <c r="X586" s="201"/>
    </row>
    <row r="587" spans="1:24" ht="72">
      <c r="A587" s="495" t="s">
        <v>1787</v>
      </c>
      <c r="B587" s="496" t="s">
        <v>1121</v>
      </c>
      <c r="C587" s="496">
        <v>40</v>
      </c>
      <c r="D587" s="497" t="s">
        <v>1122</v>
      </c>
      <c r="E587" s="497" t="s">
        <v>231</v>
      </c>
      <c r="F587" s="497" t="s">
        <v>393</v>
      </c>
      <c r="G587" s="497" t="s">
        <v>1787</v>
      </c>
      <c r="H587" s="497" t="s">
        <v>1787</v>
      </c>
      <c r="I587" s="497" t="s">
        <v>1787</v>
      </c>
      <c r="J587" s="497" t="s">
        <v>1787</v>
      </c>
      <c r="K587" s="497" t="s">
        <v>1787</v>
      </c>
      <c r="L587" s="497" t="s">
        <v>1787</v>
      </c>
      <c r="M587" s="497" t="s">
        <v>1787</v>
      </c>
      <c r="N587" s="497" t="s">
        <v>1787</v>
      </c>
      <c r="O587" s="497" t="s">
        <v>1787</v>
      </c>
      <c r="P587" s="496" t="s">
        <v>1787</v>
      </c>
      <c r="Q587" s="487" t="s">
        <v>1787</v>
      </c>
      <c r="R587" s="487" t="s">
        <v>1787</v>
      </c>
      <c r="S587" s="93" t="s">
        <v>1121</v>
      </c>
      <c r="T587" s="201" t="s">
        <v>2091</v>
      </c>
      <c r="U587" s="201"/>
      <c r="V587" s="201"/>
      <c r="W587" s="201">
        <v>0</v>
      </c>
      <c r="X587" s="201"/>
    </row>
    <row r="588" spans="1:24" ht="72">
      <c r="A588" s="498" t="s">
        <v>1787</v>
      </c>
      <c r="B588" s="499" t="s">
        <v>837</v>
      </c>
      <c r="C588" s="499">
        <v>40</v>
      </c>
      <c r="D588" s="497" t="s">
        <v>838</v>
      </c>
      <c r="E588" s="497"/>
      <c r="F588" s="497" t="s">
        <v>393</v>
      </c>
      <c r="G588" s="497" t="s">
        <v>1787</v>
      </c>
      <c r="H588" s="497" t="s">
        <v>1787</v>
      </c>
      <c r="I588" s="497" t="s">
        <v>1787</v>
      </c>
      <c r="J588" s="497" t="s">
        <v>1787</v>
      </c>
      <c r="K588" s="497" t="s">
        <v>1787</v>
      </c>
      <c r="L588" s="497" t="s">
        <v>1787</v>
      </c>
      <c r="M588" s="497" t="s">
        <v>1787</v>
      </c>
      <c r="N588" s="497" t="s">
        <v>1787</v>
      </c>
      <c r="O588" s="497" t="s">
        <v>1787</v>
      </c>
      <c r="P588" s="499" t="s">
        <v>1787</v>
      </c>
      <c r="Q588" s="485" t="s">
        <v>1787</v>
      </c>
      <c r="R588" s="485" t="s">
        <v>1787</v>
      </c>
      <c r="S588" s="93" t="s">
        <v>837</v>
      </c>
      <c r="T588" s="536" t="s">
        <v>2091</v>
      </c>
      <c r="U588" s="201"/>
      <c r="V588" s="201"/>
      <c r="W588" s="201">
        <v>0</v>
      </c>
      <c r="X588" s="201"/>
    </row>
    <row r="589" spans="1:24" ht="72">
      <c r="A589" s="495" t="s">
        <v>1787</v>
      </c>
      <c r="B589" s="496" t="s">
        <v>831</v>
      </c>
      <c r="C589" s="496">
        <v>4</v>
      </c>
      <c r="D589" s="497" t="s">
        <v>832</v>
      </c>
      <c r="E589" s="497"/>
      <c r="F589" s="497" t="s">
        <v>393</v>
      </c>
      <c r="G589" s="497" t="s">
        <v>1787</v>
      </c>
      <c r="H589" s="497" t="s">
        <v>1787</v>
      </c>
      <c r="I589" s="497" t="s">
        <v>1787</v>
      </c>
      <c r="J589" s="497" t="s">
        <v>1787</v>
      </c>
      <c r="K589" s="497" t="s">
        <v>1787</v>
      </c>
      <c r="L589" s="497" t="s">
        <v>1787</v>
      </c>
      <c r="M589" s="497" t="s">
        <v>1787</v>
      </c>
      <c r="N589" s="497" t="s">
        <v>1787</v>
      </c>
      <c r="O589" s="497" t="s">
        <v>1787</v>
      </c>
      <c r="P589" s="496" t="s">
        <v>1787</v>
      </c>
      <c r="Q589" s="487" t="s">
        <v>1787</v>
      </c>
      <c r="R589" s="487" t="s">
        <v>1787</v>
      </c>
      <c r="S589" s="93" t="s">
        <v>831</v>
      </c>
      <c r="T589" s="536" t="s">
        <v>2091</v>
      </c>
      <c r="U589" s="201"/>
      <c r="V589" s="201"/>
      <c r="W589" s="201">
        <v>0</v>
      </c>
      <c r="X589" s="201"/>
    </row>
    <row r="590" spans="1:24" ht="15">
      <c r="A590" s="498" t="s">
        <v>1787</v>
      </c>
      <c r="B590" s="499" t="s">
        <v>534</v>
      </c>
      <c r="C590" s="499">
        <v>50</v>
      </c>
      <c r="D590" s="497" t="s">
        <v>536</v>
      </c>
      <c r="E590" s="497" t="s">
        <v>231</v>
      </c>
      <c r="F590" s="497"/>
      <c r="G590" s="497" t="s">
        <v>1787</v>
      </c>
      <c r="H590" s="497" t="s">
        <v>1787</v>
      </c>
      <c r="I590" s="497" t="s">
        <v>1787</v>
      </c>
      <c r="J590" s="497" t="s">
        <v>1787</v>
      </c>
      <c r="K590" s="497" t="s">
        <v>1787</v>
      </c>
      <c r="L590" s="497" t="s">
        <v>1787</v>
      </c>
      <c r="M590" s="497" t="s">
        <v>1787</v>
      </c>
      <c r="N590" s="497" t="s">
        <v>1787</v>
      </c>
      <c r="O590" s="497" t="s">
        <v>1787</v>
      </c>
      <c r="P590" s="499" t="s">
        <v>1787</v>
      </c>
      <c r="Q590" s="485" t="s">
        <v>1787</v>
      </c>
      <c r="R590" s="485" t="s">
        <v>1787</v>
      </c>
      <c r="S590" s="93" t="s">
        <v>534</v>
      </c>
      <c r="T590" s="201" t="s">
        <v>2091</v>
      </c>
      <c r="U590" s="201"/>
      <c r="V590" s="201"/>
      <c r="W590" s="201">
        <v>0</v>
      </c>
      <c r="X590" s="201"/>
    </row>
    <row r="591" spans="1:24" ht="309.75">
      <c r="A591" s="495" t="s">
        <v>1787</v>
      </c>
      <c r="B591" s="496" t="s">
        <v>259</v>
      </c>
      <c r="C591" s="496">
        <v>9000</v>
      </c>
      <c r="D591" s="497" t="s">
        <v>261</v>
      </c>
      <c r="E591" s="497"/>
      <c r="F591" s="497"/>
      <c r="G591" s="497" t="s">
        <v>1787</v>
      </c>
      <c r="H591" s="497" t="s">
        <v>1787</v>
      </c>
      <c r="I591" s="497" t="s">
        <v>1787</v>
      </c>
      <c r="J591" s="497" t="s">
        <v>1787</v>
      </c>
      <c r="K591" s="497" t="s">
        <v>1787</v>
      </c>
      <c r="L591" s="497" t="s">
        <v>1787</v>
      </c>
      <c r="M591" s="497" t="s">
        <v>1787</v>
      </c>
      <c r="N591" s="497" t="s">
        <v>1787</v>
      </c>
      <c r="O591" s="497" t="s">
        <v>1787</v>
      </c>
      <c r="P591" s="496" t="s">
        <v>1787</v>
      </c>
      <c r="Q591" s="487" t="s">
        <v>1787</v>
      </c>
      <c r="R591" s="487" t="s">
        <v>1787</v>
      </c>
      <c r="S591" s="93" t="s">
        <v>259</v>
      </c>
      <c r="T591" s="536" t="s">
        <v>2091</v>
      </c>
      <c r="U591" s="201"/>
      <c r="V591" s="201"/>
      <c r="W591" s="201">
        <v>0</v>
      </c>
      <c r="X591" s="201"/>
    </row>
    <row r="592" spans="1:24" ht="15">
      <c r="A592" s="498" t="s">
        <v>1787</v>
      </c>
      <c r="B592" s="499" t="s">
        <v>1015</v>
      </c>
      <c r="C592" s="499">
        <v>64526</v>
      </c>
      <c r="D592" s="497" t="s">
        <v>1015</v>
      </c>
      <c r="E592" s="497" t="s">
        <v>231</v>
      </c>
      <c r="F592" s="497"/>
      <c r="G592" s="497" t="s">
        <v>1787</v>
      </c>
      <c r="H592" s="497" t="s">
        <v>1787</v>
      </c>
      <c r="I592" s="497" t="s">
        <v>1787</v>
      </c>
      <c r="J592" s="497" t="s">
        <v>1787</v>
      </c>
      <c r="K592" s="497" t="s">
        <v>1787</v>
      </c>
      <c r="L592" s="497" t="s">
        <v>1787</v>
      </c>
      <c r="M592" s="497" t="s">
        <v>1787</v>
      </c>
      <c r="N592" s="497" t="s">
        <v>1787</v>
      </c>
      <c r="O592" s="497" t="s">
        <v>1787</v>
      </c>
      <c r="P592" s="499" t="s">
        <v>1787</v>
      </c>
      <c r="Q592" s="502" t="s">
        <v>1787</v>
      </c>
      <c r="R592" s="502" t="s">
        <v>1787</v>
      </c>
      <c r="S592" s="93" t="s">
        <v>1015</v>
      </c>
      <c r="T592" s="201" t="s">
        <v>2091</v>
      </c>
      <c r="U592" s="201"/>
      <c r="V592" s="201"/>
      <c r="W592" s="201">
        <v>0</v>
      </c>
      <c r="X592" s="201"/>
    </row>
    <row r="593" spans="1:24" ht="409.6">
      <c r="A593" s="491" t="s">
        <v>2096</v>
      </c>
      <c r="B593" s="491" t="s">
        <v>1787</v>
      </c>
      <c r="C593" s="491" t="s">
        <v>1787</v>
      </c>
      <c r="D593" s="492" t="s">
        <v>2097</v>
      </c>
      <c r="E593" s="492" t="s">
        <v>343</v>
      </c>
      <c r="F593" s="492"/>
      <c r="G593" s="492">
        <v>77.569999999999993</v>
      </c>
      <c r="H593" s="492">
        <v>2.92</v>
      </c>
      <c r="I593" s="492">
        <v>1.31</v>
      </c>
      <c r="J593" s="492">
        <v>7.73</v>
      </c>
      <c r="K593" s="492"/>
      <c r="L593" s="492">
        <v>4.72</v>
      </c>
      <c r="M593" s="492">
        <v>1.79</v>
      </c>
      <c r="N593" s="492" t="s">
        <v>1787</v>
      </c>
      <c r="O593" s="492" t="s">
        <v>1787</v>
      </c>
      <c r="P593" s="493" t="s">
        <v>2098</v>
      </c>
      <c r="Q593" s="491" t="s">
        <v>2099</v>
      </c>
      <c r="R593" s="504" t="s">
        <v>2100</v>
      </c>
      <c r="S593" s="93" t="s">
        <v>2096</v>
      </c>
      <c r="T593" s="481" t="s">
        <v>2096</v>
      </c>
      <c r="U593" s="201"/>
      <c r="V593" s="201"/>
      <c r="W593" s="201" t="s">
        <v>2096</v>
      </c>
      <c r="X593" s="201"/>
    </row>
    <row r="594" spans="1:24" ht="36">
      <c r="A594" s="495" t="s">
        <v>1787</v>
      </c>
      <c r="B594" s="496" t="s">
        <v>1033</v>
      </c>
      <c r="C594" s="496">
        <v>20000</v>
      </c>
      <c r="D594" s="497" t="s">
        <v>1034</v>
      </c>
      <c r="E594" s="497" t="s">
        <v>231</v>
      </c>
      <c r="F594" s="497"/>
      <c r="G594" s="497" t="s">
        <v>1787</v>
      </c>
      <c r="H594" s="497" t="s">
        <v>1787</v>
      </c>
      <c r="I594" s="497" t="s">
        <v>1787</v>
      </c>
      <c r="J594" s="497" t="s">
        <v>1787</v>
      </c>
      <c r="K594" s="497" t="s">
        <v>1787</v>
      </c>
      <c r="L594" s="497" t="s">
        <v>1787</v>
      </c>
      <c r="M594" s="497" t="s">
        <v>1787</v>
      </c>
      <c r="N594" s="497" t="s">
        <v>1787</v>
      </c>
      <c r="O594" s="497" t="s">
        <v>1787</v>
      </c>
      <c r="P594" s="496" t="s">
        <v>1787</v>
      </c>
      <c r="Q594" s="485" t="s">
        <v>1787</v>
      </c>
      <c r="R594" s="485" t="s">
        <v>1787</v>
      </c>
      <c r="S594" s="93" t="s">
        <v>1033</v>
      </c>
      <c r="T594" s="201" t="s">
        <v>2096</v>
      </c>
      <c r="U594" s="201"/>
      <c r="V594" s="201"/>
      <c r="W594" s="201">
        <v>0</v>
      </c>
      <c r="X594" s="201"/>
    </row>
    <row r="595" spans="1:24" ht="15">
      <c r="A595" s="498" t="s">
        <v>1787</v>
      </c>
      <c r="B595" s="499" t="s">
        <v>1004</v>
      </c>
      <c r="C595" s="499">
        <v>25000</v>
      </c>
      <c r="D595" s="497" t="s">
        <v>680</v>
      </c>
      <c r="E595" s="497" t="s">
        <v>231</v>
      </c>
      <c r="F595" s="497"/>
      <c r="G595" s="497" t="s">
        <v>1787</v>
      </c>
      <c r="H595" s="497" t="s">
        <v>1787</v>
      </c>
      <c r="I595" s="497" t="s">
        <v>1787</v>
      </c>
      <c r="J595" s="497" t="s">
        <v>1787</v>
      </c>
      <c r="K595" s="497" t="s">
        <v>1787</v>
      </c>
      <c r="L595" s="497" t="s">
        <v>1787</v>
      </c>
      <c r="M595" s="497" t="s">
        <v>1787</v>
      </c>
      <c r="N595" s="497" t="s">
        <v>1787</v>
      </c>
      <c r="O595" s="497" t="s">
        <v>1787</v>
      </c>
      <c r="P595" s="499" t="s">
        <v>1787</v>
      </c>
      <c r="Q595" s="487" t="s">
        <v>1787</v>
      </c>
      <c r="R595" s="487" t="s">
        <v>1787</v>
      </c>
      <c r="S595" s="93" t="s">
        <v>1004</v>
      </c>
      <c r="T595" s="201" t="s">
        <v>2096</v>
      </c>
      <c r="U595" s="201"/>
      <c r="V595" s="201"/>
      <c r="W595" s="201">
        <v>0</v>
      </c>
      <c r="X595" s="201"/>
    </row>
    <row r="596" spans="1:24" ht="15">
      <c r="A596" s="495" t="s">
        <v>1787</v>
      </c>
      <c r="B596" s="496" t="s">
        <v>1001</v>
      </c>
      <c r="C596" s="496">
        <v>10000</v>
      </c>
      <c r="D596" s="497" t="s">
        <v>1002</v>
      </c>
      <c r="E596" s="497" t="s">
        <v>231</v>
      </c>
      <c r="F596" s="497"/>
      <c r="G596" s="497" t="s">
        <v>1787</v>
      </c>
      <c r="H596" s="497" t="s">
        <v>1787</v>
      </c>
      <c r="I596" s="497" t="s">
        <v>1787</v>
      </c>
      <c r="J596" s="497" t="s">
        <v>1787</v>
      </c>
      <c r="K596" s="497" t="s">
        <v>1787</v>
      </c>
      <c r="L596" s="497" t="s">
        <v>1787</v>
      </c>
      <c r="M596" s="497" t="s">
        <v>1787</v>
      </c>
      <c r="N596" s="497" t="s">
        <v>1787</v>
      </c>
      <c r="O596" s="497" t="s">
        <v>1787</v>
      </c>
      <c r="P596" s="496" t="s">
        <v>1787</v>
      </c>
      <c r="Q596" s="485" t="s">
        <v>1787</v>
      </c>
      <c r="R596" s="485" t="s">
        <v>1787</v>
      </c>
      <c r="S596" s="93" t="s">
        <v>1001</v>
      </c>
      <c r="T596" s="201" t="s">
        <v>2096</v>
      </c>
      <c r="U596" s="201"/>
      <c r="V596" s="201"/>
      <c r="W596" s="201">
        <v>0</v>
      </c>
      <c r="X596" s="201"/>
    </row>
    <row r="597" spans="1:24" ht="15">
      <c r="A597" s="498" t="s">
        <v>1787</v>
      </c>
      <c r="B597" s="499" t="s">
        <v>1444</v>
      </c>
      <c r="C597" s="499">
        <v>8000</v>
      </c>
      <c r="D597" s="497" t="s">
        <v>1444</v>
      </c>
      <c r="E597" s="497"/>
      <c r="F597" s="497"/>
      <c r="G597" s="497" t="s">
        <v>1787</v>
      </c>
      <c r="H597" s="497" t="s">
        <v>1787</v>
      </c>
      <c r="I597" s="497" t="s">
        <v>1787</v>
      </c>
      <c r="J597" s="497" t="s">
        <v>1787</v>
      </c>
      <c r="K597" s="497" t="s">
        <v>1787</v>
      </c>
      <c r="L597" s="497" t="s">
        <v>1787</v>
      </c>
      <c r="M597" s="497" t="s">
        <v>1787</v>
      </c>
      <c r="N597" s="497" t="s">
        <v>1787</v>
      </c>
      <c r="O597" s="497" t="s">
        <v>1787</v>
      </c>
      <c r="P597" s="499" t="s">
        <v>1787</v>
      </c>
      <c r="Q597" s="487" t="s">
        <v>1787</v>
      </c>
      <c r="R597" s="487" t="s">
        <v>1787</v>
      </c>
      <c r="S597" s="93" t="s">
        <v>1444</v>
      </c>
      <c r="T597" s="536" t="s">
        <v>2096</v>
      </c>
      <c r="U597" s="201"/>
      <c r="V597" s="201"/>
      <c r="W597" s="201">
        <v>0</v>
      </c>
      <c r="X597" s="201"/>
    </row>
    <row r="598" spans="1:24" ht="15">
      <c r="A598" s="495" t="s">
        <v>1787</v>
      </c>
      <c r="B598" s="496" t="s">
        <v>1009</v>
      </c>
      <c r="C598" s="496">
        <v>5000</v>
      </c>
      <c r="D598" s="497" t="s">
        <v>1010</v>
      </c>
      <c r="E598" s="497" t="s">
        <v>343</v>
      </c>
      <c r="F598" s="497"/>
      <c r="G598" s="497" t="s">
        <v>1787</v>
      </c>
      <c r="H598" s="497" t="s">
        <v>1787</v>
      </c>
      <c r="I598" s="497" t="s">
        <v>1787</v>
      </c>
      <c r="J598" s="497" t="s">
        <v>1787</v>
      </c>
      <c r="K598" s="497" t="s">
        <v>1787</v>
      </c>
      <c r="L598" s="497" t="s">
        <v>1787</v>
      </c>
      <c r="M598" s="497" t="s">
        <v>1787</v>
      </c>
      <c r="N598" s="497" t="s">
        <v>1787</v>
      </c>
      <c r="O598" s="497" t="s">
        <v>1787</v>
      </c>
      <c r="P598" s="496" t="s">
        <v>1787</v>
      </c>
      <c r="Q598" s="485" t="s">
        <v>1787</v>
      </c>
      <c r="R598" s="485" t="s">
        <v>1787</v>
      </c>
      <c r="S598" s="93" t="s">
        <v>1009</v>
      </c>
      <c r="T598" s="201" t="s">
        <v>2096</v>
      </c>
      <c r="U598" s="201"/>
      <c r="V598" s="201"/>
      <c r="W598" s="201">
        <v>0</v>
      </c>
      <c r="X598" s="201"/>
    </row>
    <row r="599" spans="1:24" ht="15">
      <c r="A599" s="498" t="s">
        <v>1787</v>
      </c>
      <c r="B599" s="499" t="s">
        <v>1005</v>
      </c>
      <c r="C599" s="499">
        <v>5000</v>
      </c>
      <c r="D599" s="497" t="s">
        <v>1006</v>
      </c>
      <c r="E599" s="497" t="s">
        <v>231</v>
      </c>
      <c r="F599" s="497"/>
      <c r="G599" s="497" t="s">
        <v>1787</v>
      </c>
      <c r="H599" s="497" t="s">
        <v>1787</v>
      </c>
      <c r="I599" s="497" t="s">
        <v>1787</v>
      </c>
      <c r="J599" s="497" t="s">
        <v>1787</v>
      </c>
      <c r="K599" s="497" t="s">
        <v>1787</v>
      </c>
      <c r="L599" s="497" t="s">
        <v>1787</v>
      </c>
      <c r="M599" s="497" t="s">
        <v>1787</v>
      </c>
      <c r="N599" s="497" t="s">
        <v>1787</v>
      </c>
      <c r="O599" s="497" t="s">
        <v>1787</v>
      </c>
      <c r="P599" s="499" t="s">
        <v>1787</v>
      </c>
      <c r="Q599" s="487" t="s">
        <v>1787</v>
      </c>
      <c r="R599" s="487" t="s">
        <v>1787</v>
      </c>
      <c r="S599" s="93" t="s">
        <v>1005</v>
      </c>
      <c r="T599" s="201" t="s">
        <v>2096</v>
      </c>
      <c r="U599" s="201"/>
      <c r="V599" s="201"/>
      <c r="W599" s="201">
        <v>0</v>
      </c>
      <c r="X599" s="201"/>
    </row>
    <row r="600" spans="1:24" ht="15">
      <c r="A600" s="495" t="s">
        <v>1787</v>
      </c>
      <c r="B600" s="496" t="s">
        <v>1015</v>
      </c>
      <c r="C600" s="496">
        <v>22500</v>
      </c>
      <c r="D600" s="497" t="s">
        <v>1015</v>
      </c>
      <c r="E600" s="497" t="s">
        <v>231</v>
      </c>
      <c r="F600" s="497"/>
      <c r="G600" s="497" t="s">
        <v>1787</v>
      </c>
      <c r="H600" s="497" t="s">
        <v>1787</v>
      </c>
      <c r="I600" s="497" t="s">
        <v>1787</v>
      </c>
      <c r="J600" s="497" t="s">
        <v>1787</v>
      </c>
      <c r="K600" s="497" t="s">
        <v>1787</v>
      </c>
      <c r="L600" s="497" t="s">
        <v>1787</v>
      </c>
      <c r="M600" s="497" t="s">
        <v>1787</v>
      </c>
      <c r="N600" s="497" t="s">
        <v>1787</v>
      </c>
      <c r="O600" s="497" t="s">
        <v>1787</v>
      </c>
      <c r="P600" s="496" t="s">
        <v>1787</v>
      </c>
      <c r="Q600" s="485" t="s">
        <v>1787</v>
      </c>
      <c r="R600" s="485" t="s">
        <v>1787</v>
      </c>
      <c r="S600" s="93" t="s">
        <v>1015</v>
      </c>
      <c r="T600" s="201" t="s">
        <v>2096</v>
      </c>
      <c r="U600" s="201"/>
      <c r="V600" s="201"/>
      <c r="W600" s="201">
        <v>0</v>
      </c>
      <c r="X600" s="201"/>
    </row>
    <row r="601" spans="1:24" ht="262.5">
      <c r="A601" s="498" t="s">
        <v>1787</v>
      </c>
      <c r="B601" s="499" t="s">
        <v>1057</v>
      </c>
      <c r="C601" s="499">
        <v>3000</v>
      </c>
      <c r="D601" s="497" t="s">
        <v>1060</v>
      </c>
      <c r="E601" s="497" t="s">
        <v>343</v>
      </c>
      <c r="F601" s="497"/>
      <c r="G601" s="497" t="s">
        <v>1787</v>
      </c>
      <c r="H601" s="497" t="s">
        <v>1787</v>
      </c>
      <c r="I601" s="497" t="s">
        <v>1787</v>
      </c>
      <c r="J601" s="497" t="s">
        <v>1787</v>
      </c>
      <c r="K601" s="497" t="s">
        <v>1787</v>
      </c>
      <c r="L601" s="497" t="s">
        <v>1787</v>
      </c>
      <c r="M601" s="497" t="s">
        <v>1787</v>
      </c>
      <c r="N601" s="497" t="s">
        <v>1787</v>
      </c>
      <c r="O601" s="497" t="s">
        <v>1787</v>
      </c>
      <c r="P601" s="499" t="s">
        <v>1787</v>
      </c>
      <c r="Q601" s="487" t="s">
        <v>1787</v>
      </c>
      <c r="R601" s="487" t="s">
        <v>1787</v>
      </c>
      <c r="S601" s="93" t="s">
        <v>1057</v>
      </c>
      <c r="T601" s="201" t="s">
        <v>2096</v>
      </c>
      <c r="U601" s="201"/>
      <c r="V601" s="201"/>
      <c r="W601" s="201">
        <v>0</v>
      </c>
      <c r="X601" s="201"/>
    </row>
    <row r="602" spans="1:24" ht="72">
      <c r="A602" s="495" t="s">
        <v>1787</v>
      </c>
      <c r="B602" s="496" t="s">
        <v>382</v>
      </c>
      <c r="C602" s="496">
        <v>700</v>
      </c>
      <c r="D602" s="497" t="s">
        <v>385</v>
      </c>
      <c r="E602" s="497" t="s">
        <v>231</v>
      </c>
      <c r="F602" s="497" t="s">
        <v>386</v>
      </c>
      <c r="G602" s="497" t="s">
        <v>1787</v>
      </c>
      <c r="H602" s="497" t="s">
        <v>1787</v>
      </c>
      <c r="I602" s="497" t="s">
        <v>1787</v>
      </c>
      <c r="J602" s="497" t="s">
        <v>1787</v>
      </c>
      <c r="K602" s="497" t="s">
        <v>1787</v>
      </c>
      <c r="L602" s="497" t="s">
        <v>1787</v>
      </c>
      <c r="M602" s="497" t="s">
        <v>1787</v>
      </c>
      <c r="N602" s="497" t="s">
        <v>1787</v>
      </c>
      <c r="O602" s="497" t="s">
        <v>1787</v>
      </c>
      <c r="P602" s="496" t="s">
        <v>1787</v>
      </c>
      <c r="Q602" s="485" t="s">
        <v>1787</v>
      </c>
      <c r="R602" s="485" t="s">
        <v>1787</v>
      </c>
      <c r="S602" s="93" t="s">
        <v>382</v>
      </c>
      <c r="T602" s="201" t="s">
        <v>2096</v>
      </c>
      <c r="U602" s="201"/>
      <c r="V602" s="201"/>
      <c r="W602" s="201">
        <v>0</v>
      </c>
      <c r="X602" s="201"/>
    </row>
    <row r="603" spans="1:24" ht="84">
      <c r="A603" s="498" t="s">
        <v>1787</v>
      </c>
      <c r="B603" s="499" t="s">
        <v>840</v>
      </c>
      <c r="C603" s="499">
        <v>300</v>
      </c>
      <c r="D603" s="497" t="s">
        <v>841</v>
      </c>
      <c r="E603" s="497"/>
      <c r="F603" s="497" t="s">
        <v>393</v>
      </c>
      <c r="G603" s="497" t="s">
        <v>1787</v>
      </c>
      <c r="H603" s="497" t="s">
        <v>1787</v>
      </c>
      <c r="I603" s="497" t="s">
        <v>1787</v>
      </c>
      <c r="J603" s="497" t="s">
        <v>1787</v>
      </c>
      <c r="K603" s="497" t="s">
        <v>1787</v>
      </c>
      <c r="L603" s="497" t="s">
        <v>1787</v>
      </c>
      <c r="M603" s="497" t="s">
        <v>1787</v>
      </c>
      <c r="N603" s="497" t="s">
        <v>1787</v>
      </c>
      <c r="O603" s="497" t="s">
        <v>1787</v>
      </c>
      <c r="P603" s="499" t="s">
        <v>1787</v>
      </c>
      <c r="Q603" s="487" t="s">
        <v>1787</v>
      </c>
      <c r="R603" s="487" t="s">
        <v>1787</v>
      </c>
      <c r="S603" s="93" t="s">
        <v>840</v>
      </c>
      <c r="T603" s="536" t="s">
        <v>2096</v>
      </c>
      <c r="U603" s="201"/>
      <c r="V603" s="201"/>
      <c r="W603" s="201">
        <v>0</v>
      </c>
      <c r="X603" s="201"/>
    </row>
    <row r="604" spans="1:24" ht="72">
      <c r="A604" s="495" t="s">
        <v>1787</v>
      </c>
      <c r="B604" s="496" t="s">
        <v>831</v>
      </c>
      <c r="C604" s="496">
        <v>100</v>
      </c>
      <c r="D604" s="497" t="s">
        <v>832</v>
      </c>
      <c r="E604" s="497"/>
      <c r="F604" s="497" t="s">
        <v>393</v>
      </c>
      <c r="G604" s="497" t="s">
        <v>1787</v>
      </c>
      <c r="H604" s="497" t="s">
        <v>1787</v>
      </c>
      <c r="I604" s="497" t="s">
        <v>1787</v>
      </c>
      <c r="J604" s="497" t="s">
        <v>1787</v>
      </c>
      <c r="K604" s="497" t="s">
        <v>1787</v>
      </c>
      <c r="L604" s="497" t="s">
        <v>1787</v>
      </c>
      <c r="M604" s="497" t="s">
        <v>1787</v>
      </c>
      <c r="N604" s="497" t="s">
        <v>1787</v>
      </c>
      <c r="O604" s="497" t="s">
        <v>1787</v>
      </c>
      <c r="P604" s="496" t="s">
        <v>1787</v>
      </c>
      <c r="Q604" s="485" t="s">
        <v>1787</v>
      </c>
      <c r="R604" s="485" t="s">
        <v>1787</v>
      </c>
      <c r="S604" s="93" t="s">
        <v>831</v>
      </c>
      <c r="T604" s="536" t="s">
        <v>2096</v>
      </c>
      <c r="U604" s="201"/>
      <c r="V604" s="201"/>
      <c r="W604" s="201">
        <v>0</v>
      </c>
      <c r="X604" s="201"/>
    </row>
    <row r="605" spans="1:24" ht="15">
      <c r="A605" s="498" t="s">
        <v>1787</v>
      </c>
      <c r="B605" s="499" t="s">
        <v>1670</v>
      </c>
      <c r="C605" s="499">
        <v>400</v>
      </c>
      <c r="D605" s="497"/>
      <c r="E605" s="497"/>
      <c r="F605" s="497"/>
      <c r="G605" s="497" t="s">
        <v>1787</v>
      </c>
      <c r="H605" s="497" t="s">
        <v>1787</v>
      </c>
      <c r="I605" s="497" t="s">
        <v>1787</v>
      </c>
      <c r="J605" s="497" t="s">
        <v>1787</v>
      </c>
      <c r="K605" s="497" t="s">
        <v>1787</v>
      </c>
      <c r="L605" s="497" t="s">
        <v>1787</v>
      </c>
      <c r="M605" s="497" t="s">
        <v>1787</v>
      </c>
      <c r="N605" s="497" t="s">
        <v>1787</v>
      </c>
      <c r="O605" s="497" t="s">
        <v>1787</v>
      </c>
      <c r="P605" s="499" t="s">
        <v>1787</v>
      </c>
      <c r="Q605" s="500" t="s">
        <v>1787</v>
      </c>
      <c r="R605" s="500" t="s">
        <v>1787</v>
      </c>
      <c r="S605" s="93" t="s">
        <v>1670</v>
      </c>
      <c r="T605" s="536" t="s">
        <v>2096</v>
      </c>
      <c r="U605" s="201"/>
      <c r="V605" s="201"/>
      <c r="W605" s="201">
        <v>0</v>
      </c>
      <c r="X605" s="201"/>
    </row>
    <row r="606" spans="1:24" ht="409.6">
      <c r="A606" s="491" t="s">
        <v>2101</v>
      </c>
      <c r="B606" s="491" t="s">
        <v>1787</v>
      </c>
      <c r="C606" s="491" t="s">
        <v>1787</v>
      </c>
      <c r="D606" s="492" t="s">
        <v>2102</v>
      </c>
      <c r="E606" s="492" t="s">
        <v>231</v>
      </c>
      <c r="F606" s="492"/>
      <c r="G606" s="492">
        <v>202.02</v>
      </c>
      <c r="H606" s="492">
        <v>4.8</v>
      </c>
      <c r="I606" s="492">
        <v>2.1</v>
      </c>
      <c r="J606" s="492">
        <v>32.200000000000003</v>
      </c>
      <c r="K606" s="492"/>
      <c r="L606" s="492">
        <v>8.8699999999999992</v>
      </c>
      <c r="M606" s="492">
        <v>17.989999999999998</v>
      </c>
      <c r="N606" s="492" t="s">
        <v>1787</v>
      </c>
      <c r="O606" s="492" t="s">
        <v>1787</v>
      </c>
      <c r="P606" s="493" t="s">
        <v>2103</v>
      </c>
      <c r="Q606" s="491" t="s">
        <v>2104</v>
      </c>
      <c r="R606" s="501" t="s">
        <v>2105</v>
      </c>
      <c r="S606" s="93" t="s">
        <v>2101</v>
      </c>
      <c r="T606" s="481" t="s">
        <v>2101</v>
      </c>
      <c r="U606" s="201"/>
      <c r="V606" s="201"/>
      <c r="W606" s="201" t="s">
        <v>2101</v>
      </c>
      <c r="X606" s="201"/>
    </row>
    <row r="607" spans="1:24" ht="36">
      <c r="A607" s="495" t="s">
        <v>1787</v>
      </c>
      <c r="B607" s="496" t="s">
        <v>1417</v>
      </c>
      <c r="C607" s="496">
        <v>20000</v>
      </c>
      <c r="D607" s="497" t="s">
        <v>1418</v>
      </c>
      <c r="E607" s="497"/>
      <c r="F607" s="497"/>
      <c r="G607" s="497" t="s">
        <v>1787</v>
      </c>
      <c r="H607" s="497" t="s">
        <v>1787</v>
      </c>
      <c r="I607" s="497" t="s">
        <v>1787</v>
      </c>
      <c r="J607" s="497" t="s">
        <v>1787</v>
      </c>
      <c r="K607" s="497" t="s">
        <v>1787</v>
      </c>
      <c r="L607" s="497" t="s">
        <v>1787</v>
      </c>
      <c r="M607" s="497" t="s">
        <v>1787</v>
      </c>
      <c r="N607" s="497" t="s">
        <v>1787</v>
      </c>
      <c r="O607" s="497" t="s">
        <v>1787</v>
      </c>
      <c r="P607" s="496" t="s">
        <v>1787</v>
      </c>
      <c r="Q607" s="487" t="s">
        <v>1787</v>
      </c>
      <c r="R607" s="487" t="s">
        <v>1787</v>
      </c>
      <c r="S607" s="93" t="s">
        <v>1417</v>
      </c>
      <c r="T607" s="536" t="s">
        <v>2101</v>
      </c>
      <c r="U607" s="201"/>
      <c r="V607" s="201"/>
      <c r="W607" s="201">
        <v>0</v>
      </c>
      <c r="X607" s="201"/>
    </row>
    <row r="608" spans="1:24" ht="24">
      <c r="A608" s="498" t="s">
        <v>1787</v>
      </c>
      <c r="B608" s="499" t="s">
        <v>775</v>
      </c>
      <c r="C608" s="499">
        <v>15000</v>
      </c>
      <c r="D608" s="497" t="s">
        <v>777</v>
      </c>
      <c r="E608" s="497"/>
      <c r="F608" s="497"/>
      <c r="G608" s="497" t="s">
        <v>1787</v>
      </c>
      <c r="H608" s="497" t="s">
        <v>1787</v>
      </c>
      <c r="I608" s="497" t="s">
        <v>1787</v>
      </c>
      <c r="J608" s="497" t="s">
        <v>1787</v>
      </c>
      <c r="K608" s="497" t="s">
        <v>1787</v>
      </c>
      <c r="L608" s="497" t="s">
        <v>1787</v>
      </c>
      <c r="M608" s="497" t="s">
        <v>1787</v>
      </c>
      <c r="N608" s="497" t="s">
        <v>1787</v>
      </c>
      <c r="O608" s="497" t="s">
        <v>1787</v>
      </c>
      <c r="P608" s="499" t="s">
        <v>1787</v>
      </c>
      <c r="Q608" s="485" t="s">
        <v>1787</v>
      </c>
      <c r="R608" s="485" t="s">
        <v>1787</v>
      </c>
      <c r="S608" s="93" t="s">
        <v>775</v>
      </c>
      <c r="T608" s="536" t="s">
        <v>2101</v>
      </c>
      <c r="U608" s="201"/>
      <c r="V608" s="201"/>
      <c r="W608" s="201">
        <v>0</v>
      </c>
      <c r="X608" s="201"/>
    </row>
    <row r="609" spans="1:24" ht="48">
      <c r="A609" s="495" t="s">
        <v>1787</v>
      </c>
      <c r="B609" s="496" t="s">
        <v>413</v>
      </c>
      <c r="C609" s="496">
        <v>10000</v>
      </c>
      <c r="D609" s="497" t="s">
        <v>415</v>
      </c>
      <c r="E609" s="497" t="s">
        <v>231</v>
      </c>
      <c r="F609" s="497"/>
      <c r="G609" s="497" t="s">
        <v>1787</v>
      </c>
      <c r="H609" s="497" t="s">
        <v>1787</v>
      </c>
      <c r="I609" s="497" t="s">
        <v>1787</v>
      </c>
      <c r="J609" s="497" t="s">
        <v>1787</v>
      </c>
      <c r="K609" s="497" t="s">
        <v>1787</v>
      </c>
      <c r="L609" s="497" t="s">
        <v>1787</v>
      </c>
      <c r="M609" s="497" t="s">
        <v>1787</v>
      </c>
      <c r="N609" s="497" t="s">
        <v>1787</v>
      </c>
      <c r="O609" s="497" t="s">
        <v>1787</v>
      </c>
      <c r="P609" s="496" t="s">
        <v>1787</v>
      </c>
      <c r="Q609" s="487" t="s">
        <v>1787</v>
      </c>
      <c r="R609" s="487" t="s">
        <v>1787</v>
      </c>
      <c r="S609" s="93" t="s">
        <v>413</v>
      </c>
      <c r="T609" s="201" t="s">
        <v>2101</v>
      </c>
      <c r="U609" s="201"/>
      <c r="V609" s="201"/>
      <c r="W609" s="201">
        <v>0</v>
      </c>
      <c r="X609" s="201"/>
    </row>
    <row r="610" spans="1:24" ht="214.5">
      <c r="A610" s="498" t="s">
        <v>1787</v>
      </c>
      <c r="B610" s="499" t="s">
        <v>408</v>
      </c>
      <c r="C610" s="499">
        <v>38000</v>
      </c>
      <c r="D610" s="497" t="s">
        <v>2085</v>
      </c>
      <c r="E610" s="497" t="s">
        <v>231</v>
      </c>
      <c r="F610" s="497" t="s">
        <v>410</v>
      </c>
      <c r="G610" s="497" t="s">
        <v>1787</v>
      </c>
      <c r="H610" s="497" t="s">
        <v>1787</v>
      </c>
      <c r="I610" s="497" t="s">
        <v>1787</v>
      </c>
      <c r="J610" s="497" t="s">
        <v>1787</v>
      </c>
      <c r="K610" s="497" t="s">
        <v>1787</v>
      </c>
      <c r="L610" s="497" t="s">
        <v>1787</v>
      </c>
      <c r="M610" s="497" t="s">
        <v>1787</v>
      </c>
      <c r="N610" s="497" t="s">
        <v>1787</v>
      </c>
      <c r="O610" s="497" t="s">
        <v>1787</v>
      </c>
      <c r="P610" s="499" t="s">
        <v>1787</v>
      </c>
      <c r="Q610" s="485" t="s">
        <v>1787</v>
      </c>
      <c r="R610" s="485" t="s">
        <v>1787</v>
      </c>
      <c r="S610" s="93" t="s">
        <v>408</v>
      </c>
      <c r="T610" s="201" t="s">
        <v>2101</v>
      </c>
      <c r="U610" s="201"/>
      <c r="V610" s="201"/>
      <c r="W610" s="201">
        <v>0</v>
      </c>
      <c r="X610" s="201"/>
    </row>
    <row r="611" spans="1:24" ht="15">
      <c r="A611" s="495" t="s">
        <v>1787</v>
      </c>
      <c r="B611" s="496" t="s">
        <v>1005</v>
      </c>
      <c r="C611" s="496">
        <v>7000</v>
      </c>
      <c r="D611" s="497" t="s">
        <v>1006</v>
      </c>
      <c r="E611" s="497" t="s">
        <v>231</v>
      </c>
      <c r="F611" s="497"/>
      <c r="G611" s="497" t="s">
        <v>1787</v>
      </c>
      <c r="H611" s="497" t="s">
        <v>1787</v>
      </c>
      <c r="I611" s="497" t="s">
        <v>1787</v>
      </c>
      <c r="J611" s="497" t="s">
        <v>1787</v>
      </c>
      <c r="K611" s="497" t="s">
        <v>1787</v>
      </c>
      <c r="L611" s="497" t="s">
        <v>1787</v>
      </c>
      <c r="M611" s="497" t="s">
        <v>1787</v>
      </c>
      <c r="N611" s="497" t="s">
        <v>1787</v>
      </c>
      <c r="O611" s="497" t="s">
        <v>1787</v>
      </c>
      <c r="P611" s="496" t="s">
        <v>1787</v>
      </c>
      <c r="Q611" s="487" t="s">
        <v>1787</v>
      </c>
      <c r="R611" s="487" t="s">
        <v>1787</v>
      </c>
      <c r="S611" s="93" t="s">
        <v>1005</v>
      </c>
      <c r="T611" s="201" t="s">
        <v>2101</v>
      </c>
      <c r="U611" s="201"/>
      <c r="V611" s="201"/>
      <c r="W611" s="201">
        <v>0</v>
      </c>
      <c r="X611" s="201"/>
    </row>
    <row r="612" spans="1:24" ht="24">
      <c r="A612" s="498" t="s">
        <v>1787</v>
      </c>
      <c r="B612" s="499" t="s">
        <v>1012</v>
      </c>
      <c r="C612" s="499">
        <v>1000</v>
      </c>
      <c r="D612" s="497" t="s">
        <v>1013</v>
      </c>
      <c r="E612" s="497" t="s">
        <v>231</v>
      </c>
      <c r="F612" s="497"/>
      <c r="G612" s="497" t="s">
        <v>1787</v>
      </c>
      <c r="H612" s="497" t="s">
        <v>1787</v>
      </c>
      <c r="I612" s="497" t="s">
        <v>1787</v>
      </c>
      <c r="J612" s="497" t="s">
        <v>1787</v>
      </c>
      <c r="K612" s="497" t="s">
        <v>1787</v>
      </c>
      <c r="L612" s="497" t="s">
        <v>1787</v>
      </c>
      <c r="M612" s="497" t="s">
        <v>1787</v>
      </c>
      <c r="N612" s="497" t="s">
        <v>1787</v>
      </c>
      <c r="O612" s="497" t="s">
        <v>1787</v>
      </c>
      <c r="P612" s="499" t="s">
        <v>1787</v>
      </c>
      <c r="Q612" s="485" t="s">
        <v>1787</v>
      </c>
      <c r="R612" s="485" t="s">
        <v>1787</v>
      </c>
      <c r="S612" s="93" t="s">
        <v>1012</v>
      </c>
      <c r="T612" s="201" t="s">
        <v>2101</v>
      </c>
      <c r="U612" s="201"/>
      <c r="V612" s="201"/>
      <c r="W612" s="201">
        <v>0</v>
      </c>
      <c r="X612" s="201"/>
    </row>
    <row r="613" spans="1:24" ht="130.5">
      <c r="A613" s="495" t="s">
        <v>1787</v>
      </c>
      <c r="B613" s="496" t="s">
        <v>1016</v>
      </c>
      <c r="C613" s="496">
        <v>2000</v>
      </c>
      <c r="D613" s="497" t="s">
        <v>1017</v>
      </c>
      <c r="E613" s="497" t="s">
        <v>231</v>
      </c>
      <c r="F613" s="497" t="s">
        <v>1018</v>
      </c>
      <c r="G613" s="497" t="s">
        <v>1787</v>
      </c>
      <c r="H613" s="497" t="s">
        <v>1787</v>
      </c>
      <c r="I613" s="497" t="s">
        <v>1787</v>
      </c>
      <c r="J613" s="497" t="s">
        <v>1787</v>
      </c>
      <c r="K613" s="497" t="s">
        <v>1787</v>
      </c>
      <c r="L613" s="497" t="s">
        <v>1787</v>
      </c>
      <c r="M613" s="497" t="s">
        <v>1787</v>
      </c>
      <c r="N613" s="497" t="s">
        <v>1787</v>
      </c>
      <c r="O613" s="497" t="s">
        <v>1787</v>
      </c>
      <c r="P613" s="496" t="s">
        <v>1787</v>
      </c>
      <c r="Q613" s="487" t="s">
        <v>1787</v>
      </c>
      <c r="R613" s="487" t="s">
        <v>1787</v>
      </c>
      <c r="S613" s="93" t="s">
        <v>1016</v>
      </c>
      <c r="T613" s="201" t="s">
        <v>2101</v>
      </c>
      <c r="U613" s="201"/>
      <c r="V613" s="201"/>
      <c r="W613" s="201">
        <v>0</v>
      </c>
      <c r="X613" s="201"/>
    </row>
    <row r="614" spans="1:24" ht="60">
      <c r="A614" s="498" t="s">
        <v>1787</v>
      </c>
      <c r="B614" s="499" t="s">
        <v>1049</v>
      </c>
      <c r="C614" s="499">
        <v>500</v>
      </c>
      <c r="D614" s="497" t="s">
        <v>1050</v>
      </c>
      <c r="E614" s="497" t="s">
        <v>231</v>
      </c>
      <c r="F614" s="497" t="s">
        <v>1018</v>
      </c>
      <c r="G614" s="497" t="s">
        <v>1787</v>
      </c>
      <c r="H614" s="497" t="s">
        <v>1787</v>
      </c>
      <c r="I614" s="497" t="s">
        <v>1787</v>
      </c>
      <c r="J614" s="497" t="s">
        <v>1787</v>
      </c>
      <c r="K614" s="497" t="s">
        <v>1787</v>
      </c>
      <c r="L614" s="497" t="s">
        <v>1787</v>
      </c>
      <c r="M614" s="497" t="s">
        <v>1787</v>
      </c>
      <c r="N614" s="497" t="s">
        <v>1787</v>
      </c>
      <c r="O614" s="497" t="s">
        <v>1787</v>
      </c>
      <c r="P614" s="499" t="s">
        <v>1787</v>
      </c>
      <c r="Q614" s="485" t="s">
        <v>1787</v>
      </c>
      <c r="R614" s="485" t="s">
        <v>1787</v>
      </c>
      <c r="S614" s="93" t="s">
        <v>1049</v>
      </c>
      <c r="T614" s="201" t="s">
        <v>2101</v>
      </c>
      <c r="U614" s="201"/>
      <c r="V614" s="201"/>
      <c r="W614" s="201">
        <v>0</v>
      </c>
      <c r="X614" s="201"/>
    </row>
    <row r="615" spans="1:24" ht="15">
      <c r="A615" s="495" t="s">
        <v>1787</v>
      </c>
      <c r="B615" s="496" t="s">
        <v>1405</v>
      </c>
      <c r="C615" s="496">
        <v>500</v>
      </c>
      <c r="D615" s="497" t="s">
        <v>1406</v>
      </c>
      <c r="E615" s="497"/>
      <c r="F615" s="497"/>
      <c r="G615" s="497" t="s">
        <v>1787</v>
      </c>
      <c r="H615" s="497" t="s">
        <v>1787</v>
      </c>
      <c r="I615" s="497" t="s">
        <v>1787</v>
      </c>
      <c r="J615" s="497" t="s">
        <v>1787</v>
      </c>
      <c r="K615" s="497" t="s">
        <v>1787</v>
      </c>
      <c r="L615" s="497" t="s">
        <v>1787</v>
      </c>
      <c r="M615" s="497" t="s">
        <v>1787</v>
      </c>
      <c r="N615" s="497" t="s">
        <v>1787</v>
      </c>
      <c r="O615" s="497" t="s">
        <v>1787</v>
      </c>
      <c r="P615" s="496" t="s">
        <v>1787</v>
      </c>
      <c r="Q615" s="487" t="s">
        <v>1787</v>
      </c>
      <c r="R615" s="487" t="s">
        <v>1787</v>
      </c>
      <c r="S615" s="93" t="s">
        <v>1405</v>
      </c>
      <c r="T615" s="536" t="s">
        <v>2101</v>
      </c>
      <c r="U615" s="201"/>
      <c r="V615" s="201"/>
      <c r="W615" s="201">
        <v>0</v>
      </c>
      <c r="X615" s="201"/>
    </row>
    <row r="616" spans="1:24" ht="15">
      <c r="A616" s="498" t="s">
        <v>1787</v>
      </c>
      <c r="B616" s="499" t="s">
        <v>557</v>
      </c>
      <c r="C616" s="499">
        <v>2500</v>
      </c>
      <c r="D616" s="497" t="s">
        <v>554</v>
      </c>
      <c r="E616" s="497" t="s">
        <v>231</v>
      </c>
      <c r="F616" s="497"/>
      <c r="G616" s="497" t="s">
        <v>1787</v>
      </c>
      <c r="H616" s="497" t="s">
        <v>1787</v>
      </c>
      <c r="I616" s="497" t="s">
        <v>1787</v>
      </c>
      <c r="J616" s="497" t="s">
        <v>1787</v>
      </c>
      <c r="K616" s="497" t="s">
        <v>1787</v>
      </c>
      <c r="L616" s="497" t="s">
        <v>1787</v>
      </c>
      <c r="M616" s="497" t="s">
        <v>1787</v>
      </c>
      <c r="N616" s="497" t="s">
        <v>1787</v>
      </c>
      <c r="O616" s="497" t="s">
        <v>1787</v>
      </c>
      <c r="P616" s="499" t="s">
        <v>1787</v>
      </c>
      <c r="Q616" s="485" t="s">
        <v>1787</v>
      </c>
      <c r="R616" s="485" t="s">
        <v>1787</v>
      </c>
      <c r="S616" s="93" t="s">
        <v>557</v>
      </c>
      <c r="T616" s="201" t="s">
        <v>2101</v>
      </c>
      <c r="U616" s="201"/>
      <c r="V616" s="201"/>
      <c r="W616" s="201">
        <v>0</v>
      </c>
      <c r="X616" s="201"/>
    </row>
    <row r="617" spans="1:24" ht="72">
      <c r="A617" s="495" t="s">
        <v>1787</v>
      </c>
      <c r="B617" s="496" t="s">
        <v>382</v>
      </c>
      <c r="C617" s="496">
        <v>700</v>
      </c>
      <c r="D617" s="497" t="s">
        <v>385</v>
      </c>
      <c r="E617" s="497" t="s">
        <v>231</v>
      </c>
      <c r="F617" s="497" t="s">
        <v>386</v>
      </c>
      <c r="G617" s="497" t="s">
        <v>1787</v>
      </c>
      <c r="H617" s="497" t="s">
        <v>1787</v>
      </c>
      <c r="I617" s="497" t="s">
        <v>1787</v>
      </c>
      <c r="J617" s="497" t="s">
        <v>1787</v>
      </c>
      <c r="K617" s="497" t="s">
        <v>1787</v>
      </c>
      <c r="L617" s="497" t="s">
        <v>1787</v>
      </c>
      <c r="M617" s="497" t="s">
        <v>1787</v>
      </c>
      <c r="N617" s="497" t="s">
        <v>1787</v>
      </c>
      <c r="O617" s="497" t="s">
        <v>1787</v>
      </c>
      <c r="P617" s="496" t="s">
        <v>1787</v>
      </c>
      <c r="Q617" s="487" t="s">
        <v>1787</v>
      </c>
      <c r="R617" s="487" t="s">
        <v>1787</v>
      </c>
      <c r="S617" s="93" t="s">
        <v>382</v>
      </c>
      <c r="T617" s="201" t="s">
        <v>2101</v>
      </c>
      <c r="U617" s="201"/>
      <c r="V617" s="201"/>
      <c r="W617" s="201">
        <v>0</v>
      </c>
      <c r="X617" s="201"/>
    </row>
    <row r="618" spans="1:24" ht="15">
      <c r="A618" s="498" t="s">
        <v>1787</v>
      </c>
      <c r="B618" s="499" t="s">
        <v>1228</v>
      </c>
      <c r="C618" s="499">
        <v>1500</v>
      </c>
      <c r="D618" s="497" t="s">
        <v>1228</v>
      </c>
      <c r="E618" s="497" t="s">
        <v>231</v>
      </c>
      <c r="F618" s="497"/>
      <c r="G618" s="497" t="s">
        <v>1787</v>
      </c>
      <c r="H618" s="497" t="s">
        <v>1787</v>
      </c>
      <c r="I618" s="497" t="s">
        <v>1787</v>
      </c>
      <c r="J618" s="497" t="s">
        <v>1787</v>
      </c>
      <c r="K618" s="497" t="s">
        <v>1787</v>
      </c>
      <c r="L618" s="497" t="s">
        <v>1787</v>
      </c>
      <c r="M618" s="497" t="s">
        <v>1787</v>
      </c>
      <c r="N618" s="497" t="s">
        <v>1787</v>
      </c>
      <c r="O618" s="497" t="s">
        <v>1787</v>
      </c>
      <c r="P618" s="499" t="s">
        <v>1787</v>
      </c>
      <c r="Q618" s="485" t="s">
        <v>1787</v>
      </c>
      <c r="R618" s="485" t="s">
        <v>1787</v>
      </c>
      <c r="S618" s="93" t="s">
        <v>1228</v>
      </c>
      <c r="T618" s="201" t="s">
        <v>2101</v>
      </c>
      <c r="U618" s="201"/>
      <c r="V618" s="201"/>
      <c r="W618" s="201">
        <v>0</v>
      </c>
      <c r="X618" s="201"/>
    </row>
    <row r="619" spans="1:24" ht="15">
      <c r="A619" s="495" t="s">
        <v>1787</v>
      </c>
      <c r="B619" s="496" t="s">
        <v>1399</v>
      </c>
      <c r="C619" s="496">
        <v>300</v>
      </c>
      <c r="D619" s="497" t="s">
        <v>1400</v>
      </c>
      <c r="E619" s="497"/>
      <c r="F619" s="497"/>
      <c r="G619" s="497" t="s">
        <v>1787</v>
      </c>
      <c r="H619" s="497" t="s">
        <v>1787</v>
      </c>
      <c r="I619" s="497" t="s">
        <v>1787</v>
      </c>
      <c r="J619" s="497" t="s">
        <v>1787</v>
      </c>
      <c r="K619" s="497" t="s">
        <v>1787</v>
      </c>
      <c r="L619" s="497" t="s">
        <v>1787</v>
      </c>
      <c r="M619" s="497" t="s">
        <v>1787</v>
      </c>
      <c r="N619" s="497" t="s">
        <v>1787</v>
      </c>
      <c r="O619" s="497" t="s">
        <v>1787</v>
      </c>
      <c r="P619" s="496" t="s">
        <v>1787</v>
      </c>
      <c r="Q619" s="500" t="s">
        <v>1787</v>
      </c>
      <c r="R619" s="500" t="s">
        <v>1787</v>
      </c>
      <c r="S619" s="93" t="s">
        <v>1399</v>
      </c>
      <c r="T619" s="536" t="s">
        <v>2101</v>
      </c>
      <c r="U619" s="201"/>
      <c r="V619" s="201"/>
      <c r="W619" s="201">
        <v>0</v>
      </c>
      <c r="X619" s="201"/>
    </row>
    <row r="620" spans="1:24" ht="409.6">
      <c r="A620" s="491" t="s">
        <v>2106</v>
      </c>
      <c r="B620" s="491" t="s">
        <v>1787</v>
      </c>
      <c r="C620" s="491" t="s">
        <v>1787</v>
      </c>
      <c r="D620" s="492" t="s">
        <v>2107</v>
      </c>
      <c r="E620" s="492" t="s">
        <v>1929</v>
      </c>
      <c r="F620" s="492"/>
      <c r="G620" s="492">
        <v>157.93</v>
      </c>
      <c r="H620" s="492">
        <v>8.5299999999999994</v>
      </c>
      <c r="I620" s="492">
        <v>5.17</v>
      </c>
      <c r="J620" s="492">
        <v>17.559999999999999</v>
      </c>
      <c r="K620" s="492"/>
      <c r="L620" s="492">
        <v>2.95</v>
      </c>
      <c r="M620" s="492">
        <v>18.84</v>
      </c>
      <c r="N620" s="492" t="s">
        <v>1787</v>
      </c>
      <c r="O620" s="492" t="s">
        <v>1787</v>
      </c>
      <c r="P620" s="493" t="s">
        <v>2108</v>
      </c>
      <c r="Q620" s="491" t="s">
        <v>2109</v>
      </c>
      <c r="R620" s="504" t="s">
        <v>2110</v>
      </c>
      <c r="S620" s="93" t="s">
        <v>2106</v>
      </c>
      <c r="T620" s="481" t="s">
        <v>2106</v>
      </c>
      <c r="U620" s="201"/>
      <c r="V620" s="201"/>
      <c r="W620" s="201" t="s">
        <v>2106</v>
      </c>
      <c r="X620" s="201"/>
    </row>
    <row r="621" spans="1:24" ht="15">
      <c r="A621" s="495" t="s">
        <v>1787</v>
      </c>
      <c r="B621" s="496" t="s">
        <v>1445</v>
      </c>
      <c r="C621" s="496">
        <v>35000</v>
      </c>
      <c r="D621" s="497"/>
      <c r="E621" s="497"/>
      <c r="F621" s="497"/>
      <c r="G621" s="497" t="s">
        <v>1787</v>
      </c>
      <c r="H621" s="497" t="s">
        <v>1787</v>
      </c>
      <c r="I621" s="497" t="s">
        <v>1787</v>
      </c>
      <c r="J621" s="497" t="s">
        <v>1787</v>
      </c>
      <c r="K621" s="497" t="s">
        <v>1787</v>
      </c>
      <c r="L621" s="497" t="s">
        <v>1787</v>
      </c>
      <c r="M621" s="497" t="s">
        <v>1787</v>
      </c>
      <c r="N621" s="497" t="s">
        <v>1787</v>
      </c>
      <c r="O621" s="497" t="s">
        <v>1787</v>
      </c>
      <c r="P621" s="496" t="s">
        <v>1787</v>
      </c>
      <c r="Q621" s="487" t="s">
        <v>1787</v>
      </c>
      <c r="R621" s="487" t="s">
        <v>1787</v>
      </c>
      <c r="S621" s="93" t="s">
        <v>1445</v>
      </c>
      <c r="T621" s="536" t="s">
        <v>2106</v>
      </c>
      <c r="U621" s="201"/>
      <c r="V621" s="201"/>
      <c r="W621" s="201">
        <v>0</v>
      </c>
      <c r="X621" s="201"/>
    </row>
    <row r="622" spans="1:24" ht="214.5">
      <c r="A622" s="498" t="s">
        <v>1787</v>
      </c>
      <c r="B622" s="499" t="s">
        <v>408</v>
      </c>
      <c r="C622" s="499">
        <v>40000</v>
      </c>
      <c r="D622" s="497" t="s">
        <v>2085</v>
      </c>
      <c r="E622" s="497" t="s">
        <v>231</v>
      </c>
      <c r="F622" s="497" t="s">
        <v>410</v>
      </c>
      <c r="G622" s="497" t="s">
        <v>1787</v>
      </c>
      <c r="H622" s="497" t="s">
        <v>1787</v>
      </c>
      <c r="I622" s="497" t="s">
        <v>1787</v>
      </c>
      <c r="J622" s="497" t="s">
        <v>1787</v>
      </c>
      <c r="K622" s="497" t="s">
        <v>1787</v>
      </c>
      <c r="L622" s="497" t="s">
        <v>1787</v>
      </c>
      <c r="M622" s="497" t="s">
        <v>1787</v>
      </c>
      <c r="N622" s="497" t="s">
        <v>1787</v>
      </c>
      <c r="O622" s="497" t="s">
        <v>1787</v>
      </c>
      <c r="P622" s="499" t="s">
        <v>1787</v>
      </c>
      <c r="Q622" s="485" t="s">
        <v>1787</v>
      </c>
      <c r="R622" s="485" t="s">
        <v>1787</v>
      </c>
      <c r="S622" s="93" t="s">
        <v>408</v>
      </c>
      <c r="T622" s="201" t="s">
        <v>2106</v>
      </c>
      <c r="U622" s="201"/>
      <c r="V622" s="201"/>
      <c r="W622" s="201">
        <v>0</v>
      </c>
      <c r="X622" s="201"/>
    </row>
    <row r="623" spans="1:24" ht="36">
      <c r="A623" s="495" t="s">
        <v>1787</v>
      </c>
      <c r="B623" s="496" t="s">
        <v>1045</v>
      </c>
      <c r="C623" s="496">
        <v>15000</v>
      </c>
      <c r="D623" s="497" t="s">
        <v>1047</v>
      </c>
      <c r="E623" s="497" t="s">
        <v>217</v>
      </c>
      <c r="F623" s="497"/>
      <c r="G623" s="497" t="s">
        <v>1787</v>
      </c>
      <c r="H623" s="497" t="s">
        <v>1787</v>
      </c>
      <c r="I623" s="497" t="s">
        <v>1787</v>
      </c>
      <c r="J623" s="497" t="s">
        <v>1787</v>
      </c>
      <c r="K623" s="497" t="s">
        <v>1787</v>
      </c>
      <c r="L623" s="497" t="s">
        <v>1787</v>
      </c>
      <c r="M623" s="497" t="s">
        <v>1787</v>
      </c>
      <c r="N623" s="497" t="s">
        <v>1787</v>
      </c>
      <c r="O623" s="497" t="s">
        <v>1787</v>
      </c>
      <c r="P623" s="496" t="s">
        <v>1787</v>
      </c>
      <c r="Q623" s="487" t="s">
        <v>1787</v>
      </c>
      <c r="R623" s="487" t="s">
        <v>1787</v>
      </c>
      <c r="S623" s="93" t="s">
        <v>1045</v>
      </c>
      <c r="T623" s="201" t="s">
        <v>2106</v>
      </c>
      <c r="U623" s="201"/>
      <c r="V623" s="201"/>
      <c r="W623" s="201">
        <v>0</v>
      </c>
      <c r="X623" s="201"/>
    </row>
    <row r="624" spans="1:24" ht="24">
      <c r="A624" s="498" t="s">
        <v>1787</v>
      </c>
      <c r="B624" s="499" t="s">
        <v>508</v>
      </c>
      <c r="C624" s="499">
        <v>3000</v>
      </c>
      <c r="D624" s="497" t="s">
        <v>510</v>
      </c>
      <c r="E624" s="497" t="s">
        <v>217</v>
      </c>
      <c r="F624" s="497"/>
      <c r="G624" s="497" t="s">
        <v>1787</v>
      </c>
      <c r="H624" s="497" t="s">
        <v>1787</v>
      </c>
      <c r="I624" s="497" t="s">
        <v>1787</v>
      </c>
      <c r="J624" s="497" t="s">
        <v>1787</v>
      </c>
      <c r="K624" s="497" t="s">
        <v>1787</v>
      </c>
      <c r="L624" s="497" t="s">
        <v>1787</v>
      </c>
      <c r="M624" s="497" t="s">
        <v>1787</v>
      </c>
      <c r="N624" s="497" t="s">
        <v>1787</v>
      </c>
      <c r="O624" s="497" t="s">
        <v>1787</v>
      </c>
      <c r="P624" s="499" t="s">
        <v>1787</v>
      </c>
      <c r="Q624" s="485" t="s">
        <v>1787</v>
      </c>
      <c r="R624" s="485" t="s">
        <v>1787</v>
      </c>
      <c r="S624" s="93" t="s">
        <v>508</v>
      </c>
      <c r="T624" s="201" t="s">
        <v>2106</v>
      </c>
      <c r="U624" s="201"/>
      <c r="V624" s="201"/>
      <c r="W624" s="201">
        <v>0</v>
      </c>
      <c r="X624" s="201"/>
    </row>
    <row r="625" spans="1:24" ht="15">
      <c r="A625" s="495" t="s">
        <v>1787</v>
      </c>
      <c r="B625" s="496" t="s">
        <v>1005</v>
      </c>
      <c r="C625" s="496">
        <v>4000</v>
      </c>
      <c r="D625" s="497" t="s">
        <v>1006</v>
      </c>
      <c r="E625" s="497" t="s">
        <v>231</v>
      </c>
      <c r="F625" s="497"/>
      <c r="G625" s="497" t="s">
        <v>1787</v>
      </c>
      <c r="H625" s="497" t="s">
        <v>1787</v>
      </c>
      <c r="I625" s="497" t="s">
        <v>1787</v>
      </c>
      <c r="J625" s="497" t="s">
        <v>1787</v>
      </c>
      <c r="K625" s="497" t="s">
        <v>1787</v>
      </c>
      <c r="L625" s="497" t="s">
        <v>1787</v>
      </c>
      <c r="M625" s="497" t="s">
        <v>1787</v>
      </c>
      <c r="N625" s="497" t="s">
        <v>1787</v>
      </c>
      <c r="O625" s="497" t="s">
        <v>1787</v>
      </c>
      <c r="P625" s="496" t="s">
        <v>1787</v>
      </c>
      <c r="Q625" s="487" t="s">
        <v>1787</v>
      </c>
      <c r="R625" s="487" t="s">
        <v>1787</v>
      </c>
      <c r="S625" s="93" t="s">
        <v>1005</v>
      </c>
      <c r="T625" s="201" t="s">
        <v>2106</v>
      </c>
      <c r="U625" s="201"/>
      <c r="V625" s="201"/>
      <c r="W625" s="201">
        <v>0</v>
      </c>
      <c r="X625" s="201"/>
    </row>
    <row r="626" spans="1:24" ht="24">
      <c r="A626" s="498" t="s">
        <v>1787</v>
      </c>
      <c r="B626" s="499" t="s">
        <v>1012</v>
      </c>
      <c r="C626" s="499">
        <v>1000</v>
      </c>
      <c r="D626" s="497" t="s">
        <v>1013</v>
      </c>
      <c r="E626" s="497" t="s">
        <v>231</v>
      </c>
      <c r="F626" s="497"/>
      <c r="G626" s="497" t="s">
        <v>1787</v>
      </c>
      <c r="H626" s="497" t="s">
        <v>1787</v>
      </c>
      <c r="I626" s="497" t="s">
        <v>1787</v>
      </c>
      <c r="J626" s="497" t="s">
        <v>1787</v>
      </c>
      <c r="K626" s="497" t="s">
        <v>1787</v>
      </c>
      <c r="L626" s="497" t="s">
        <v>1787</v>
      </c>
      <c r="M626" s="497" t="s">
        <v>1787</v>
      </c>
      <c r="N626" s="497" t="s">
        <v>1787</v>
      </c>
      <c r="O626" s="497" t="s">
        <v>1787</v>
      </c>
      <c r="P626" s="499" t="s">
        <v>1787</v>
      </c>
      <c r="Q626" s="485" t="s">
        <v>1787</v>
      </c>
      <c r="R626" s="485" t="s">
        <v>1787</v>
      </c>
      <c r="S626" s="93" t="s">
        <v>1012</v>
      </c>
      <c r="T626" s="201" t="s">
        <v>2106</v>
      </c>
      <c r="U626" s="201"/>
      <c r="V626" s="201"/>
      <c r="W626" s="201">
        <v>0</v>
      </c>
      <c r="X626" s="201"/>
    </row>
    <row r="627" spans="1:24" ht="72">
      <c r="A627" s="495" t="s">
        <v>1787</v>
      </c>
      <c r="B627" s="496" t="s">
        <v>382</v>
      </c>
      <c r="C627" s="496">
        <v>800</v>
      </c>
      <c r="D627" s="497" t="s">
        <v>385</v>
      </c>
      <c r="E627" s="497" t="s">
        <v>231</v>
      </c>
      <c r="F627" s="497" t="s">
        <v>386</v>
      </c>
      <c r="G627" s="497" t="s">
        <v>1787</v>
      </c>
      <c r="H627" s="497" t="s">
        <v>1787</v>
      </c>
      <c r="I627" s="497" t="s">
        <v>1787</v>
      </c>
      <c r="J627" s="497" t="s">
        <v>1787</v>
      </c>
      <c r="K627" s="497" t="s">
        <v>1787</v>
      </c>
      <c r="L627" s="497" t="s">
        <v>1787</v>
      </c>
      <c r="M627" s="497" t="s">
        <v>1787</v>
      </c>
      <c r="N627" s="497" t="s">
        <v>1787</v>
      </c>
      <c r="O627" s="497" t="s">
        <v>1787</v>
      </c>
      <c r="P627" s="496" t="s">
        <v>1787</v>
      </c>
      <c r="Q627" s="487" t="s">
        <v>1787</v>
      </c>
      <c r="R627" s="487" t="s">
        <v>1787</v>
      </c>
      <c r="S627" s="93" t="s">
        <v>382</v>
      </c>
      <c r="T627" s="201" t="s">
        <v>2106</v>
      </c>
      <c r="U627" s="201"/>
      <c r="V627" s="201"/>
      <c r="W627" s="201">
        <v>0</v>
      </c>
      <c r="X627" s="201"/>
    </row>
    <row r="628" spans="1:24" ht="72">
      <c r="A628" s="498" t="s">
        <v>1787</v>
      </c>
      <c r="B628" s="499" t="s">
        <v>1446</v>
      </c>
      <c r="C628" s="499">
        <v>500</v>
      </c>
      <c r="D628" s="497" t="s">
        <v>1448</v>
      </c>
      <c r="E628" s="497"/>
      <c r="F628" s="497" t="s">
        <v>1018</v>
      </c>
      <c r="G628" s="497" t="s">
        <v>1787</v>
      </c>
      <c r="H628" s="497" t="s">
        <v>1787</v>
      </c>
      <c r="I628" s="497" t="s">
        <v>1787</v>
      </c>
      <c r="J628" s="497" t="s">
        <v>1787</v>
      </c>
      <c r="K628" s="497" t="s">
        <v>1787</v>
      </c>
      <c r="L628" s="497" t="s">
        <v>1787</v>
      </c>
      <c r="M628" s="497" t="s">
        <v>1787</v>
      </c>
      <c r="N628" s="497" t="s">
        <v>1787</v>
      </c>
      <c r="O628" s="497" t="s">
        <v>1787</v>
      </c>
      <c r="P628" s="499" t="s">
        <v>1787</v>
      </c>
      <c r="Q628" s="485" t="s">
        <v>1787</v>
      </c>
      <c r="R628" s="485" t="s">
        <v>1787</v>
      </c>
      <c r="S628" s="93" t="s">
        <v>1446</v>
      </c>
      <c r="T628" s="536" t="s">
        <v>2106</v>
      </c>
      <c r="U628" s="201"/>
      <c r="V628" s="201"/>
      <c r="W628" s="201">
        <v>0</v>
      </c>
      <c r="X628" s="201"/>
    </row>
    <row r="629" spans="1:24" ht="60">
      <c r="A629" s="495" t="s">
        <v>1787</v>
      </c>
      <c r="B629" s="496" t="s">
        <v>852</v>
      </c>
      <c r="C629" s="496">
        <v>700</v>
      </c>
      <c r="D629" s="497" t="s">
        <v>854</v>
      </c>
      <c r="E629" s="497" t="s">
        <v>628</v>
      </c>
      <c r="F629" s="497"/>
      <c r="G629" s="497" t="s">
        <v>1787</v>
      </c>
      <c r="H629" s="497" t="s">
        <v>1787</v>
      </c>
      <c r="I629" s="497" t="s">
        <v>1787</v>
      </c>
      <c r="J629" s="497" t="s">
        <v>1787</v>
      </c>
      <c r="K629" s="497" t="s">
        <v>1787</v>
      </c>
      <c r="L629" s="497" t="s">
        <v>1787</v>
      </c>
      <c r="M629" s="497" t="s">
        <v>1787</v>
      </c>
      <c r="N629" s="497" t="s">
        <v>1787</v>
      </c>
      <c r="O629" s="497" t="s">
        <v>1787</v>
      </c>
      <c r="P629" s="496" t="s">
        <v>1787</v>
      </c>
      <c r="Q629" s="500" t="s">
        <v>1787</v>
      </c>
      <c r="R629" s="500" t="s">
        <v>1787</v>
      </c>
      <c r="S629" s="93" t="s">
        <v>852</v>
      </c>
      <c r="T629" s="201" t="s">
        <v>2106</v>
      </c>
      <c r="U629" s="201"/>
      <c r="V629" s="201"/>
      <c r="W629" s="201">
        <v>0</v>
      </c>
      <c r="X629" s="201"/>
    </row>
    <row r="630" spans="1:24" ht="409.6">
      <c r="A630" s="491" t="s">
        <v>2111</v>
      </c>
      <c r="B630" s="491" t="s">
        <v>1787</v>
      </c>
      <c r="C630" s="491" t="s">
        <v>1787</v>
      </c>
      <c r="D630" s="492" t="s">
        <v>2112</v>
      </c>
      <c r="E630" s="492" t="s">
        <v>1947</v>
      </c>
      <c r="F630" s="492"/>
      <c r="G630" s="492">
        <v>170.37</v>
      </c>
      <c r="H630" s="492">
        <v>9.2899999999999991</v>
      </c>
      <c r="I630" s="492">
        <v>5.59</v>
      </c>
      <c r="J630" s="492">
        <v>17.84</v>
      </c>
      <c r="K630" s="492"/>
      <c r="L630" s="492">
        <v>3.72</v>
      </c>
      <c r="M630" s="492">
        <v>16.64</v>
      </c>
      <c r="N630" s="492" t="s">
        <v>1787</v>
      </c>
      <c r="O630" s="492" t="s">
        <v>1787</v>
      </c>
      <c r="P630" s="493" t="s">
        <v>2113</v>
      </c>
      <c r="Q630" s="491" t="s">
        <v>2114</v>
      </c>
      <c r="R630" s="501" t="s">
        <v>2115</v>
      </c>
      <c r="S630" s="93" t="s">
        <v>2111</v>
      </c>
      <c r="T630" s="481" t="s">
        <v>2111</v>
      </c>
      <c r="U630" s="201"/>
      <c r="V630" s="201"/>
      <c r="W630" s="201" t="s">
        <v>2111</v>
      </c>
      <c r="X630" s="201"/>
    </row>
    <row r="631" spans="1:24" ht="15">
      <c r="A631" s="495" t="s">
        <v>1787</v>
      </c>
      <c r="B631" s="496" t="s">
        <v>1450</v>
      </c>
      <c r="C631" s="496">
        <v>35000</v>
      </c>
      <c r="D631" s="497" t="s">
        <v>1451</v>
      </c>
      <c r="E631" s="497"/>
      <c r="F631" s="497"/>
      <c r="G631" s="497" t="s">
        <v>1787</v>
      </c>
      <c r="H631" s="497" t="s">
        <v>1787</v>
      </c>
      <c r="I631" s="497" t="s">
        <v>1787</v>
      </c>
      <c r="J631" s="497" t="s">
        <v>1787</v>
      </c>
      <c r="K631" s="497" t="s">
        <v>1787</v>
      </c>
      <c r="L631" s="497" t="s">
        <v>1787</v>
      </c>
      <c r="M631" s="497" t="s">
        <v>1787</v>
      </c>
      <c r="N631" s="497" t="s">
        <v>1787</v>
      </c>
      <c r="O631" s="497" t="s">
        <v>1787</v>
      </c>
      <c r="P631" s="496" t="s">
        <v>1787</v>
      </c>
      <c r="Q631" s="487" t="s">
        <v>1787</v>
      </c>
      <c r="R631" s="487" t="s">
        <v>1787</v>
      </c>
      <c r="S631" s="93" t="s">
        <v>1450</v>
      </c>
      <c r="T631" s="536" t="s">
        <v>2111</v>
      </c>
      <c r="U631" s="201"/>
      <c r="V631" s="201"/>
      <c r="W631" s="201">
        <v>0</v>
      </c>
      <c r="X631" s="201"/>
    </row>
    <row r="632" spans="1:24" ht="214.5">
      <c r="A632" s="498" t="s">
        <v>1787</v>
      </c>
      <c r="B632" s="499" t="s">
        <v>408</v>
      </c>
      <c r="C632" s="499">
        <v>35000</v>
      </c>
      <c r="D632" s="497" t="s">
        <v>2085</v>
      </c>
      <c r="E632" s="497" t="s">
        <v>231</v>
      </c>
      <c r="F632" s="497" t="s">
        <v>410</v>
      </c>
      <c r="G632" s="497" t="s">
        <v>1787</v>
      </c>
      <c r="H632" s="497" t="s">
        <v>1787</v>
      </c>
      <c r="I632" s="497" t="s">
        <v>1787</v>
      </c>
      <c r="J632" s="497" t="s">
        <v>1787</v>
      </c>
      <c r="K632" s="497" t="s">
        <v>1787</v>
      </c>
      <c r="L632" s="497" t="s">
        <v>1787</v>
      </c>
      <c r="M632" s="497" t="s">
        <v>1787</v>
      </c>
      <c r="N632" s="497" t="s">
        <v>1787</v>
      </c>
      <c r="O632" s="497" t="s">
        <v>1787</v>
      </c>
      <c r="P632" s="499" t="s">
        <v>1787</v>
      </c>
      <c r="Q632" s="485" t="s">
        <v>1787</v>
      </c>
      <c r="R632" s="485" t="s">
        <v>1787</v>
      </c>
      <c r="S632" s="93" t="s">
        <v>408</v>
      </c>
      <c r="T632" s="201" t="s">
        <v>2111</v>
      </c>
      <c r="U632" s="201"/>
      <c r="V632" s="201"/>
      <c r="W632" s="201">
        <v>0</v>
      </c>
      <c r="X632" s="201"/>
    </row>
    <row r="633" spans="1:24" ht="36">
      <c r="A633" s="495" t="s">
        <v>1787</v>
      </c>
      <c r="B633" s="496" t="s">
        <v>1045</v>
      </c>
      <c r="C633" s="496">
        <v>15000</v>
      </c>
      <c r="D633" s="497" t="s">
        <v>1047</v>
      </c>
      <c r="E633" s="497" t="s">
        <v>217</v>
      </c>
      <c r="F633" s="497"/>
      <c r="G633" s="497" t="s">
        <v>1787</v>
      </c>
      <c r="H633" s="497" t="s">
        <v>1787</v>
      </c>
      <c r="I633" s="497" t="s">
        <v>1787</v>
      </c>
      <c r="J633" s="497" t="s">
        <v>1787</v>
      </c>
      <c r="K633" s="497" t="s">
        <v>1787</v>
      </c>
      <c r="L633" s="497" t="s">
        <v>1787</v>
      </c>
      <c r="M633" s="497" t="s">
        <v>1787</v>
      </c>
      <c r="N633" s="497" t="s">
        <v>1787</v>
      </c>
      <c r="O633" s="497" t="s">
        <v>1787</v>
      </c>
      <c r="P633" s="496" t="s">
        <v>1787</v>
      </c>
      <c r="Q633" s="487" t="s">
        <v>1787</v>
      </c>
      <c r="R633" s="487" t="s">
        <v>1787</v>
      </c>
      <c r="S633" s="93" t="s">
        <v>1045</v>
      </c>
      <c r="T633" s="201" t="s">
        <v>2111</v>
      </c>
      <c r="U633" s="201"/>
      <c r="V633" s="201"/>
      <c r="W633" s="201">
        <v>0</v>
      </c>
      <c r="X633" s="201"/>
    </row>
    <row r="634" spans="1:24" ht="24">
      <c r="A634" s="498" t="s">
        <v>1787</v>
      </c>
      <c r="B634" s="499" t="s">
        <v>508</v>
      </c>
      <c r="C634" s="499">
        <v>4000</v>
      </c>
      <c r="D634" s="497" t="s">
        <v>510</v>
      </c>
      <c r="E634" s="497" t="s">
        <v>217</v>
      </c>
      <c r="F634" s="497"/>
      <c r="G634" s="497" t="s">
        <v>1787</v>
      </c>
      <c r="H634" s="497" t="s">
        <v>1787</v>
      </c>
      <c r="I634" s="497" t="s">
        <v>1787</v>
      </c>
      <c r="J634" s="497" t="s">
        <v>1787</v>
      </c>
      <c r="K634" s="497" t="s">
        <v>1787</v>
      </c>
      <c r="L634" s="497" t="s">
        <v>1787</v>
      </c>
      <c r="M634" s="497" t="s">
        <v>1787</v>
      </c>
      <c r="N634" s="497" t="s">
        <v>1787</v>
      </c>
      <c r="O634" s="497" t="s">
        <v>1787</v>
      </c>
      <c r="P634" s="499" t="s">
        <v>1787</v>
      </c>
      <c r="Q634" s="485" t="s">
        <v>1787</v>
      </c>
      <c r="R634" s="485" t="s">
        <v>1787</v>
      </c>
      <c r="S634" s="93" t="s">
        <v>508</v>
      </c>
      <c r="T634" s="201" t="s">
        <v>2111</v>
      </c>
      <c r="U634" s="201"/>
      <c r="V634" s="201"/>
      <c r="W634" s="201">
        <v>0</v>
      </c>
      <c r="X634" s="201"/>
    </row>
    <row r="635" spans="1:24" ht="15">
      <c r="A635" s="495" t="s">
        <v>1787</v>
      </c>
      <c r="B635" s="496" t="s">
        <v>1005</v>
      </c>
      <c r="C635" s="496">
        <v>5000</v>
      </c>
      <c r="D635" s="497" t="s">
        <v>1006</v>
      </c>
      <c r="E635" s="497" t="s">
        <v>231</v>
      </c>
      <c r="F635" s="497"/>
      <c r="G635" s="497" t="s">
        <v>1787</v>
      </c>
      <c r="H635" s="497" t="s">
        <v>1787</v>
      </c>
      <c r="I635" s="497" t="s">
        <v>1787</v>
      </c>
      <c r="J635" s="497" t="s">
        <v>1787</v>
      </c>
      <c r="K635" s="497" t="s">
        <v>1787</v>
      </c>
      <c r="L635" s="497" t="s">
        <v>1787</v>
      </c>
      <c r="M635" s="497" t="s">
        <v>1787</v>
      </c>
      <c r="N635" s="497" t="s">
        <v>1787</v>
      </c>
      <c r="O635" s="497" t="s">
        <v>1787</v>
      </c>
      <c r="P635" s="496" t="s">
        <v>1787</v>
      </c>
      <c r="Q635" s="487" t="s">
        <v>1787</v>
      </c>
      <c r="R635" s="487" t="s">
        <v>1787</v>
      </c>
      <c r="S635" s="93" t="s">
        <v>1005</v>
      </c>
      <c r="T635" s="201" t="s">
        <v>2111</v>
      </c>
      <c r="U635" s="201"/>
      <c r="V635" s="201"/>
      <c r="W635" s="201">
        <v>0</v>
      </c>
      <c r="X635" s="201"/>
    </row>
    <row r="636" spans="1:24" ht="24">
      <c r="A636" s="498" t="s">
        <v>1787</v>
      </c>
      <c r="B636" s="499" t="s">
        <v>1012</v>
      </c>
      <c r="C636" s="499">
        <v>2000</v>
      </c>
      <c r="D636" s="497" t="s">
        <v>1013</v>
      </c>
      <c r="E636" s="497" t="s">
        <v>231</v>
      </c>
      <c r="F636" s="497"/>
      <c r="G636" s="497" t="s">
        <v>1787</v>
      </c>
      <c r="H636" s="497" t="s">
        <v>1787</v>
      </c>
      <c r="I636" s="497" t="s">
        <v>1787</v>
      </c>
      <c r="J636" s="497" t="s">
        <v>1787</v>
      </c>
      <c r="K636" s="497" t="s">
        <v>1787</v>
      </c>
      <c r="L636" s="497" t="s">
        <v>1787</v>
      </c>
      <c r="M636" s="497" t="s">
        <v>1787</v>
      </c>
      <c r="N636" s="497" t="s">
        <v>1787</v>
      </c>
      <c r="O636" s="497" t="s">
        <v>1787</v>
      </c>
      <c r="P636" s="499" t="s">
        <v>1787</v>
      </c>
      <c r="Q636" s="485" t="s">
        <v>1787</v>
      </c>
      <c r="R636" s="485" t="s">
        <v>1787</v>
      </c>
      <c r="S636" s="93" t="s">
        <v>1012</v>
      </c>
      <c r="T636" s="201" t="s">
        <v>2111</v>
      </c>
      <c r="U636" s="201"/>
      <c r="V636" s="201"/>
      <c r="W636" s="201">
        <v>0</v>
      </c>
      <c r="X636" s="201"/>
    </row>
    <row r="637" spans="1:24" ht="15">
      <c r="A637" s="495" t="s">
        <v>1787</v>
      </c>
      <c r="B637" s="496" t="s">
        <v>1670</v>
      </c>
      <c r="C637" s="496">
        <v>500</v>
      </c>
      <c r="D637" s="497"/>
      <c r="E637" s="497"/>
      <c r="F637" s="497"/>
      <c r="G637" s="497" t="s">
        <v>1787</v>
      </c>
      <c r="H637" s="497" t="s">
        <v>1787</v>
      </c>
      <c r="I637" s="497" t="s">
        <v>1787</v>
      </c>
      <c r="J637" s="497" t="s">
        <v>1787</v>
      </c>
      <c r="K637" s="497" t="s">
        <v>1787</v>
      </c>
      <c r="L637" s="497" t="s">
        <v>1787</v>
      </c>
      <c r="M637" s="497" t="s">
        <v>1787</v>
      </c>
      <c r="N637" s="497" t="s">
        <v>1787</v>
      </c>
      <c r="O637" s="497" t="s">
        <v>1787</v>
      </c>
      <c r="P637" s="496" t="s">
        <v>1787</v>
      </c>
      <c r="Q637" s="487" t="s">
        <v>1787</v>
      </c>
      <c r="R637" s="487" t="s">
        <v>1787</v>
      </c>
      <c r="S637" s="93" t="s">
        <v>1670</v>
      </c>
      <c r="T637" s="536" t="s">
        <v>2111</v>
      </c>
      <c r="U637" s="201"/>
      <c r="V637" s="201"/>
      <c r="W637" s="201">
        <v>0</v>
      </c>
      <c r="X637" s="201"/>
    </row>
    <row r="638" spans="1:24" ht="72">
      <c r="A638" s="498" t="s">
        <v>1787</v>
      </c>
      <c r="B638" s="499" t="s">
        <v>382</v>
      </c>
      <c r="C638" s="499">
        <v>1000</v>
      </c>
      <c r="D638" s="497" t="s">
        <v>385</v>
      </c>
      <c r="E638" s="497" t="s">
        <v>231</v>
      </c>
      <c r="F638" s="497" t="s">
        <v>386</v>
      </c>
      <c r="G638" s="497" t="s">
        <v>1787</v>
      </c>
      <c r="H638" s="497" t="s">
        <v>1787</v>
      </c>
      <c r="I638" s="497" t="s">
        <v>1787</v>
      </c>
      <c r="J638" s="497" t="s">
        <v>1787</v>
      </c>
      <c r="K638" s="497" t="s">
        <v>1787</v>
      </c>
      <c r="L638" s="497" t="s">
        <v>1787</v>
      </c>
      <c r="M638" s="497" t="s">
        <v>1787</v>
      </c>
      <c r="N638" s="497" t="s">
        <v>1787</v>
      </c>
      <c r="O638" s="497" t="s">
        <v>1787</v>
      </c>
      <c r="P638" s="499" t="s">
        <v>1787</v>
      </c>
      <c r="Q638" s="485" t="s">
        <v>1787</v>
      </c>
      <c r="R638" s="485" t="s">
        <v>1787</v>
      </c>
      <c r="S638" s="93" t="s">
        <v>382</v>
      </c>
      <c r="T638" s="201" t="s">
        <v>2111</v>
      </c>
      <c r="U638" s="201"/>
      <c r="V638" s="201"/>
      <c r="W638" s="201">
        <v>0</v>
      </c>
      <c r="X638" s="201"/>
    </row>
    <row r="639" spans="1:24" ht="84">
      <c r="A639" s="495" t="s">
        <v>1787</v>
      </c>
      <c r="B639" s="496" t="s">
        <v>840</v>
      </c>
      <c r="C639" s="496">
        <v>500</v>
      </c>
      <c r="D639" s="497" t="s">
        <v>841</v>
      </c>
      <c r="E639" s="497"/>
      <c r="F639" s="497" t="s">
        <v>393</v>
      </c>
      <c r="G639" s="497" t="s">
        <v>1787</v>
      </c>
      <c r="H639" s="497" t="s">
        <v>1787</v>
      </c>
      <c r="I639" s="497" t="s">
        <v>1787</v>
      </c>
      <c r="J639" s="497" t="s">
        <v>1787</v>
      </c>
      <c r="K639" s="497" t="s">
        <v>1787</v>
      </c>
      <c r="L639" s="497" t="s">
        <v>1787</v>
      </c>
      <c r="M639" s="497" t="s">
        <v>1787</v>
      </c>
      <c r="N639" s="497" t="s">
        <v>1787</v>
      </c>
      <c r="O639" s="497" t="s">
        <v>1787</v>
      </c>
      <c r="P639" s="496" t="s">
        <v>1787</v>
      </c>
      <c r="Q639" s="487" t="s">
        <v>1787</v>
      </c>
      <c r="R639" s="487" t="s">
        <v>1787</v>
      </c>
      <c r="S639" s="93" t="s">
        <v>840</v>
      </c>
      <c r="T639" s="536" t="s">
        <v>2111</v>
      </c>
      <c r="U639" s="201"/>
      <c r="V639" s="201"/>
      <c r="W639" s="201">
        <v>0</v>
      </c>
      <c r="X639" s="201"/>
    </row>
    <row r="640" spans="1:24" ht="84">
      <c r="A640" s="498" t="s">
        <v>1787</v>
      </c>
      <c r="B640" s="499" t="s">
        <v>1380</v>
      </c>
      <c r="C640" s="499">
        <v>2000</v>
      </c>
      <c r="D640" s="497" t="s">
        <v>1383</v>
      </c>
      <c r="E640" s="497" t="s">
        <v>139</v>
      </c>
      <c r="F640" s="497"/>
      <c r="G640" s="497" t="s">
        <v>1787</v>
      </c>
      <c r="H640" s="497" t="s">
        <v>1787</v>
      </c>
      <c r="I640" s="497" t="s">
        <v>1787</v>
      </c>
      <c r="J640" s="497" t="s">
        <v>1787</v>
      </c>
      <c r="K640" s="497" t="s">
        <v>1787</v>
      </c>
      <c r="L640" s="497" t="s">
        <v>1787</v>
      </c>
      <c r="M640" s="497" t="s">
        <v>1787</v>
      </c>
      <c r="N640" s="497" t="s">
        <v>1787</v>
      </c>
      <c r="O640" s="497" t="s">
        <v>1787</v>
      </c>
      <c r="P640" s="499" t="s">
        <v>1787</v>
      </c>
      <c r="Q640" s="485" t="s">
        <v>1787</v>
      </c>
      <c r="R640" s="485" t="s">
        <v>1787</v>
      </c>
      <c r="S640" s="93" t="s">
        <v>1380</v>
      </c>
      <c r="T640" s="201" t="s">
        <v>2111</v>
      </c>
      <c r="U640" s="201"/>
      <c r="V640" s="201"/>
      <c r="W640" s="201">
        <v>0</v>
      </c>
      <c r="X640" s="201"/>
    </row>
    <row r="641" spans="1:24" ht="15">
      <c r="A641" s="495" t="s">
        <v>1787</v>
      </c>
      <c r="B641" s="496" t="s">
        <v>1015</v>
      </c>
      <c r="C641" s="496">
        <v>1000</v>
      </c>
      <c r="D641" s="497" t="s">
        <v>1015</v>
      </c>
      <c r="E641" s="497" t="s">
        <v>231</v>
      </c>
      <c r="F641" s="497"/>
      <c r="G641" s="497" t="s">
        <v>1787</v>
      </c>
      <c r="H641" s="497" t="s">
        <v>1787</v>
      </c>
      <c r="I641" s="497" t="s">
        <v>1787</v>
      </c>
      <c r="J641" s="497" t="s">
        <v>1787</v>
      </c>
      <c r="K641" s="497" t="s">
        <v>1787</v>
      </c>
      <c r="L641" s="497" t="s">
        <v>1787</v>
      </c>
      <c r="M641" s="497" t="s">
        <v>1787</v>
      </c>
      <c r="N641" s="497" t="s">
        <v>1787</v>
      </c>
      <c r="O641" s="497" t="s">
        <v>1787</v>
      </c>
      <c r="P641" s="496" t="s">
        <v>1787</v>
      </c>
      <c r="Q641" s="500" t="s">
        <v>1787</v>
      </c>
      <c r="R641" s="500" t="s">
        <v>1787</v>
      </c>
      <c r="S641" s="93" t="s">
        <v>1015</v>
      </c>
      <c r="T641" s="201" t="s">
        <v>2111</v>
      </c>
      <c r="U641" s="201"/>
      <c r="V641" s="201"/>
      <c r="W641" s="201">
        <v>0</v>
      </c>
      <c r="X641" s="201"/>
    </row>
    <row r="642" spans="1:24" ht="409.6">
      <c r="A642" s="491" t="s">
        <v>2116</v>
      </c>
      <c r="B642" s="491" t="s">
        <v>1787</v>
      </c>
      <c r="C642" s="491" t="s">
        <v>1787</v>
      </c>
      <c r="D642" s="492" t="s">
        <v>2117</v>
      </c>
      <c r="E642" s="492" t="s">
        <v>217</v>
      </c>
      <c r="F642" s="492"/>
      <c r="G642" s="492">
        <v>115.14</v>
      </c>
      <c r="H642" s="492">
        <v>4.78</v>
      </c>
      <c r="I642" s="492">
        <v>2.89</v>
      </c>
      <c r="J642" s="492">
        <v>15.12</v>
      </c>
      <c r="K642" s="492"/>
      <c r="L642" s="492">
        <v>2.81</v>
      </c>
      <c r="M642" s="492">
        <v>11.75</v>
      </c>
      <c r="N642" s="492" t="s">
        <v>1787</v>
      </c>
      <c r="O642" s="492" t="s">
        <v>1787</v>
      </c>
      <c r="P642" s="493" t="s">
        <v>2118</v>
      </c>
      <c r="Q642" s="491" t="s">
        <v>2119</v>
      </c>
      <c r="R642" s="504" t="s">
        <v>2120</v>
      </c>
      <c r="S642" s="93" t="s">
        <v>2116</v>
      </c>
      <c r="T642" s="481" t="s">
        <v>2116</v>
      </c>
      <c r="U642" s="201"/>
      <c r="V642" s="201"/>
      <c r="W642" s="201" t="s">
        <v>2116</v>
      </c>
      <c r="X642" s="201"/>
    </row>
    <row r="643" spans="1:24" ht="24">
      <c r="A643" s="495" t="s">
        <v>1787</v>
      </c>
      <c r="B643" s="496" t="s">
        <v>775</v>
      </c>
      <c r="C643" s="496">
        <v>55000</v>
      </c>
      <c r="D643" s="497" t="s">
        <v>777</v>
      </c>
      <c r="E643" s="497"/>
      <c r="F643" s="497"/>
      <c r="G643" s="497" t="s">
        <v>1787</v>
      </c>
      <c r="H643" s="497" t="s">
        <v>1787</v>
      </c>
      <c r="I643" s="497" t="s">
        <v>1787</v>
      </c>
      <c r="J643" s="497" t="s">
        <v>1787</v>
      </c>
      <c r="K643" s="497" t="s">
        <v>1787</v>
      </c>
      <c r="L643" s="497" t="s">
        <v>1787</v>
      </c>
      <c r="M643" s="497" t="s">
        <v>1787</v>
      </c>
      <c r="N643" s="497" t="s">
        <v>1787</v>
      </c>
      <c r="O643" s="497" t="s">
        <v>1787</v>
      </c>
      <c r="P643" s="496" t="s">
        <v>1787</v>
      </c>
      <c r="Q643" s="487" t="s">
        <v>1787</v>
      </c>
      <c r="R643" s="487" t="s">
        <v>1787</v>
      </c>
      <c r="S643" s="93" t="s">
        <v>775</v>
      </c>
      <c r="T643" s="536" t="s">
        <v>2116</v>
      </c>
      <c r="U643" s="201"/>
      <c r="V643" s="201"/>
      <c r="W643" s="201">
        <v>0</v>
      </c>
      <c r="X643" s="201"/>
    </row>
    <row r="644" spans="1:24" ht="214.5">
      <c r="A644" s="498" t="s">
        <v>1787</v>
      </c>
      <c r="B644" s="499" t="s">
        <v>408</v>
      </c>
      <c r="C644" s="499">
        <v>25000</v>
      </c>
      <c r="D644" s="497" t="s">
        <v>2085</v>
      </c>
      <c r="E644" s="497" t="s">
        <v>231</v>
      </c>
      <c r="F644" s="497" t="s">
        <v>410</v>
      </c>
      <c r="G644" s="497" t="s">
        <v>1787</v>
      </c>
      <c r="H644" s="497" t="s">
        <v>1787</v>
      </c>
      <c r="I644" s="497" t="s">
        <v>1787</v>
      </c>
      <c r="J644" s="497" t="s">
        <v>1787</v>
      </c>
      <c r="K644" s="497" t="s">
        <v>1787</v>
      </c>
      <c r="L644" s="497" t="s">
        <v>1787</v>
      </c>
      <c r="M644" s="497" t="s">
        <v>1787</v>
      </c>
      <c r="N644" s="497" t="s">
        <v>1787</v>
      </c>
      <c r="O644" s="497" t="s">
        <v>1787</v>
      </c>
      <c r="P644" s="499" t="s">
        <v>1787</v>
      </c>
      <c r="Q644" s="485" t="s">
        <v>1787</v>
      </c>
      <c r="R644" s="485" t="s">
        <v>1787</v>
      </c>
      <c r="S644" s="93" t="s">
        <v>408</v>
      </c>
      <c r="T644" s="201" t="s">
        <v>2116</v>
      </c>
      <c r="U644" s="201"/>
      <c r="V644" s="201"/>
      <c r="W644" s="201">
        <v>0</v>
      </c>
      <c r="X644" s="201"/>
    </row>
    <row r="645" spans="1:24" ht="36">
      <c r="A645" s="495" t="s">
        <v>1787</v>
      </c>
      <c r="B645" s="496" t="s">
        <v>1045</v>
      </c>
      <c r="C645" s="496">
        <v>12000</v>
      </c>
      <c r="D645" s="497" t="s">
        <v>1047</v>
      </c>
      <c r="E645" s="497" t="s">
        <v>217</v>
      </c>
      <c r="F645" s="497"/>
      <c r="G645" s="497" t="s">
        <v>1787</v>
      </c>
      <c r="H645" s="497" t="s">
        <v>1787</v>
      </c>
      <c r="I645" s="497" t="s">
        <v>1787</v>
      </c>
      <c r="J645" s="497" t="s">
        <v>1787</v>
      </c>
      <c r="K645" s="497" t="s">
        <v>1787</v>
      </c>
      <c r="L645" s="497" t="s">
        <v>1787</v>
      </c>
      <c r="M645" s="497" t="s">
        <v>1787</v>
      </c>
      <c r="N645" s="497" t="s">
        <v>1787</v>
      </c>
      <c r="O645" s="497" t="s">
        <v>1787</v>
      </c>
      <c r="P645" s="496" t="s">
        <v>1787</v>
      </c>
      <c r="Q645" s="487" t="s">
        <v>1787</v>
      </c>
      <c r="R645" s="487" t="s">
        <v>1787</v>
      </c>
      <c r="S645" s="93" t="s">
        <v>1045</v>
      </c>
      <c r="T645" s="201" t="s">
        <v>2116</v>
      </c>
      <c r="U645" s="201"/>
      <c r="V645" s="201"/>
      <c r="W645" s="201">
        <v>0</v>
      </c>
      <c r="X645" s="201"/>
    </row>
    <row r="646" spans="1:24" ht="15">
      <c r="A646" s="498" t="s">
        <v>1787</v>
      </c>
      <c r="B646" s="499" t="s">
        <v>1005</v>
      </c>
      <c r="C646" s="499">
        <v>5000</v>
      </c>
      <c r="D646" s="497" t="s">
        <v>1006</v>
      </c>
      <c r="E646" s="497" t="s">
        <v>231</v>
      </c>
      <c r="F646" s="497"/>
      <c r="G646" s="497" t="s">
        <v>1787</v>
      </c>
      <c r="H646" s="497" t="s">
        <v>1787</v>
      </c>
      <c r="I646" s="497" t="s">
        <v>1787</v>
      </c>
      <c r="J646" s="497" t="s">
        <v>1787</v>
      </c>
      <c r="K646" s="497" t="s">
        <v>1787</v>
      </c>
      <c r="L646" s="497" t="s">
        <v>1787</v>
      </c>
      <c r="M646" s="497" t="s">
        <v>1787</v>
      </c>
      <c r="N646" s="497" t="s">
        <v>1787</v>
      </c>
      <c r="O646" s="497" t="s">
        <v>1787</v>
      </c>
      <c r="P646" s="499" t="s">
        <v>1787</v>
      </c>
      <c r="Q646" s="485" t="s">
        <v>1787</v>
      </c>
      <c r="R646" s="485" t="s">
        <v>1787</v>
      </c>
      <c r="S646" s="93" t="s">
        <v>1005</v>
      </c>
      <c r="T646" s="201" t="s">
        <v>2116</v>
      </c>
      <c r="U646" s="201"/>
      <c r="V646" s="201"/>
      <c r="W646" s="201">
        <v>0</v>
      </c>
      <c r="X646" s="201"/>
    </row>
    <row r="647" spans="1:24" ht="24">
      <c r="A647" s="495" t="s">
        <v>1787</v>
      </c>
      <c r="B647" s="496" t="s">
        <v>1012</v>
      </c>
      <c r="C647" s="496">
        <v>1000</v>
      </c>
      <c r="D647" s="497" t="s">
        <v>1013</v>
      </c>
      <c r="E647" s="497" t="s">
        <v>231</v>
      </c>
      <c r="F647" s="497"/>
      <c r="G647" s="497" t="s">
        <v>1787</v>
      </c>
      <c r="H647" s="497" t="s">
        <v>1787</v>
      </c>
      <c r="I647" s="497" t="s">
        <v>1787</v>
      </c>
      <c r="J647" s="497" t="s">
        <v>1787</v>
      </c>
      <c r="K647" s="497" t="s">
        <v>1787</v>
      </c>
      <c r="L647" s="497" t="s">
        <v>1787</v>
      </c>
      <c r="M647" s="497" t="s">
        <v>1787</v>
      </c>
      <c r="N647" s="497" t="s">
        <v>1787</v>
      </c>
      <c r="O647" s="497" t="s">
        <v>1787</v>
      </c>
      <c r="P647" s="496" t="s">
        <v>1787</v>
      </c>
      <c r="Q647" s="487" t="s">
        <v>1787</v>
      </c>
      <c r="R647" s="487" t="s">
        <v>1787</v>
      </c>
      <c r="S647" s="93" t="s">
        <v>1012</v>
      </c>
      <c r="T647" s="201" t="s">
        <v>2116</v>
      </c>
      <c r="U647" s="201"/>
      <c r="V647" s="201"/>
      <c r="W647" s="201">
        <v>0</v>
      </c>
      <c r="X647" s="201"/>
    </row>
    <row r="648" spans="1:24" ht="15">
      <c r="A648" s="498" t="s">
        <v>1787</v>
      </c>
      <c r="B648" s="499" t="s">
        <v>534</v>
      </c>
      <c r="C648" s="499">
        <v>1000</v>
      </c>
      <c r="D648" s="497" t="s">
        <v>536</v>
      </c>
      <c r="E648" s="497" t="s">
        <v>231</v>
      </c>
      <c r="F648" s="497"/>
      <c r="G648" s="497" t="s">
        <v>1787</v>
      </c>
      <c r="H648" s="497" t="s">
        <v>1787</v>
      </c>
      <c r="I648" s="497" t="s">
        <v>1787</v>
      </c>
      <c r="J648" s="497" t="s">
        <v>1787</v>
      </c>
      <c r="K648" s="497" t="s">
        <v>1787</v>
      </c>
      <c r="L648" s="497" t="s">
        <v>1787</v>
      </c>
      <c r="M648" s="497" t="s">
        <v>1787</v>
      </c>
      <c r="N648" s="497" t="s">
        <v>1787</v>
      </c>
      <c r="O648" s="497" t="s">
        <v>1787</v>
      </c>
      <c r="P648" s="499" t="s">
        <v>1787</v>
      </c>
      <c r="Q648" s="485" t="s">
        <v>1787</v>
      </c>
      <c r="R648" s="485" t="s">
        <v>1787</v>
      </c>
      <c r="S648" s="93" t="s">
        <v>534</v>
      </c>
      <c r="T648" s="201" t="s">
        <v>2116</v>
      </c>
      <c r="U648" s="201"/>
      <c r="V648" s="201"/>
      <c r="W648" s="201">
        <v>0</v>
      </c>
      <c r="X648" s="201"/>
    </row>
    <row r="649" spans="1:24" ht="72">
      <c r="A649" s="495" t="s">
        <v>1787</v>
      </c>
      <c r="B649" s="496" t="s">
        <v>382</v>
      </c>
      <c r="C649" s="496">
        <v>500</v>
      </c>
      <c r="D649" s="497" t="s">
        <v>385</v>
      </c>
      <c r="E649" s="497" t="s">
        <v>231</v>
      </c>
      <c r="F649" s="497" t="s">
        <v>386</v>
      </c>
      <c r="G649" s="497" t="s">
        <v>1787</v>
      </c>
      <c r="H649" s="497" t="s">
        <v>1787</v>
      </c>
      <c r="I649" s="497" t="s">
        <v>1787</v>
      </c>
      <c r="J649" s="497" t="s">
        <v>1787</v>
      </c>
      <c r="K649" s="497" t="s">
        <v>1787</v>
      </c>
      <c r="L649" s="497" t="s">
        <v>1787</v>
      </c>
      <c r="M649" s="497" t="s">
        <v>1787</v>
      </c>
      <c r="N649" s="497" t="s">
        <v>1787</v>
      </c>
      <c r="O649" s="497" t="s">
        <v>1787</v>
      </c>
      <c r="P649" s="496" t="s">
        <v>1787</v>
      </c>
      <c r="Q649" s="487" t="s">
        <v>1787</v>
      </c>
      <c r="R649" s="487" t="s">
        <v>1787</v>
      </c>
      <c r="S649" s="93" t="s">
        <v>382</v>
      </c>
      <c r="T649" s="201" t="s">
        <v>2116</v>
      </c>
      <c r="U649" s="201"/>
      <c r="V649" s="201"/>
      <c r="W649" s="201">
        <v>0</v>
      </c>
      <c r="X649" s="201"/>
    </row>
    <row r="650" spans="1:24" ht="72">
      <c r="A650" s="498" t="s">
        <v>1787</v>
      </c>
      <c r="B650" s="499" t="s">
        <v>1285</v>
      </c>
      <c r="C650" s="499">
        <v>500</v>
      </c>
      <c r="D650" s="497" t="s">
        <v>1286</v>
      </c>
      <c r="E650" s="497" t="s">
        <v>231</v>
      </c>
      <c r="F650" s="497" t="s">
        <v>393</v>
      </c>
      <c r="G650" s="497" t="s">
        <v>1787</v>
      </c>
      <c r="H650" s="497" t="s">
        <v>1787</v>
      </c>
      <c r="I650" s="497" t="s">
        <v>1787</v>
      </c>
      <c r="J650" s="497" t="s">
        <v>1787</v>
      </c>
      <c r="K650" s="497" t="s">
        <v>1787</v>
      </c>
      <c r="L650" s="497" t="s">
        <v>1787</v>
      </c>
      <c r="M650" s="497" t="s">
        <v>1787</v>
      </c>
      <c r="N650" s="497" t="s">
        <v>1787</v>
      </c>
      <c r="O650" s="497" t="s">
        <v>1787</v>
      </c>
      <c r="P650" s="499" t="s">
        <v>1787</v>
      </c>
      <c r="Q650" s="502" t="s">
        <v>1787</v>
      </c>
      <c r="R650" s="502" t="s">
        <v>1787</v>
      </c>
      <c r="S650" s="93" t="s">
        <v>1285</v>
      </c>
      <c r="T650" s="201" t="s">
        <v>2116</v>
      </c>
      <c r="U650" s="201"/>
      <c r="V650" s="201"/>
      <c r="W650" s="201">
        <v>0</v>
      </c>
      <c r="X650" s="201"/>
    </row>
    <row r="651" spans="1:24" ht="409.6">
      <c r="A651" s="491" t="s">
        <v>2121</v>
      </c>
      <c r="B651" s="491" t="s">
        <v>1787</v>
      </c>
      <c r="C651" s="491" t="s">
        <v>1787</v>
      </c>
      <c r="D651" s="492" t="s">
        <v>2122</v>
      </c>
      <c r="E651" s="492" t="s">
        <v>2123</v>
      </c>
      <c r="F651" s="492"/>
      <c r="G651" s="492">
        <v>181.07</v>
      </c>
      <c r="H651" s="492">
        <v>10.24</v>
      </c>
      <c r="I651" s="492">
        <v>6.12</v>
      </c>
      <c r="J651" s="492">
        <v>17.61</v>
      </c>
      <c r="K651" s="492"/>
      <c r="L651" s="492">
        <v>5.46</v>
      </c>
      <c r="M651" s="492">
        <v>16.399999999999999</v>
      </c>
      <c r="N651" s="492" t="s">
        <v>1787</v>
      </c>
      <c r="O651" s="492" t="s">
        <v>1787</v>
      </c>
      <c r="P651" s="493" t="s">
        <v>2124</v>
      </c>
      <c r="Q651" s="491" t="s">
        <v>2125</v>
      </c>
      <c r="R651" s="501" t="s">
        <v>2126</v>
      </c>
      <c r="S651" s="93" t="s">
        <v>2121</v>
      </c>
      <c r="T651" s="481" t="s">
        <v>2121</v>
      </c>
      <c r="U651" s="201"/>
      <c r="V651" s="201"/>
      <c r="W651" s="201" t="s">
        <v>2121</v>
      </c>
      <c r="X651" s="201"/>
    </row>
    <row r="652" spans="1:24" ht="15">
      <c r="A652" s="495" t="s">
        <v>1787</v>
      </c>
      <c r="B652" s="496" t="s">
        <v>1086</v>
      </c>
      <c r="C652" s="496">
        <v>35000</v>
      </c>
      <c r="D652" s="497" t="s">
        <v>1087</v>
      </c>
      <c r="E652" s="497" t="s">
        <v>1080</v>
      </c>
      <c r="F652" s="497"/>
      <c r="G652" s="497" t="s">
        <v>1787</v>
      </c>
      <c r="H652" s="497" t="s">
        <v>1787</v>
      </c>
      <c r="I652" s="497" t="s">
        <v>1787</v>
      </c>
      <c r="J652" s="497" t="s">
        <v>1787</v>
      </c>
      <c r="K652" s="497" t="s">
        <v>1787</v>
      </c>
      <c r="L652" s="497" t="s">
        <v>1787</v>
      </c>
      <c r="M652" s="497" t="s">
        <v>1787</v>
      </c>
      <c r="N652" s="497" t="s">
        <v>1787</v>
      </c>
      <c r="O652" s="497" t="s">
        <v>1787</v>
      </c>
      <c r="P652" s="496" t="s">
        <v>1787</v>
      </c>
      <c r="Q652" s="485" t="s">
        <v>1787</v>
      </c>
      <c r="R652" s="485" t="s">
        <v>1787</v>
      </c>
      <c r="S652" s="93" t="s">
        <v>1086</v>
      </c>
      <c r="T652" s="201" t="s">
        <v>2121</v>
      </c>
      <c r="U652" s="201"/>
      <c r="V652" s="201"/>
      <c r="W652" s="201">
        <v>0</v>
      </c>
      <c r="X652" s="201"/>
    </row>
    <row r="653" spans="1:24" ht="214.5">
      <c r="A653" s="498" t="s">
        <v>1787</v>
      </c>
      <c r="B653" s="499" t="s">
        <v>408</v>
      </c>
      <c r="C653" s="499">
        <v>35000</v>
      </c>
      <c r="D653" s="497" t="s">
        <v>2085</v>
      </c>
      <c r="E653" s="497" t="s">
        <v>231</v>
      </c>
      <c r="F653" s="497" t="s">
        <v>410</v>
      </c>
      <c r="G653" s="497" t="s">
        <v>1787</v>
      </c>
      <c r="H653" s="497" t="s">
        <v>1787</v>
      </c>
      <c r="I653" s="497" t="s">
        <v>1787</v>
      </c>
      <c r="J653" s="497" t="s">
        <v>1787</v>
      </c>
      <c r="K653" s="497" t="s">
        <v>1787</v>
      </c>
      <c r="L653" s="497" t="s">
        <v>1787</v>
      </c>
      <c r="M653" s="497" t="s">
        <v>1787</v>
      </c>
      <c r="N653" s="497" t="s">
        <v>1787</v>
      </c>
      <c r="O653" s="497" t="s">
        <v>1787</v>
      </c>
      <c r="P653" s="499" t="s">
        <v>1787</v>
      </c>
      <c r="Q653" s="487" t="s">
        <v>1787</v>
      </c>
      <c r="R653" s="487" t="s">
        <v>1787</v>
      </c>
      <c r="S653" s="93" t="s">
        <v>408</v>
      </c>
      <c r="T653" s="201" t="s">
        <v>2121</v>
      </c>
      <c r="U653" s="201"/>
      <c r="V653" s="201"/>
      <c r="W653" s="201">
        <v>0</v>
      </c>
      <c r="X653" s="201"/>
    </row>
    <row r="654" spans="1:24" ht="36">
      <c r="A654" s="495" t="s">
        <v>1787</v>
      </c>
      <c r="B654" s="496" t="s">
        <v>1045</v>
      </c>
      <c r="C654" s="496">
        <v>15000</v>
      </c>
      <c r="D654" s="497" t="s">
        <v>1047</v>
      </c>
      <c r="E654" s="497" t="s">
        <v>217</v>
      </c>
      <c r="F654" s="497"/>
      <c r="G654" s="497" t="s">
        <v>1787</v>
      </c>
      <c r="H654" s="497" t="s">
        <v>1787</v>
      </c>
      <c r="I654" s="497" t="s">
        <v>1787</v>
      </c>
      <c r="J654" s="497" t="s">
        <v>1787</v>
      </c>
      <c r="K654" s="497" t="s">
        <v>1787</v>
      </c>
      <c r="L654" s="497" t="s">
        <v>1787</v>
      </c>
      <c r="M654" s="497" t="s">
        <v>1787</v>
      </c>
      <c r="N654" s="497" t="s">
        <v>1787</v>
      </c>
      <c r="O654" s="497" t="s">
        <v>1787</v>
      </c>
      <c r="P654" s="496" t="s">
        <v>1787</v>
      </c>
      <c r="Q654" s="485" t="s">
        <v>1787</v>
      </c>
      <c r="R654" s="485" t="s">
        <v>1787</v>
      </c>
      <c r="S654" s="93" t="s">
        <v>1045</v>
      </c>
      <c r="T654" s="201" t="s">
        <v>2121</v>
      </c>
      <c r="U654" s="201"/>
      <c r="V654" s="201"/>
      <c r="W654" s="201">
        <v>0</v>
      </c>
      <c r="X654" s="201"/>
    </row>
    <row r="655" spans="1:24" ht="190.5">
      <c r="A655" s="498" t="s">
        <v>1787</v>
      </c>
      <c r="B655" s="499" t="s">
        <v>902</v>
      </c>
      <c r="C655" s="499">
        <v>8000</v>
      </c>
      <c r="D655" s="497" t="s">
        <v>904</v>
      </c>
      <c r="E655" s="497" t="s">
        <v>217</v>
      </c>
      <c r="F655" s="497"/>
      <c r="G655" s="497" t="s">
        <v>1787</v>
      </c>
      <c r="H655" s="497" t="s">
        <v>1787</v>
      </c>
      <c r="I655" s="497" t="s">
        <v>1787</v>
      </c>
      <c r="J655" s="497" t="s">
        <v>1787</v>
      </c>
      <c r="K655" s="497" t="s">
        <v>1787</v>
      </c>
      <c r="L655" s="497" t="s">
        <v>1787</v>
      </c>
      <c r="M655" s="497" t="s">
        <v>1787</v>
      </c>
      <c r="N655" s="497" t="s">
        <v>1787</v>
      </c>
      <c r="O655" s="497" t="s">
        <v>1787</v>
      </c>
      <c r="P655" s="499" t="s">
        <v>1787</v>
      </c>
      <c r="Q655" s="487" t="s">
        <v>1787</v>
      </c>
      <c r="R655" s="487" t="s">
        <v>1787</v>
      </c>
      <c r="S655" s="93" t="s">
        <v>902</v>
      </c>
      <c r="T655" s="201" t="s">
        <v>2121</v>
      </c>
      <c r="U655" s="201"/>
      <c r="V655" s="201"/>
      <c r="W655" s="201">
        <v>0</v>
      </c>
      <c r="X655" s="201"/>
    </row>
    <row r="656" spans="1:24" ht="24">
      <c r="A656" s="495" t="s">
        <v>1787</v>
      </c>
      <c r="B656" s="496" t="s">
        <v>508</v>
      </c>
      <c r="C656" s="496">
        <v>3000</v>
      </c>
      <c r="D656" s="497" t="s">
        <v>510</v>
      </c>
      <c r="E656" s="497" t="s">
        <v>217</v>
      </c>
      <c r="F656" s="497"/>
      <c r="G656" s="497" t="s">
        <v>1787</v>
      </c>
      <c r="H656" s="497" t="s">
        <v>1787</v>
      </c>
      <c r="I656" s="497" t="s">
        <v>1787</v>
      </c>
      <c r="J656" s="497" t="s">
        <v>1787</v>
      </c>
      <c r="K656" s="497" t="s">
        <v>1787</v>
      </c>
      <c r="L656" s="497" t="s">
        <v>1787</v>
      </c>
      <c r="M656" s="497" t="s">
        <v>1787</v>
      </c>
      <c r="N656" s="497" t="s">
        <v>1787</v>
      </c>
      <c r="O656" s="497" t="s">
        <v>1787</v>
      </c>
      <c r="P656" s="496" t="s">
        <v>1787</v>
      </c>
      <c r="Q656" s="485" t="s">
        <v>1787</v>
      </c>
      <c r="R656" s="485" t="s">
        <v>1787</v>
      </c>
      <c r="S656" s="93" t="s">
        <v>508</v>
      </c>
      <c r="T656" s="201" t="s">
        <v>2121</v>
      </c>
      <c r="U656" s="201"/>
      <c r="V656" s="201"/>
      <c r="W656" s="201">
        <v>0</v>
      </c>
      <c r="X656" s="201"/>
    </row>
    <row r="657" spans="1:24" ht="15">
      <c r="A657" s="498" t="s">
        <v>1787</v>
      </c>
      <c r="B657" s="499" t="s">
        <v>1005</v>
      </c>
      <c r="C657" s="499">
        <v>3000</v>
      </c>
      <c r="D657" s="497" t="s">
        <v>1006</v>
      </c>
      <c r="E657" s="497" t="s">
        <v>231</v>
      </c>
      <c r="F657" s="497"/>
      <c r="G657" s="497" t="s">
        <v>1787</v>
      </c>
      <c r="H657" s="497" t="s">
        <v>1787</v>
      </c>
      <c r="I657" s="497" t="s">
        <v>1787</v>
      </c>
      <c r="J657" s="497" t="s">
        <v>1787</v>
      </c>
      <c r="K657" s="497" t="s">
        <v>1787</v>
      </c>
      <c r="L657" s="497" t="s">
        <v>1787</v>
      </c>
      <c r="M657" s="497" t="s">
        <v>1787</v>
      </c>
      <c r="N657" s="497" t="s">
        <v>1787</v>
      </c>
      <c r="O657" s="497" t="s">
        <v>1787</v>
      </c>
      <c r="P657" s="499" t="s">
        <v>1787</v>
      </c>
      <c r="Q657" s="487" t="s">
        <v>1787</v>
      </c>
      <c r="R657" s="487" t="s">
        <v>1787</v>
      </c>
      <c r="S657" s="93" t="s">
        <v>1005</v>
      </c>
      <c r="T657" s="201" t="s">
        <v>2121</v>
      </c>
      <c r="U657" s="201"/>
      <c r="V657" s="201"/>
      <c r="W657" s="201">
        <v>0</v>
      </c>
      <c r="X657" s="201"/>
    </row>
    <row r="658" spans="1:24" ht="24">
      <c r="A658" s="495" t="s">
        <v>1787</v>
      </c>
      <c r="B658" s="496" t="s">
        <v>1012</v>
      </c>
      <c r="C658" s="496">
        <v>500</v>
      </c>
      <c r="D658" s="497" t="s">
        <v>1013</v>
      </c>
      <c r="E658" s="497" t="s">
        <v>231</v>
      </c>
      <c r="F658" s="497"/>
      <c r="G658" s="497" t="s">
        <v>1787</v>
      </c>
      <c r="H658" s="497" t="s">
        <v>1787</v>
      </c>
      <c r="I658" s="497" t="s">
        <v>1787</v>
      </c>
      <c r="J658" s="497" t="s">
        <v>1787</v>
      </c>
      <c r="K658" s="497" t="s">
        <v>1787</v>
      </c>
      <c r="L658" s="497" t="s">
        <v>1787</v>
      </c>
      <c r="M658" s="497" t="s">
        <v>1787</v>
      </c>
      <c r="N658" s="497" t="s">
        <v>1787</v>
      </c>
      <c r="O658" s="497" t="s">
        <v>1787</v>
      </c>
      <c r="P658" s="496" t="s">
        <v>1787</v>
      </c>
      <c r="Q658" s="485" t="s">
        <v>1787</v>
      </c>
      <c r="R658" s="485" t="s">
        <v>1787</v>
      </c>
      <c r="S658" s="93" t="s">
        <v>1012</v>
      </c>
      <c r="T658" s="201" t="s">
        <v>2121</v>
      </c>
      <c r="U658" s="201"/>
      <c r="V658" s="201"/>
      <c r="W658" s="201">
        <v>0</v>
      </c>
      <c r="X658" s="201"/>
    </row>
    <row r="659" spans="1:24" ht="72">
      <c r="A659" s="498" t="s">
        <v>1787</v>
      </c>
      <c r="B659" s="499" t="s">
        <v>382</v>
      </c>
      <c r="C659" s="499">
        <v>500</v>
      </c>
      <c r="D659" s="497" t="s">
        <v>385</v>
      </c>
      <c r="E659" s="497" t="s">
        <v>231</v>
      </c>
      <c r="F659" s="497" t="s">
        <v>386</v>
      </c>
      <c r="G659" s="497" t="s">
        <v>1787</v>
      </c>
      <c r="H659" s="497" t="s">
        <v>1787</v>
      </c>
      <c r="I659" s="497" t="s">
        <v>1787</v>
      </c>
      <c r="J659" s="497" t="s">
        <v>1787</v>
      </c>
      <c r="K659" s="497" t="s">
        <v>1787</v>
      </c>
      <c r="L659" s="497" t="s">
        <v>1787</v>
      </c>
      <c r="M659" s="497" t="s">
        <v>1787</v>
      </c>
      <c r="N659" s="497" t="s">
        <v>1787</v>
      </c>
      <c r="O659" s="497" t="s">
        <v>1787</v>
      </c>
      <c r="P659" s="499" t="s">
        <v>1787</v>
      </c>
      <c r="Q659" s="500" t="s">
        <v>1787</v>
      </c>
      <c r="R659" s="500" t="s">
        <v>1787</v>
      </c>
      <c r="S659" s="93" t="s">
        <v>382</v>
      </c>
      <c r="T659" s="201" t="s">
        <v>2121</v>
      </c>
      <c r="U659" s="201"/>
      <c r="V659" s="201"/>
      <c r="W659" s="201">
        <v>0</v>
      </c>
      <c r="X659" s="201"/>
    </row>
    <row r="660" spans="1:24" ht="409.6">
      <c r="A660" s="491" t="s">
        <v>2127</v>
      </c>
      <c r="B660" s="491" t="s">
        <v>1787</v>
      </c>
      <c r="C660" s="491" t="s">
        <v>1787</v>
      </c>
      <c r="D660" s="492" t="s">
        <v>2128</v>
      </c>
      <c r="E660" s="492" t="s">
        <v>343</v>
      </c>
      <c r="F660" s="492"/>
      <c r="G660" s="492">
        <v>102.21</v>
      </c>
      <c r="H660" s="492">
        <v>2.72</v>
      </c>
      <c r="I660" s="492">
        <v>0.46</v>
      </c>
      <c r="J660" s="492">
        <v>17.72</v>
      </c>
      <c r="K660" s="492"/>
      <c r="L660" s="492">
        <v>2.85</v>
      </c>
      <c r="M660" s="492">
        <v>13.94</v>
      </c>
      <c r="N660" s="492" t="s">
        <v>1787</v>
      </c>
      <c r="O660" s="492" t="s">
        <v>1787</v>
      </c>
      <c r="P660" s="493" t="s">
        <v>2129</v>
      </c>
      <c r="Q660" s="491" t="s">
        <v>2130</v>
      </c>
      <c r="R660" s="504" t="s">
        <v>2131</v>
      </c>
      <c r="S660" s="93" t="s">
        <v>2127</v>
      </c>
      <c r="T660" s="481" t="s">
        <v>2127</v>
      </c>
      <c r="U660" s="201"/>
      <c r="V660" s="201"/>
      <c r="W660" s="201" t="s">
        <v>2127</v>
      </c>
      <c r="X660" s="201"/>
    </row>
    <row r="661" spans="1:24" ht="24">
      <c r="A661" s="495" t="s">
        <v>1787</v>
      </c>
      <c r="B661" s="496" t="s">
        <v>775</v>
      </c>
      <c r="C661" s="496">
        <v>50000</v>
      </c>
      <c r="D661" s="497" t="s">
        <v>777</v>
      </c>
      <c r="E661" s="497"/>
      <c r="F661" s="497"/>
      <c r="G661" s="497" t="s">
        <v>1787</v>
      </c>
      <c r="H661" s="497" t="s">
        <v>1787</v>
      </c>
      <c r="I661" s="497" t="s">
        <v>1787</v>
      </c>
      <c r="J661" s="497" t="s">
        <v>1787</v>
      </c>
      <c r="K661" s="497" t="s">
        <v>1787</v>
      </c>
      <c r="L661" s="497" t="s">
        <v>1787</v>
      </c>
      <c r="M661" s="497" t="s">
        <v>1787</v>
      </c>
      <c r="N661" s="497" t="s">
        <v>1787</v>
      </c>
      <c r="O661" s="497" t="s">
        <v>1787</v>
      </c>
      <c r="P661" s="496" t="s">
        <v>1787</v>
      </c>
      <c r="Q661" s="487" t="s">
        <v>1787</v>
      </c>
      <c r="R661" s="487" t="s">
        <v>1787</v>
      </c>
      <c r="S661" s="93" t="s">
        <v>775</v>
      </c>
      <c r="T661" s="536" t="s">
        <v>2127</v>
      </c>
      <c r="U661" s="201"/>
      <c r="V661" s="201"/>
      <c r="W661" s="201">
        <v>0</v>
      </c>
      <c r="X661" s="201"/>
    </row>
    <row r="662" spans="1:24" ht="214.5">
      <c r="A662" s="498" t="s">
        <v>1787</v>
      </c>
      <c r="B662" s="499" t="s">
        <v>408</v>
      </c>
      <c r="C662" s="499">
        <v>30000</v>
      </c>
      <c r="D662" s="497" t="s">
        <v>2085</v>
      </c>
      <c r="E662" s="497" t="s">
        <v>231</v>
      </c>
      <c r="F662" s="497" t="s">
        <v>410</v>
      </c>
      <c r="G662" s="497" t="s">
        <v>1787</v>
      </c>
      <c r="H662" s="497" t="s">
        <v>1787</v>
      </c>
      <c r="I662" s="497" t="s">
        <v>1787</v>
      </c>
      <c r="J662" s="497" t="s">
        <v>1787</v>
      </c>
      <c r="K662" s="497" t="s">
        <v>1787</v>
      </c>
      <c r="L662" s="497" t="s">
        <v>1787</v>
      </c>
      <c r="M662" s="497" t="s">
        <v>1787</v>
      </c>
      <c r="N662" s="497" t="s">
        <v>1787</v>
      </c>
      <c r="O662" s="497" t="s">
        <v>1787</v>
      </c>
      <c r="P662" s="499" t="s">
        <v>1787</v>
      </c>
      <c r="Q662" s="485" t="s">
        <v>1787</v>
      </c>
      <c r="R662" s="485" t="s">
        <v>1787</v>
      </c>
      <c r="S662" s="93" t="s">
        <v>408</v>
      </c>
      <c r="T662" s="201" t="s">
        <v>2127</v>
      </c>
      <c r="U662" s="201"/>
      <c r="V662" s="201"/>
      <c r="W662" s="201">
        <v>0</v>
      </c>
      <c r="X662" s="201"/>
    </row>
    <row r="663" spans="1:24" ht="118.5">
      <c r="A663" s="495" t="s">
        <v>1787</v>
      </c>
      <c r="B663" s="496" t="s">
        <v>338</v>
      </c>
      <c r="C663" s="496">
        <v>10000</v>
      </c>
      <c r="D663" s="497" t="s">
        <v>342</v>
      </c>
      <c r="E663" s="497" t="s">
        <v>343</v>
      </c>
      <c r="F663" s="497"/>
      <c r="G663" s="497" t="s">
        <v>1787</v>
      </c>
      <c r="H663" s="497" t="s">
        <v>1787</v>
      </c>
      <c r="I663" s="497" t="s">
        <v>1787</v>
      </c>
      <c r="J663" s="497" t="s">
        <v>1787</v>
      </c>
      <c r="K663" s="497" t="s">
        <v>1787</v>
      </c>
      <c r="L663" s="497" t="s">
        <v>1787</v>
      </c>
      <c r="M663" s="497" t="s">
        <v>1787</v>
      </c>
      <c r="N663" s="497" t="s">
        <v>1787</v>
      </c>
      <c r="O663" s="497" t="s">
        <v>1787</v>
      </c>
      <c r="P663" s="496" t="s">
        <v>1787</v>
      </c>
      <c r="Q663" s="487" t="s">
        <v>1787</v>
      </c>
      <c r="R663" s="487" t="s">
        <v>1787</v>
      </c>
      <c r="S663" s="93" t="s">
        <v>338</v>
      </c>
      <c r="T663" s="201" t="s">
        <v>2127</v>
      </c>
      <c r="U663" s="201"/>
      <c r="V663" s="201"/>
      <c r="W663" s="201">
        <v>0</v>
      </c>
      <c r="X663" s="201"/>
    </row>
    <row r="664" spans="1:24" ht="15">
      <c r="A664" s="498" t="s">
        <v>1787</v>
      </c>
      <c r="B664" s="499" t="s">
        <v>1005</v>
      </c>
      <c r="C664" s="499">
        <v>5000</v>
      </c>
      <c r="D664" s="497" t="s">
        <v>1006</v>
      </c>
      <c r="E664" s="497" t="s">
        <v>231</v>
      </c>
      <c r="F664" s="497"/>
      <c r="G664" s="497" t="s">
        <v>1787</v>
      </c>
      <c r="H664" s="497" t="s">
        <v>1787</v>
      </c>
      <c r="I664" s="497" t="s">
        <v>1787</v>
      </c>
      <c r="J664" s="497" t="s">
        <v>1787</v>
      </c>
      <c r="K664" s="497" t="s">
        <v>1787</v>
      </c>
      <c r="L664" s="497" t="s">
        <v>1787</v>
      </c>
      <c r="M664" s="497" t="s">
        <v>1787</v>
      </c>
      <c r="N664" s="497" t="s">
        <v>1787</v>
      </c>
      <c r="O664" s="497" t="s">
        <v>1787</v>
      </c>
      <c r="P664" s="499" t="s">
        <v>1787</v>
      </c>
      <c r="Q664" s="485" t="s">
        <v>1787</v>
      </c>
      <c r="R664" s="485" t="s">
        <v>1787</v>
      </c>
      <c r="S664" s="93" t="s">
        <v>1005</v>
      </c>
      <c r="T664" s="201" t="s">
        <v>2127</v>
      </c>
      <c r="U664" s="201"/>
      <c r="V664" s="201"/>
      <c r="W664" s="201">
        <v>0</v>
      </c>
      <c r="X664" s="201"/>
    </row>
    <row r="665" spans="1:24" ht="24">
      <c r="A665" s="495" t="s">
        <v>1787</v>
      </c>
      <c r="B665" s="496" t="s">
        <v>1012</v>
      </c>
      <c r="C665" s="496">
        <v>500</v>
      </c>
      <c r="D665" s="497" t="s">
        <v>1013</v>
      </c>
      <c r="E665" s="497" t="s">
        <v>231</v>
      </c>
      <c r="F665" s="497"/>
      <c r="G665" s="497" t="s">
        <v>1787</v>
      </c>
      <c r="H665" s="497" t="s">
        <v>1787</v>
      </c>
      <c r="I665" s="497" t="s">
        <v>1787</v>
      </c>
      <c r="J665" s="497" t="s">
        <v>1787</v>
      </c>
      <c r="K665" s="497" t="s">
        <v>1787</v>
      </c>
      <c r="L665" s="497" t="s">
        <v>1787</v>
      </c>
      <c r="M665" s="497" t="s">
        <v>1787</v>
      </c>
      <c r="N665" s="497" t="s">
        <v>1787</v>
      </c>
      <c r="O665" s="497" t="s">
        <v>1787</v>
      </c>
      <c r="P665" s="496" t="s">
        <v>1787</v>
      </c>
      <c r="Q665" s="487" t="s">
        <v>1787</v>
      </c>
      <c r="R665" s="487" t="s">
        <v>1787</v>
      </c>
      <c r="S665" s="93" t="s">
        <v>1012</v>
      </c>
      <c r="T665" s="201" t="s">
        <v>2127</v>
      </c>
      <c r="U665" s="201"/>
      <c r="V665" s="201"/>
      <c r="W665" s="201">
        <v>0</v>
      </c>
      <c r="X665" s="201"/>
    </row>
    <row r="666" spans="1:24" ht="15">
      <c r="A666" s="498" t="s">
        <v>1787</v>
      </c>
      <c r="B666" s="499" t="s">
        <v>534</v>
      </c>
      <c r="C666" s="499">
        <v>500</v>
      </c>
      <c r="D666" s="497" t="s">
        <v>536</v>
      </c>
      <c r="E666" s="497" t="s">
        <v>231</v>
      </c>
      <c r="F666" s="497"/>
      <c r="G666" s="497" t="s">
        <v>1787</v>
      </c>
      <c r="H666" s="497" t="s">
        <v>1787</v>
      </c>
      <c r="I666" s="497" t="s">
        <v>1787</v>
      </c>
      <c r="J666" s="497" t="s">
        <v>1787</v>
      </c>
      <c r="K666" s="497" t="s">
        <v>1787</v>
      </c>
      <c r="L666" s="497" t="s">
        <v>1787</v>
      </c>
      <c r="M666" s="497" t="s">
        <v>1787</v>
      </c>
      <c r="N666" s="497" t="s">
        <v>1787</v>
      </c>
      <c r="O666" s="497" t="s">
        <v>1787</v>
      </c>
      <c r="P666" s="499" t="s">
        <v>1787</v>
      </c>
      <c r="Q666" s="485" t="s">
        <v>1787</v>
      </c>
      <c r="R666" s="485" t="s">
        <v>1787</v>
      </c>
      <c r="S666" s="93" t="s">
        <v>534</v>
      </c>
      <c r="T666" s="201" t="s">
        <v>2127</v>
      </c>
      <c r="U666" s="201"/>
      <c r="V666" s="201"/>
      <c r="W666" s="201">
        <v>0</v>
      </c>
      <c r="X666" s="201"/>
    </row>
    <row r="667" spans="1:24" ht="72">
      <c r="A667" s="495" t="s">
        <v>1787</v>
      </c>
      <c r="B667" s="496" t="s">
        <v>382</v>
      </c>
      <c r="C667" s="496">
        <v>500</v>
      </c>
      <c r="D667" s="497" t="s">
        <v>385</v>
      </c>
      <c r="E667" s="497" t="s">
        <v>231</v>
      </c>
      <c r="F667" s="497" t="s">
        <v>386</v>
      </c>
      <c r="G667" s="497" t="s">
        <v>1787</v>
      </c>
      <c r="H667" s="497" t="s">
        <v>1787</v>
      </c>
      <c r="I667" s="497" t="s">
        <v>1787</v>
      </c>
      <c r="J667" s="497" t="s">
        <v>1787</v>
      </c>
      <c r="K667" s="497" t="s">
        <v>1787</v>
      </c>
      <c r="L667" s="497" t="s">
        <v>1787</v>
      </c>
      <c r="M667" s="497" t="s">
        <v>1787</v>
      </c>
      <c r="N667" s="497" t="s">
        <v>1787</v>
      </c>
      <c r="O667" s="497" t="s">
        <v>1787</v>
      </c>
      <c r="P667" s="496" t="s">
        <v>1787</v>
      </c>
      <c r="Q667" s="487" t="s">
        <v>1787</v>
      </c>
      <c r="R667" s="487" t="s">
        <v>1787</v>
      </c>
      <c r="S667" s="93" t="s">
        <v>382</v>
      </c>
      <c r="T667" s="201" t="s">
        <v>2127</v>
      </c>
      <c r="U667" s="201"/>
      <c r="V667" s="201"/>
      <c r="W667" s="201">
        <v>0</v>
      </c>
      <c r="X667" s="201"/>
    </row>
    <row r="668" spans="1:24" ht="72">
      <c r="A668" s="498" t="s">
        <v>1787</v>
      </c>
      <c r="B668" s="499" t="s">
        <v>1285</v>
      </c>
      <c r="C668" s="499">
        <v>500</v>
      </c>
      <c r="D668" s="497" t="s">
        <v>1286</v>
      </c>
      <c r="E668" s="497" t="s">
        <v>231</v>
      </c>
      <c r="F668" s="497" t="s">
        <v>393</v>
      </c>
      <c r="G668" s="497" t="s">
        <v>1787</v>
      </c>
      <c r="H668" s="497" t="s">
        <v>1787</v>
      </c>
      <c r="I668" s="497" t="s">
        <v>1787</v>
      </c>
      <c r="J668" s="497" t="s">
        <v>1787</v>
      </c>
      <c r="K668" s="497" t="s">
        <v>1787</v>
      </c>
      <c r="L668" s="497" t="s">
        <v>1787</v>
      </c>
      <c r="M668" s="497" t="s">
        <v>1787</v>
      </c>
      <c r="N668" s="497" t="s">
        <v>1787</v>
      </c>
      <c r="O668" s="497" t="s">
        <v>1787</v>
      </c>
      <c r="P668" s="499" t="s">
        <v>1787</v>
      </c>
      <c r="Q668" s="485" t="s">
        <v>1787</v>
      </c>
      <c r="R668" s="485" t="s">
        <v>1787</v>
      </c>
      <c r="S668" s="93" t="s">
        <v>1285</v>
      </c>
      <c r="T668" s="201" t="s">
        <v>2127</v>
      </c>
      <c r="U668" s="201"/>
      <c r="V668" s="201"/>
      <c r="W668" s="201">
        <v>0</v>
      </c>
      <c r="X668" s="201"/>
    </row>
    <row r="669" spans="1:24" ht="15">
      <c r="A669" s="495" t="s">
        <v>1787</v>
      </c>
      <c r="B669" s="496" t="s">
        <v>1228</v>
      </c>
      <c r="C669" s="496">
        <v>2000</v>
      </c>
      <c r="D669" s="497" t="s">
        <v>1228</v>
      </c>
      <c r="E669" s="497" t="s">
        <v>231</v>
      </c>
      <c r="F669" s="497"/>
      <c r="G669" s="497" t="s">
        <v>1787</v>
      </c>
      <c r="H669" s="497" t="s">
        <v>1787</v>
      </c>
      <c r="I669" s="497" t="s">
        <v>1787</v>
      </c>
      <c r="J669" s="497" t="s">
        <v>1787</v>
      </c>
      <c r="K669" s="497" t="s">
        <v>1787</v>
      </c>
      <c r="L669" s="497" t="s">
        <v>1787</v>
      </c>
      <c r="M669" s="497" t="s">
        <v>1787</v>
      </c>
      <c r="N669" s="497" t="s">
        <v>1787</v>
      </c>
      <c r="O669" s="497" t="s">
        <v>1787</v>
      </c>
      <c r="P669" s="496" t="s">
        <v>1787</v>
      </c>
      <c r="Q669" s="487" t="s">
        <v>1787</v>
      </c>
      <c r="R669" s="487" t="s">
        <v>1787</v>
      </c>
      <c r="S669" s="93" t="s">
        <v>1228</v>
      </c>
      <c r="T669" s="201" t="s">
        <v>2127</v>
      </c>
      <c r="U669" s="201"/>
      <c r="V669" s="201"/>
      <c r="W669" s="201">
        <v>0</v>
      </c>
      <c r="X669" s="201"/>
    </row>
    <row r="670" spans="1:24" ht="84">
      <c r="A670" s="498" t="s">
        <v>1787</v>
      </c>
      <c r="B670" s="499" t="s">
        <v>840</v>
      </c>
      <c r="C670" s="499">
        <v>500</v>
      </c>
      <c r="D670" s="497" t="s">
        <v>841</v>
      </c>
      <c r="E670" s="497"/>
      <c r="F670" s="497" t="s">
        <v>393</v>
      </c>
      <c r="G670" s="497" t="s">
        <v>1787</v>
      </c>
      <c r="H670" s="497" t="s">
        <v>1787</v>
      </c>
      <c r="I670" s="497" t="s">
        <v>1787</v>
      </c>
      <c r="J670" s="497" t="s">
        <v>1787</v>
      </c>
      <c r="K670" s="497" t="s">
        <v>1787</v>
      </c>
      <c r="L670" s="497" t="s">
        <v>1787</v>
      </c>
      <c r="M670" s="497" t="s">
        <v>1787</v>
      </c>
      <c r="N670" s="497" t="s">
        <v>1787</v>
      </c>
      <c r="O670" s="497" t="s">
        <v>1787</v>
      </c>
      <c r="P670" s="499" t="s">
        <v>1787</v>
      </c>
      <c r="Q670" s="485" t="s">
        <v>1787</v>
      </c>
      <c r="R670" s="485" t="s">
        <v>1787</v>
      </c>
      <c r="S670" s="93" t="s">
        <v>840</v>
      </c>
      <c r="T670" s="536" t="s">
        <v>2127</v>
      </c>
      <c r="U670" s="201"/>
      <c r="V670" s="201"/>
      <c r="W670" s="201">
        <v>0</v>
      </c>
      <c r="X670" s="201"/>
    </row>
    <row r="671" spans="1:24" ht="15">
      <c r="A671" s="495" t="s">
        <v>1787</v>
      </c>
      <c r="B671" s="496" t="s">
        <v>1015</v>
      </c>
      <c r="C671" s="496">
        <v>1000</v>
      </c>
      <c r="D671" s="497" t="s">
        <v>1015</v>
      </c>
      <c r="E671" s="497" t="s">
        <v>231</v>
      </c>
      <c r="F671" s="497"/>
      <c r="G671" s="497" t="s">
        <v>1787</v>
      </c>
      <c r="H671" s="497" t="s">
        <v>1787</v>
      </c>
      <c r="I671" s="497" t="s">
        <v>1787</v>
      </c>
      <c r="J671" s="497" t="s">
        <v>1787</v>
      </c>
      <c r="K671" s="497" t="s">
        <v>1787</v>
      </c>
      <c r="L671" s="497" t="s">
        <v>1787</v>
      </c>
      <c r="M671" s="497" t="s">
        <v>1787</v>
      </c>
      <c r="N671" s="497" t="s">
        <v>1787</v>
      </c>
      <c r="O671" s="497" t="s">
        <v>1787</v>
      </c>
      <c r="P671" s="496" t="s">
        <v>1787</v>
      </c>
      <c r="Q671" s="500" t="s">
        <v>1787</v>
      </c>
      <c r="R671" s="500" t="s">
        <v>1787</v>
      </c>
      <c r="S671" s="93" t="s">
        <v>1015</v>
      </c>
      <c r="T671" s="201" t="s">
        <v>2127</v>
      </c>
      <c r="U671" s="201"/>
      <c r="V671" s="201"/>
      <c r="W671" s="201">
        <v>0</v>
      </c>
      <c r="X671" s="201"/>
    </row>
    <row r="672" spans="1:24" ht="154.5">
      <c r="A672" s="491" t="s">
        <v>2132</v>
      </c>
      <c r="B672" s="491" t="s">
        <v>1787</v>
      </c>
      <c r="C672" s="491" t="s">
        <v>1787</v>
      </c>
      <c r="D672" s="492" t="s">
        <v>2133</v>
      </c>
      <c r="E672" s="492" t="s">
        <v>231</v>
      </c>
      <c r="F672" s="492"/>
      <c r="G672" s="492">
        <v>121.5</v>
      </c>
      <c r="H672" s="492">
        <v>0.2</v>
      </c>
      <c r="I672" s="492">
        <v>0.06</v>
      </c>
      <c r="J672" s="492">
        <v>27.12</v>
      </c>
      <c r="K672" s="492"/>
      <c r="L672" s="492">
        <v>2.0499999999999998</v>
      </c>
      <c r="M672" s="492">
        <v>0.4</v>
      </c>
      <c r="N672" s="492" t="s">
        <v>1787</v>
      </c>
      <c r="O672" s="492" t="s">
        <v>1787</v>
      </c>
      <c r="P672" s="493" t="s">
        <v>2134</v>
      </c>
      <c r="Q672" s="491" t="s">
        <v>2135</v>
      </c>
      <c r="R672" s="504" t="s">
        <v>2136</v>
      </c>
      <c r="S672" s="93" t="s">
        <v>2132</v>
      </c>
      <c r="T672" s="481" t="s">
        <v>2132</v>
      </c>
      <c r="U672" s="201"/>
      <c r="V672" s="201"/>
      <c r="W672" s="201" t="s">
        <v>2132</v>
      </c>
      <c r="X672" s="201"/>
    </row>
    <row r="673" spans="1:24" ht="24">
      <c r="A673" s="495" t="s">
        <v>1787</v>
      </c>
      <c r="B673" s="496" t="s">
        <v>418</v>
      </c>
      <c r="C673" s="496">
        <v>13000</v>
      </c>
      <c r="D673" s="497" t="s">
        <v>421</v>
      </c>
      <c r="E673" s="497" t="s">
        <v>231</v>
      </c>
      <c r="F673" s="497"/>
      <c r="G673" s="497" t="s">
        <v>1787</v>
      </c>
      <c r="H673" s="497" t="s">
        <v>1787</v>
      </c>
      <c r="I673" s="497" t="s">
        <v>1787</v>
      </c>
      <c r="J673" s="497" t="s">
        <v>1787</v>
      </c>
      <c r="K673" s="497" t="s">
        <v>1787</v>
      </c>
      <c r="L673" s="497" t="s">
        <v>1787</v>
      </c>
      <c r="M673" s="497" t="s">
        <v>1787</v>
      </c>
      <c r="N673" s="497" t="s">
        <v>1787</v>
      </c>
      <c r="O673" s="497" t="s">
        <v>1787</v>
      </c>
      <c r="P673" s="496" t="s">
        <v>1787</v>
      </c>
      <c r="Q673" s="487" t="s">
        <v>1787</v>
      </c>
      <c r="R673" s="487" t="s">
        <v>1787</v>
      </c>
      <c r="S673" s="93" t="s">
        <v>418</v>
      </c>
      <c r="T673" s="201" t="s">
        <v>2132</v>
      </c>
      <c r="U673" s="201"/>
      <c r="V673" s="201"/>
      <c r="W673" s="201">
        <v>0</v>
      </c>
      <c r="X673" s="201"/>
    </row>
    <row r="674" spans="1:24" ht="15">
      <c r="A674" s="498" t="s">
        <v>1787</v>
      </c>
      <c r="B674" s="499" t="s">
        <v>1015</v>
      </c>
      <c r="C674" s="499">
        <v>30000</v>
      </c>
      <c r="D674" s="497" t="s">
        <v>1015</v>
      </c>
      <c r="E674" s="497" t="s">
        <v>231</v>
      </c>
      <c r="F674" s="497"/>
      <c r="G674" s="497" t="s">
        <v>1787</v>
      </c>
      <c r="H674" s="497" t="s">
        <v>1787</v>
      </c>
      <c r="I674" s="497" t="s">
        <v>1787</v>
      </c>
      <c r="J674" s="497" t="s">
        <v>1787</v>
      </c>
      <c r="K674" s="497" t="s">
        <v>1787</v>
      </c>
      <c r="L674" s="497" t="s">
        <v>1787</v>
      </c>
      <c r="M674" s="497" t="s">
        <v>1787</v>
      </c>
      <c r="N674" s="497" t="s">
        <v>1787</v>
      </c>
      <c r="O674" s="497" t="s">
        <v>1787</v>
      </c>
      <c r="P674" s="499" t="s">
        <v>1787</v>
      </c>
      <c r="Q674" s="485" t="s">
        <v>1787</v>
      </c>
      <c r="R674" s="485" t="s">
        <v>1787</v>
      </c>
      <c r="S674" s="93" t="s">
        <v>1015</v>
      </c>
      <c r="T674" s="201" t="s">
        <v>2132</v>
      </c>
      <c r="U674" s="201"/>
      <c r="V674" s="201"/>
      <c r="W674" s="201">
        <v>0</v>
      </c>
      <c r="X674" s="201"/>
    </row>
    <row r="675" spans="1:24" ht="297.75">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v>0</v>
      </c>
      <c r="X675" s="201"/>
    </row>
    <row r="676" spans="1:24" ht="15">
      <c r="A676" s="498" t="s">
        <v>1787</v>
      </c>
      <c r="B676" s="499" t="s">
        <v>534</v>
      </c>
      <c r="C676" s="499">
        <v>1800</v>
      </c>
      <c r="D676" s="497" t="s">
        <v>536</v>
      </c>
      <c r="E676" s="497" t="s">
        <v>231</v>
      </c>
      <c r="F676" s="497"/>
      <c r="G676" s="497" t="s">
        <v>1787</v>
      </c>
      <c r="H676" s="497" t="s">
        <v>1787</v>
      </c>
      <c r="I676" s="497" t="s">
        <v>1787</v>
      </c>
      <c r="J676" s="497" t="s">
        <v>1787</v>
      </c>
      <c r="K676" s="497" t="s">
        <v>1787</v>
      </c>
      <c r="L676" s="497" t="s">
        <v>1787</v>
      </c>
      <c r="M676" s="497" t="s">
        <v>1787</v>
      </c>
      <c r="N676" s="497" t="s">
        <v>1787</v>
      </c>
      <c r="O676" s="497" t="s">
        <v>1787</v>
      </c>
      <c r="P676" s="499" t="s">
        <v>1787</v>
      </c>
      <c r="Q676" s="485" t="s">
        <v>1787</v>
      </c>
      <c r="R676" s="485" t="s">
        <v>1787</v>
      </c>
      <c r="S676" s="93" t="s">
        <v>534</v>
      </c>
      <c r="T676" s="201" t="s">
        <v>2132</v>
      </c>
      <c r="U676" s="201"/>
      <c r="V676" s="201"/>
      <c r="W676" s="201">
        <v>0</v>
      </c>
      <c r="X676" s="201"/>
    </row>
    <row r="677" spans="1:24" ht="72">
      <c r="A677" s="506" t="s">
        <v>1787</v>
      </c>
      <c r="B677" s="507" t="s">
        <v>382</v>
      </c>
      <c r="C677" s="507">
        <v>180</v>
      </c>
      <c r="D677" s="508" t="s">
        <v>385</v>
      </c>
      <c r="E677" s="508" t="s">
        <v>231</v>
      </c>
      <c r="F677" s="508" t="s">
        <v>386</v>
      </c>
      <c r="G677" s="508" t="s">
        <v>1787</v>
      </c>
      <c r="H677" s="508" t="s">
        <v>1787</v>
      </c>
      <c r="I677" s="508" t="s">
        <v>1787</v>
      </c>
      <c r="J677" s="508" t="s">
        <v>1787</v>
      </c>
      <c r="K677" s="508" t="s">
        <v>1787</v>
      </c>
      <c r="L677" s="508" t="s">
        <v>1787</v>
      </c>
      <c r="M677" s="508" t="s">
        <v>1787</v>
      </c>
      <c r="N677" s="508" t="s">
        <v>1787</v>
      </c>
      <c r="O677" s="508" t="s">
        <v>1787</v>
      </c>
      <c r="P677" s="507" t="s">
        <v>1787</v>
      </c>
      <c r="Q677" s="500" t="s">
        <v>1787</v>
      </c>
      <c r="R677" s="500" t="s">
        <v>1787</v>
      </c>
      <c r="S677" s="93" t="s">
        <v>382</v>
      </c>
      <c r="T677" s="201" t="s">
        <v>2132</v>
      </c>
      <c r="U677" s="201"/>
      <c r="V677" s="201"/>
      <c r="W677" s="201">
        <v>0</v>
      </c>
      <c r="X677" s="201"/>
    </row>
    <row r="678" spans="1:24" ht="409.6">
      <c r="A678" s="491" t="s">
        <v>2137</v>
      </c>
      <c r="B678" s="491" t="s">
        <v>1787</v>
      </c>
      <c r="C678" s="491" t="s">
        <v>1787</v>
      </c>
      <c r="D678" s="492" t="s">
        <v>2138</v>
      </c>
      <c r="E678" s="492" t="s">
        <v>2139</v>
      </c>
      <c r="F678" s="492"/>
      <c r="G678" s="492">
        <v>220.59</v>
      </c>
      <c r="H678" s="492">
        <v>11.66</v>
      </c>
      <c r="I678" s="492">
        <v>6.65</v>
      </c>
      <c r="J678" s="492">
        <v>8.75</v>
      </c>
      <c r="K678" s="492"/>
      <c r="L678" s="492">
        <v>5.93</v>
      </c>
      <c r="M678" s="492">
        <v>1.1599999999999999</v>
      </c>
      <c r="N678" s="492" t="s">
        <v>1787</v>
      </c>
      <c r="O678" s="492" t="s">
        <v>1787</v>
      </c>
      <c r="P678" s="493" t="s">
        <v>2140</v>
      </c>
      <c r="Q678" s="491" t="s">
        <v>2141</v>
      </c>
      <c r="R678" s="501" t="s">
        <v>2142</v>
      </c>
      <c r="S678" s="93" t="s">
        <v>2137</v>
      </c>
      <c r="T678" s="481" t="s">
        <v>2137</v>
      </c>
      <c r="U678" s="201"/>
      <c r="V678" s="201"/>
      <c r="W678" s="201" t="s">
        <v>2137</v>
      </c>
      <c r="X678" s="201"/>
    </row>
    <row r="679" spans="1:24" ht="107.25">
      <c r="A679" s="495" t="s">
        <v>1787</v>
      </c>
      <c r="B679" s="496" t="s">
        <v>865</v>
      </c>
      <c r="C679" s="496">
        <v>23125</v>
      </c>
      <c r="D679" s="497" t="s">
        <v>867</v>
      </c>
      <c r="E679" s="497" t="s">
        <v>217</v>
      </c>
      <c r="F679" s="497" t="s">
        <v>868</v>
      </c>
      <c r="G679" s="497" t="s">
        <v>1787</v>
      </c>
      <c r="H679" s="497" t="s">
        <v>1787</v>
      </c>
      <c r="I679" s="497" t="s">
        <v>1787</v>
      </c>
      <c r="J679" s="497" t="s">
        <v>1787</v>
      </c>
      <c r="K679" s="497" t="s">
        <v>1787</v>
      </c>
      <c r="L679" s="497" t="s">
        <v>1787</v>
      </c>
      <c r="M679" s="497" t="s">
        <v>1787</v>
      </c>
      <c r="N679" s="497" t="s">
        <v>1787</v>
      </c>
      <c r="O679" s="497" t="s">
        <v>1787</v>
      </c>
      <c r="P679" s="496" t="s">
        <v>1787</v>
      </c>
      <c r="Q679" s="487" t="s">
        <v>1787</v>
      </c>
      <c r="R679" s="487" t="s">
        <v>1787</v>
      </c>
      <c r="S679" s="93" t="s">
        <v>865</v>
      </c>
      <c r="T679" s="201" t="s">
        <v>2137</v>
      </c>
      <c r="U679" s="201"/>
      <c r="V679" s="201"/>
      <c r="W679" s="201">
        <v>0</v>
      </c>
      <c r="X679" s="201"/>
    </row>
    <row r="680" spans="1:24" ht="118.5">
      <c r="A680" s="498" t="s">
        <v>1787</v>
      </c>
      <c r="B680" s="499" t="s">
        <v>1068</v>
      </c>
      <c r="C680" s="499">
        <v>6250</v>
      </c>
      <c r="D680" s="497" t="s">
        <v>1070</v>
      </c>
      <c r="E680" s="497" t="s">
        <v>217</v>
      </c>
      <c r="F680" s="497"/>
      <c r="G680" s="497" t="s">
        <v>1787</v>
      </c>
      <c r="H680" s="497" t="s">
        <v>1787</v>
      </c>
      <c r="I680" s="497" t="s">
        <v>1787</v>
      </c>
      <c r="J680" s="497" t="s">
        <v>1787</v>
      </c>
      <c r="K680" s="497" t="s">
        <v>1787</v>
      </c>
      <c r="L680" s="497" t="s">
        <v>1787</v>
      </c>
      <c r="M680" s="497" t="s">
        <v>1787</v>
      </c>
      <c r="N680" s="497" t="s">
        <v>1787</v>
      </c>
      <c r="O680" s="497" t="s">
        <v>1787</v>
      </c>
      <c r="P680" s="499" t="s">
        <v>1787</v>
      </c>
      <c r="Q680" s="485" t="s">
        <v>1787</v>
      </c>
      <c r="R680" s="485" t="s">
        <v>1787</v>
      </c>
      <c r="S680" s="93" t="s">
        <v>1068</v>
      </c>
      <c r="T680" s="201" t="s">
        <v>2137</v>
      </c>
      <c r="U680" s="201"/>
      <c r="V680" s="201"/>
      <c r="W680" s="201">
        <v>0</v>
      </c>
      <c r="X680" s="201"/>
    </row>
    <row r="681" spans="1:24" ht="24">
      <c r="A681" s="495" t="s">
        <v>1787</v>
      </c>
      <c r="B681" s="496" t="s">
        <v>508</v>
      </c>
      <c r="C681" s="496">
        <v>3125</v>
      </c>
      <c r="D681" s="497" t="s">
        <v>510</v>
      </c>
      <c r="E681" s="497" t="s">
        <v>217</v>
      </c>
      <c r="F681" s="497"/>
      <c r="G681" s="497" t="s">
        <v>1787</v>
      </c>
      <c r="H681" s="497" t="s">
        <v>1787</v>
      </c>
      <c r="I681" s="497" t="s">
        <v>1787</v>
      </c>
      <c r="J681" s="497" t="s">
        <v>1787</v>
      </c>
      <c r="K681" s="497" t="s">
        <v>1787</v>
      </c>
      <c r="L681" s="497" t="s">
        <v>1787</v>
      </c>
      <c r="M681" s="497" t="s">
        <v>1787</v>
      </c>
      <c r="N681" s="497" t="s">
        <v>1787</v>
      </c>
      <c r="O681" s="497" t="s">
        <v>1787</v>
      </c>
      <c r="P681" s="496" t="s">
        <v>1787</v>
      </c>
      <c r="Q681" s="487" t="s">
        <v>1787</v>
      </c>
      <c r="R681" s="487" t="s">
        <v>1787</v>
      </c>
      <c r="S681" s="93" t="s">
        <v>508</v>
      </c>
      <c r="T681" s="201" t="s">
        <v>2137</v>
      </c>
      <c r="U681" s="201"/>
      <c r="V681" s="201"/>
      <c r="W681" s="201">
        <v>0</v>
      </c>
      <c r="X681" s="201"/>
    </row>
    <row r="682" spans="1:24" ht="84">
      <c r="A682" s="498" t="s">
        <v>1787</v>
      </c>
      <c r="B682" s="499" t="s">
        <v>1380</v>
      </c>
      <c r="C682" s="499">
        <v>3125</v>
      </c>
      <c r="D682" s="497" t="s">
        <v>1383</v>
      </c>
      <c r="E682" s="497" t="s">
        <v>139</v>
      </c>
      <c r="F682" s="497"/>
      <c r="G682" s="497" t="s">
        <v>1787</v>
      </c>
      <c r="H682" s="497" t="s">
        <v>1787</v>
      </c>
      <c r="I682" s="497" t="s">
        <v>1787</v>
      </c>
      <c r="J682" s="497" t="s">
        <v>1787</v>
      </c>
      <c r="K682" s="497" t="s">
        <v>1787</v>
      </c>
      <c r="L682" s="497" t="s">
        <v>1787</v>
      </c>
      <c r="M682" s="497" t="s">
        <v>1787</v>
      </c>
      <c r="N682" s="497" t="s">
        <v>1787</v>
      </c>
      <c r="O682" s="497" t="s">
        <v>1787</v>
      </c>
      <c r="P682" s="499" t="s">
        <v>1787</v>
      </c>
      <c r="Q682" s="485" t="s">
        <v>1787</v>
      </c>
      <c r="R682" s="485" t="s">
        <v>1787</v>
      </c>
      <c r="S682" s="93" t="s">
        <v>1380</v>
      </c>
      <c r="T682" s="201" t="s">
        <v>2137</v>
      </c>
      <c r="U682" s="201"/>
      <c r="V682" s="201"/>
      <c r="W682" s="201">
        <v>0</v>
      </c>
      <c r="X682" s="201"/>
    </row>
    <row r="683" spans="1:24" ht="15">
      <c r="A683" s="495" t="s">
        <v>1787</v>
      </c>
      <c r="B683" s="496" t="s">
        <v>1005</v>
      </c>
      <c r="C683" s="496">
        <v>2500</v>
      </c>
      <c r="D683" s="497" t="s">
        <v>1006</v>
      </c>
      <c r="E683" s="497" t="s">
        <v>231</v>
      </c>
      <c r="F683" s="497"/>
      <c r="G683" s="497" t="s">
        <v>1787</v>
      </c>
      <c r="H683" s="497" t="s">
        <v>1787</v>
      </c>
      <c r="I683" s="497" t="s">
        <v>1787</v>
      </c>
      <c r="J683" s="497" t="s">
        <v>1787</v>
      </c>
      <c r="K683" s="497" t="s">
        <v>1787</v>
      </c>
      <c r="L683" s="497" t="s">
        <v>1787</v>
      </c>
      <c r="M683" s="497" t="s">
        <v>1787</v>
      </c>
      <c r="N683" s="497" t="s">
        <v>1787</v>
      </c>
      <c r="O683" s="497" t="s">
        <v>1787</v>
      </c>
      <c r="P683" s="496" t="s">
        <v>1787</v>
      </c>
      <c r="Q683" s="487" t="s">
        <v>1787</v>
      </c>
      <c r="R683" s="487" t="s">
        <v>1787</v>
      </c>
      <c r="S683" s="93" t="s">
        <v>1005</v>
      </c>
      <c r="T683" s="201" t="s">
        <v>2137</v>
      </c>
      <c r="U683" s="201"/>
      <c r="V683" s="201"/>
      <c r="W683" s="201">
        <v>0</v>
      </c>
      <c r="X683" s="201"/>
    </row>
    <row r="684" spans="1:24" ht="202.5">
      <c r="A684" s="498" t="s">
        <v>1787</v>
      </c>
      <c r="B684" s="499" t="s">
        <v>758</v>
      </c>
      <c r="C684" s="499">
        <v>3750</v>
      </c>
      <c r="D684" s="497" t="s">
        <v>760</v>
      </c>
      <c r="E684" s="497"/>
      <c r="F684" s="497"/>
      <c r="G684" s="497" t="s">
        <v>1787</v>
      </c>
      <c r="H684" s="497" t="s">
        <v>1787</v>
      </c>
      <c r="I684" s="497" t="s">
        <v>1787</v>
      </c>
      <c r="J684" s="497" t="s">
        <v>1787</v>
      </c>
      <c r="K684" s="497" t="s">
        <v>1787</v>
      </c>
      <c r="L684" s="497" t="s">
        <v>1787</v>
      </c>
      <c r="M684" s="497" t="s">
        <v>1787</v>
      </c>
      <c r="N684" s="497" t="s">
        <v>1787</v>
      </c>
      <c r="O684" s="497" t="s">
        <v>1787</v>
      </c>
      <c r="P684" s="499" t="s">
        <v>1787</v>
      </c>
      <c r="Q684" s="485" t="s">
        <v>1787</v>
      </c>
      <c r="R684" s="485" t="s">
        <v>1787</v>
      </c>
      <c r="S684" s="93" t="s">
        <v>758</v>
      </c>
      <c r="T684" s="536" t="s">
        <v>2137</v>
      </c>
      <c r="U684" s="201"/>
      <c r="V684" s="201"/>
      <c r="W684" s="201">
        <v>0</v>
      </c>
      <c r="X684" s="201"/>
    </row>
    <row r="685" spans="1:24" ht="107.25">
      <c r="A685" s="495" t="s">
        <v>1787</v>
      </c>
      <c r="B685" s="496" t="s">
        <v>653</v>
      </c>
      <c r="C685" s="496">
        <v>2500</v>
      </c>
      <c r="D685" s="497" t="s">
        <v>655</v>
      </c>
      <c r="E685" s="497"/>
      <c r="F685" s="497"/>
      <c r="G685" s="497" t="s">
        <v>1787</v>
      </c>
      <c r="H685" s="497" t="s">
        <v>1787</v>
      </c>
      <c r="I685" s="497" t="s">
        <v>1787</v>
      </c>
      <c r="J685" s="497" t="s">
        <v>1787</v>
      </c>
      <c r="K685" s="497" t="s">
        <v>1787</v>
      </c>
      <c r="L685" s="497" t="s">
        <v>1787</v>
      </c>
      <c r="M685" s="497" t="s">
        <v>1787</v>
      </c>
      <c r="N685" s="497" t="s">
        <v>1787</v>
      </c>
      <c r="O685" s="497" t="s">
        <v>1787</v>
      </c>
      <c r="P685" s="496" t="s">
        <v>1787</v>
      </c>
      <c r="Q685" s="487" t="s">
        <v>1787</v>
      </c>
      <c r="R685" s="487" t="s">
        <v>1787</v>
      </c>
      <c r="S685" s="93" t="s">
        <v>653</v>
      </c>
      <c r="T685" s="536" t="s">
        <v>2137</v>
      </c>
      <c r="U685" s="201"/>
      <c r="V685" s="201"/>
      <c r="W685" s="201">
        <v>0</v>
      </c>
      <c r="X685" s="201"/>
    </row>
    <row r="686" spans="1:24" ht="84">
      <c r="A686" s="498" t="s">
        <v>1787</v>
      </c>
      <c r="B686" s="499" t="s">
        <v>891</v>
      </c>
      <c r="C686" s="499">
        <v>250</v>
      </c>
      <c r="D686" s="497" t="s">
        <v>627</v>
      </c>
      <c r="E686" s="497" t="s">
        <v>628</v>
      </c>
      <c r="F686" s="497"/>
      <c r="G686" s="497" t="s">
        <v>1787</v>
      </c>
      <c r="H686" s="497" t="s">
        <v>1787</v>
      </c>
      <c r="I686" s="497" t="s">
        <v>1787</v>
      </c>
      <c r="J686" s="497" t="s">
        <v>1787</v>
      </c>
      <c r="K686" s="497" t="s">
        <v>1787</v>
      </c>
      <c r="L686" s="497" t="s">
        <v>1787</v>
      </c>
      <c r="M686" s="497" t="s">
        <v>1787</v>
      </c>
      <c r="N686" s="497" t="s">
        <v>1787</v>
      </c>
      <c r="O686" s="497" t="s">
        <v>1787</v>
      </c>
      <c r="P686" s="499" t="s">
        <v>1787</v>
      </c>
      <c r="Q686" s="485" t="s">
        <v>1787</v>
      </c>
      <c r="R686" s="485" t="s">
        <v>1787</v>
      </c>
      <c r="S686" s="93" t="s">
        <v>891</v>
      </c>
      <c r="T686" s="201" t="s">
        <v>2137</v>
      </c>
      <c r="U686" s="201"/>
      <c r="V686" s="201"/>
      <c r="W686" s="201">
        <v>0</v>
      </c>
      <c r="X686" s="201"/>
    </row>
    <row r="687" spans="1:24" ht="72">
      <c r="A687" s="495" t="s">
        <v>1787</v>
      </c>
      <c r="B687" s="496" t="s">
        <v>382</v>
      </c>
      <c r="C687" s="496">
        <v>375</v>
      </c>
      <c r="D687" s="497" t="s">
        <v>385</v>
      </c>
      <c r="E687" s="497" t="s">
        <v>231</v>
      </c>
      <c r="F687" s="497" t="s">
        <v>386</v>
      </c>
      <c r="G687" s="497" t="s">
        <v>1787</v>
      </c>
      <c r="H687" s="497" t="s">
        <v>1787</v>
      </c>
      <c r="I687" s="497" t="s">
        <v>1787</v>
      </c>
      <c r="J687" s="497" t="s">
        <v>1787</v>
      </c>
      <c r="K687" s="497" t="s">
        <v>1787</v>
      </c>
      <c r="L687" s="497" t="s">
        <v>1787</v>
      </c>
      <c r="M687" s="497" t="s">
        <v>1787</v>
      </c>
      <c r="N687" s="497" t="s">
        <v>1787</v>
      </c>
      <c r="O687" s="497" t="s">
        <v>1787</v>
      </c>
      <c r="P687" s="496" t="s">
        <v>1787</v>
      </c>
      <c r="Q687" s="487" t="s">
        <v>1787</v>
      </c>
      <c r="R687" s="487" t="s">
        <v>1787</v>
      </c>
      <c r="S687" s="93" t="s">
        <v>382</v>
      </c>
      <c r="T687" s="201" t="s">
        <v>2137</v>
      </c>
      <c r="U687" s="201"/>
      <c r="V687" s="201"/>
      <c r="W687" s="201">
        <v>0</v>
      </c>
      <c r="X687" s="201"/>
    </row>
    <row r="688" spans="1:24" ht="84">
      <c r="A688" s="498" t="s">
        <v>1787</v>
      </c>
      <c r="B688" s="499" t="s">
        <v>840</v>
      </c>
      <c r="C688" s="499">
        <v>50</v>
      </c>
      <c r="D688" s="497" t="s">
        <v>841</v>
      </c>
      <c r="E688" s="497"/>
      <c r="F688" s="497" t="s">
        <v>393</v>
      </c>
      <c r="G688" s="497" t="s">
        <v>1787</v>
      </c>
      <c r="H688" s="497" t="s">
        <v>1787</v>
      </c>
      <c r="I688" s="497" t="s">
        <v>1787</v>
      </c>
      <c r="J688" s="497" t="s">
        <v>1787</v>
      </c>
      <c r="K688" s="497" t="s">
        <v>1787</v>
      </c>
      <c r="L688" s="497" t="s">
        <v>1787</v>
      </c>
      <c r="M688" s="497" t="s">
        <v>1787</v>
      </c>
      <c r="N688" s="497" t="s">
        <v>1787</v>
      </c>
      <c r="O688" s="497" t="s">
        <v>1787</v>
      </c>
      <c r="P688" s="499" t="s">
        <v>1787</v>
      </c>
      <c r="Q688" s="485" t="s">
        <v>1787</v>
      </c>
      <c r="R688" s="485" t="s">
        <v>1787</v>
      </c>
      <c r="S688" s="93" t="s">
        <v>840</v>
      </c>
      <c r="T688" s="536" t="s">
        <v>2137</v>
      </c>
      <c r="U688" s="201"/>
      <c r="V688" s="201"/>
      <c r="W688" s="201">
        <v>0</v>
      </c>
      <c r="X688" s="201"/>
    </row>
    <row r="689" spans="1:24" ht="72">
      <c r="A689" s="495" t="s">
        <v>1787</v>
      </c>
      <c r="B689" s="496" t="s">
        <v>834</v>
      </c>
      <c r="C689" s="496">
        <v>25</v>
      </c>
      <c r="D689" s="497" t="s">
        <v>835</v>
      </c>
      <c r="E689" s="497"/>
      <c r="F689" s="497" t="s">
        <v>393</v>
      </c>
      <c r="G689" s="497" t="s">
        <v>1787</v>
      </c>
      <c r="H689" s="497" t="s">
        <v>1787</v>
      </c>
      <c r="I689" s="497" t="s">
        <v>1787</v>
      </c>
      <c r="J689" s="497" t="s">
        <v>1787</v>
      </c>
      <c r="K689" s="497" t="s">
        <v>1787</v>
      </c>
      <c r="L689" s="497" t="s">
        <v>1787</v>
      </c>
      <c r="M689" s="497" t="s">
        <v>1787</v>
      </c>
      <c r="N689" s="497" t="s">
        <v>1787</v>
      </c>
      <c r="O689" s="497" t="s">
        <v>1787</v>
      </c>
      <c r="P689" s="496" t="s">
        <v>1787</v>
      </c>
      <c r="Q689" s="487" t="s">
        <v>1787</v>
      </c>
      <c r="R689" s="487" t="s">
        <v>1787</v>
      </c>
      <c r="S689" s="93" t="s">
        <v>834</v>
      </c>
      <c r="T689" s="536" t="s">
        <v>2137</v>
      </c>
      <c r="U689" s="201"/>
      <c r="V689" s="201"/>
      <c r="W689" s="201">
        <v>0</v>
      </c>
      <c r="X689" s="201"/>
    </row>
    <row r="690" spans="1:24" ht="15">
      <c r="A690" s="498" t="s">
        <v>1787</v>
      </c>
      <c r="B690" s="499" t="s">
        <v>1015</v>
      </c>
      <c r="C690" s="499">
        <v>1500</v>
      </c>
      <c r="D690" s="497" t="s">
        <v>1015</v>
      </c>
      <c r="E690" s="497" t="s">
        <v>231</v>
      </c>
      <c r="F690" s="497"/>
      <c r="G690" s="497" t="s">
        <v>1787</v>
      </c>
      <c r="H690" s="497" t="s">
        <v>1787</v>
      </c>
      <c r="I690" s="497" t="s">
        <v>1787</v>
      </c>
      <c r="J690" s="497" t="s">
        <v>1787</v>
      </c>
      <c r="K690" s="497" t="s">
        <v>1787</v>
      </c>
      <c r="L690" s="497" t="s">
        <v>1787</v>
      </c>
      <c r="M690" s="497" t="s">
        <v>1787</v>
      </c>
      <c r="N690" s="497" t="s">
        <v>1787</v>
      </c>
      <c r="O690" s="497" t="s">
        <v>1787</v>
      </c>
      <c r="P690" s="499" t="s">
        <v>1787</v>
      </c>
      <c r="Q690" s="502" t="s">
        <v>1787</v>
      </c>
      <c r="R690" s="502" t="s">
        <v>1787</v>
      </c>
      <c r="S690" s="93" t="s">
        <v>1015</v>
      </c>
      <c r="T690" s="201" t="s">
        <v>2137</v>
      </c>
      <c r="U690" s="201"/>
      <c r="V690" s="201"/>
      <c r="W690" s="201">
        <v>0</v>
      </c>
      <c r="X690" s="201"/>
    </row>
    <row r="691" spans="1:24" ht="409.6">
      <c r="A691" s="491" t="s">
        <v>2143</v>
      </c>
      <c r="B691" s="491" t="s">
        <v>1787</v>
      </c>
      <c r="C691" s="491" t="s">
        <v>1787</v>
      </c>
      <c r="D691" s="492" t="s">
        <v>2144</v>
      </c>
      <c r="E691" s="492" t="s">
        <v>2145</v>
      </c>
      <c r="F691" s="492"/>
      <c r="G691" s="492">
        <v>166.09</v>
      </c>
      <c r="H691" s="492">
        <v>13.67</v>
      </c>
      <c r="I691" s="492">
        <v>11.19</v>
      </c>
      <c r="J691" s="492">
        <v>9.3699999999999992</v>
      </c>
      <c r="K691" s="492"/>
      <c r="L691" s="492">
        <v>1.07</v>
      </c>
      <c r="M691" s="492">
        <v>0.9</v>
      </c>
      <c r="N691" s="492" t="s">
        <v>1787</v>
      </c>
      <c r="O691" s="492" t="s">
        <v>1787</v>
      </c>
      <c r="P691" s="493" t="s">
        <v>2146</v>
      </c>
      <c r="Q691" s="491" t="s">
        <v>2147</v>
      </c>
      <c r="R691" s="504" t="s">
        <v>2148</v>
      </c>
      <c r="S691" s="93" t="s">
        <v>2143</v>
      </c>
      <c r="T691" s="481" t="s">
        <v>2143</v>
      </c>
      <c r="U691" s="201"/>
      <c r="V691" s="201"/>
      <c r="W691" s="201" t="s">
        <v>2143</v>
      </c>
      <c r="X691" s="201"/>
    </row>
    <row r="692" spans="1:24" ht="297.75">
      <c r="A692" s="495" t="s">
        <v>1787</v>
      </c>
      <c r="B692" s="496" t="s">
        <v>228</v>
      </c>
      <c r="C692" s="496">
        <v>20000</v>
      </c>
      <c r="D692" s="497" t="s">
        <v>230</v>
      </c>
      <c r="E692" s="497" t="s">
        <v>231</v>
      </c>
      <c r="F692" s="497"/>
      <c r="G692" s="497" t="s">
        <v>1787</v>
      </c>
      <c r="H692" s="497" t="s">
        <v>1787</v>
      </c>
      <c r="I692" s="497" t="s">
        <v>1787</v>
      </c>
      <c r="J692" s="497" t="s">
        <v>1787</v>
      </c>
      <c r="K692" s="497" t="s">
        <v>1787</v>
      </c>
      <c r="L692" s="497" t="s">
        <v>1787</v>
      </c>
      <c r="M692" s="497" t="s">
        <v>1787</v>
      </c>
      <c r="N692" s="497" t="s">
        <v>1787</v>
      </c>
      <c r="O692" s="497" t="s">
        <v>1787</v>
      </c>
      <c r="P692" s="496" t="s">
        <v>1787</v>
      </c>
      <c r="Q692" s="485" t="s">
        <v>1787</v>
      </c>
      <c r="R692" s="485" t="s">
        <v>1787</v>
      </c>
      <c r="S692" s="93" t="s">
        <v>228</v>
      </c>
      <c r="T692" s="201" t="s">
        <v>2143</v>
      </c>
      <c r="U692" s="201"/>
      <c r="V692" s="201"/>
      <c r="W692" s="201">
        <v>0</v>
      </c>
      <c r="X692" s="201"/>
    </row>
    <row r="693" spans="1:24" ht="15">
      <c r="A693" s="498" t="s">
        <v>1787</v>
      </c>
      <c r="B693" s="499" t="s">
        <v>1669</v>
      </c>
      <c r="C693" s="499">
        <v>6250</v>
      </c>
      <c r="D693" s="497"/>
      <c r="E693" s="497"/>
      <c r="F693" s="497"/>
      <c r="G693" s="497" t="s">
        <v>1787</v>
      </c>
      <c r="H693" s="497" t="s">
        <v>1787</v>
      </c>
      <c r="I693" s="497" t="s">
        <v>1787</v>
      </c>
      <c r="J693" s="497" t="s">
        <v>1787</v>
      </c>
      <c r="K693" s="497" t="s">
        <v>1787</v>
      </c>
      <c r="L693" s="497" t="s">
        <v>1787</v>
      </c>
      <c r="M693" s="497" t="s">
        <v>1787</v>
      </c>
      <c r="N693" s="497" t="s">
        <v>1787</v>
      </c>
      <c r="O693" s="497" t="s">
        <v>1787</v>
      </c>
      <c r="P693" s="499" t="s">
        <v>1787</v>
      </c>
      <c r="Q693" s="487" t="s">
        <v>1787</v>
      </c>
      <c r="R693" s="487" t="s">
        <v>1787</v>
      </c>
      <c r="S693" s="93" t="s">
        <v>1669</v>
      </c>
      <c r="T693" s="536" t="s">
        <v>2143</v>
      </c>
      <c r="U693" s="201"/>
      <c r="V693" s="201"/>
      <c r="W693" s="201">
        <v>0</v>
      </c>
      <c r="X693" s="201"/>
    </row>
    <row r="694" spans="1:24" ht="84">
      <c r="A694" s="495" t="s">
        <v>1787</v>
      </c>
      <c r="B694" s="496" t="s">
        <v>1380</v>
      </c>
      <c r="C694" s="496">
        <v>3125</v>
      </c>
      <c r="D694" s="497" t="s">
        <v>1383</v>
      </c>
      <c r="E694" s="497" t="s">
        <v>139</v>
      </c>
      <c r="F694" s="497"/>
      <c r="G694" s="497" t="s">
        <v>1787</v>
      </c>
      <c r="H694" s="497" t="s">
        <v>1787</v>
      </c>
      <c r="I694" s="497" t="s">
        <v>1787</v>
      </c>
      <c r="J694" s="497" t="s">
        <v>1787</v>
      </c>
      <c r="K694" s="497" t="s">
        <v>1787</v>
      </c>
      <c r="L694" s="497" t="s">
        <v>1787</v>
      </c>
      <c r="M694" s="497" t="s">
        <v>1787</v>
      </c>
      <c r="N694" s="497" t="s">
        <v>1787</v>
      </c>
      <c r="O694" s="497" t="s">
        <v>1787</v>
      </c>
      <c r="P694" s="496" t="s">
        <v>1787</v>
      </c>
      <c r="Q694" s="485" t="s">
        <v>1787</v>
      </c>
      <c r="R694" s="485" t="s">
        <v>1787</v>
      </c>
      <c r="S694" s="93" t="s">
        <v>1380</v>
      </c>
      <c r="T694" s="201" t="s">
        <v>2143</v>
      </c>
      <c r="U694" s="201"/>
      <c r="V694" s="201"/>
      <c r="W694" s="201">
        <v>0</v>
      </c>
      <c r="X694" s="201"/>
    </row>
    <row r="695" spans="1:24" ht="15">
      <c r="A695" s="498" t="s">
        <v>1787</v>
      </c>
      <c r="B695" s="499" t="s">
        <v>1005</v>
      </c>
      <c r="C695" s="499">
        <v>2500</v>
      </c>
      <c r="D695" s="497" t="s">
        <v>1006</v>
      </c>
      <c r="E695" s="497" t="s">
        <v>231</v>
      </c>
      <c r="F695" s="497"/>
      <c r="G695" s="497" t="s">
        <v>1787</v>
      </c>
      <c r="H695" s="497" t="s">
        <v>1787</v>
      </c>
      <c r="I695" s="497" t="s">
        <v>1787</v>
      </c>
      <c r="J695" s="497" t="s">
        <v>1787</v>
      </c>
      <c r="K695" s="497" t="s">
        <v>1787</v>
      </c>
      <c r="L695" s="497" t="s">
        <v>1787</v>
      </c>
      <c r="M695" s="497" t="s">
        <v>1787</v>
      </c>
      <c r="N695" s="497" t="s">
        <v>1787</v>
      </c>
      <c r="O695" s="497" t="s">
        <v>1787</v>
      </c>
      <c r="P695" s="499" t="s">
        <v>1787</v>
      </c>
      <c r="Q695" s="487" t="s">
        <v>1787</v>
      </c>
      <c r="R695" s="487" t="s">
        <v>1787</v>
      </c>
      <c r="S695" s="93" t="s">
        <v>1005</v>
      </c>
      <c r="T695" s="201" t="s">
        <v>2143</v>
      </c>
      <c r="U695" s="201"/>
      <c r="V695" s="201"/>
      <c r="W695" s="201">
        <v>0</v>
      </c>
      <c r="X695" s="201"/>
    </row>
    <row r="696" spans="1:24" ht="202.5">
      <c r="A696" s="495" t="s">
        <v>1787</v>
      </c>
      <c r="B696" s="496" t="s">
        <v>758</v>
      </c>
      <c r="C696" s="496">
        <v>3750</v>
      </c>
      <c r="D696" s="497" t="s">
        <v>760</v>
      </c>
      <c r="E696" s="497"/>
      <c r="F696" s="497"/>
      <c r="G696" s="497" t="s">
        <v>1787</v>
      </c>
      <c r="H696" s="497" t="s">
        <v>1787</v>
      </c>
      <c r="I696" s="497" t="s">
        <v>1787</v>
      </c>
      <c r="J696" s="497" t="s">
        <v>1787</v>
      </c>
      <c r="K696" s="497" t="s">
        <v>1787</v>
      </c>
      <c r="L696" s="497" t="s">
        <v>1787</v>
      </c>
      <c r="M696" s="497" t="s">
        <v>1787</v>
      </c>
      <c r="N696" s="497" t="s">
        <v>1787</v>
      </c>
      <c r="O696" s="497" t="s">
        <v>1787</v>
      </c>
      <c r="P696" s="496" t="s">
        <v>1787</v>
      </c>
      <c r="Q696" s="485" t="s">
        <v>1787</v>
      </c>
      <c r="R696" s="485" t="s">
        <v>1787</v>
      </c>
      <c r="S696" s="93" t="s">
        <v>758</v>
      </c>
      <c r="T696" s="536" t="s">
        <v>2143</v>
      </c>
      <c r="U696" s="201"/>
      <c r="V696" s="201"/>
      <c r="W696" s="201">
        <v>0</v>
      </c>
      <c r="X696" s="201"/>
    </row>
    <row r="697" spans="1:24" ht="107.25">
      <c r="A697" s="498" t="s">
        <v>1787</v>
      </c>
      <c r="B697" s="499" t="s">
        <v>653</v>
      </c>
      <c r="C697" s="499">
        <v>2500</v>
      </c>
      <c r="D697" s="497" t="s">
        <v>655</v>
      </c>
      <c r="E697" s="497"/>
      <c r="F697" s="497"/>
      <c r="G697" s="497" t="s">
        <v>1787</v>
      </c>
      <c r="H697" s="497" t="s">
        <v>1787</v>
      </c>
      <c r="I697" s="497" t="s">
        <v>1787</v>
      </c>
      <c r="J697" s="497" t="s">
        <v>1787</v>
      </c>
      <c r="K697" s="497" t="s">
        <v>1787</v>
      </c>
      <c r="L697" s="497" t="s">
        <v>1787</v>
      </c>
      <c r="M697" s="497" t="s">
        <v>1787</v>
      </c>
      <c r="N697" s="497" t="s">
        <v>1787</v>
      </c>
      <c r="O697" s="497" t="s">
        <v>1787</v>
      </c>
      <c r="P697" s="499" t="s">
        <v>1787</v>
      </c>
      <c r="Q697" s="487" t="s">
        <v>1787</v>
      </c>
      <c r="R697" s="487" t="s">
        <v>1787</v>
      </c>
      <c r="S697" s="93" t="s">
        <v>653</v>
      </c>
      <c r="T697" s="536" t="s">
        <v>2143</v>
      </c>
      <c r="U697" s="201"/>
      <c r="V697" s="201"/>
      <c r="W697" s="201">
        <v>0</v>
      </c>
      <c r="X697" s="201"/>
    </row>
    <row r="698" spans="1:24" ht="84">
      <c r="A698" s="495" t="s">
        <v>1787</v>
      </c>
      <c r="B698" s="496" t="s">
        <v>891</v>
      </c>
      <c r="C698" s="496">
        <v>250</v>
      </c>
      <c r="D698" s="497" t="s">
        <v>627</v>
      </c>
      <c r="E698" s="497" t="s">
        <v>628</v>
      </c>
      <c r="F698" s="497"/>
      <c r="G698" s="497" t="s">
        <v>1787</v>
      </c>
      <c r="H698" s="497" t="s">
        <v>1787</v>
      </c>
      <c r="I698" s="497" t="s">
        <v>1787</v>
      </c>
      <c r="J698" s="497" t="s">
        <v>1787</v>
      </c>
      <c r="K698" s="497" t="s">
        <v>1787</v>
      </c>
      <c r="L698" s="497" t="s">
        <v>1787</v>
      </c>
      <c r="M698" s="497" t="s">
        <v>1787</v>
      </c>
      <c r="N698" s="497" t="s">
        <v>1787</v>
      </c>
      <c r="O698" s="497" t="s">
        <v>1787</v>
      </c>
      <c r="P698" s="496" t="s">
        <v>1787</v>
      </c>
      <c r="Q698" s="485" t="s">
        <v>1787</v>
      </c>
      <c r="R698" s="485" t="s">
        <v>1787</v>
      </c>
      <c r="S698" s="93" t="s">
        <v>891</v>
      </c>
      <c r="T698" s="201" t="s">
        <v>2143</v>
      </c>
      <c r="U698" s="201"/>
      <c r="V698" s="201"/>
      <c r="W698" s="201">
        <v>0</v>
      </c>
      <c r="X698" s="201"/>
    </row>
    <row r="699" spans="1:24" ht="72">
      <c r="A699" s="498" t="s">
        <v>1787</v>
      </c>
      <c r="B699" s="499" t="s">
        <v>382</v>
      </c>
      <c r="C699" s="499">
        <v>375</v>
      </c>
      <c r="D699" s="497" t="s">
        <v>385</v>
      </c>
      <c r="E699" s="497" t="s">
        <v>231</v>
      </c>
      <c r="F699" s="497" t="s">
        <v>386</v>
      </c>
      <c r="G699" s="497" t="s">
        <v>1787</v>
      </c>
      <c r="H699" s="497" t="s">
        <v>1787</v>
      </c>
      <c r="I699" s="497" t="s">
        <v>1787</v>
      </c>
      <c r="J699" s="497" t="s">
        <v>1787</v>
      </c>
      <c r="K699" s="497" t="s">
        <v>1787</v>
      </c>
      <c r="L699" s="497" t="s">
        <v>1787</v>
      </c>
      <c r="M699" s="497" t="s">
        <v>1787</v>
      </c>
      <c r="N699" s="497" t="s">
        <v>1787</v>
      </c>
      <c r="O699" s="497" t="s">
        <v>1787</v>
      </c>
      <c r="P699" s="499" t="s">
        <v>1787</v>
      </c>
      <c r="Q699" s="487" t="s">
        <v>1787</v>
      </c>
      <c r="R699" s="487" t="s">
        <v>1787</v>
      </c>
      <c r="S699" s="93" t="s">
        <v>382</v>
      </c>
      <c r="T699" s="201" t="s">
        <v>2143</v>
      </c>
      <c r="U699" s="201"/>
      <c r="V699" s="201"/>
      <c r="W699" s="201">
        <v>0</v>
      </c>
      <c r="X699" s="201"/>
    </row>
    <row r="700" spans="1:24" ht="84">
      <c r="A700" s="495" t="s">
        <v>1787</v>
      </c>
      <c r="B700" s="496" t="s">
        <v>840</v>
      </c>
      <c r="C700" s="496">
        <v>50</v>
      </c>
      <c r="D700" s="497" t="s">
        <v>841</v>
      </c>
      <c r="E700" s="497"/>
      <c r="F700" s="497" t="s">
        <v>393</v>
      </c>
      <c r="G700" s="497" t="s">
        <v>1787</v>
      </c>
      <c r="H700" s="497" t="s">
        <v>1787</v>
      </c>
      <c r="I700" s="497" t="s">
        <v>1787</v>
      </c>
      <c r="J700" s="497" t="s">
        <v>1787</v>
      </c>
      <c r="K700" s="497" t="s">
        <v>1787</v>
      </c>
      <c r="L700" s="497" t="s">
        <v>1787</v>
      </c>
      <c r="M700" s="497" t="s">
        <v>1787</v>
      </c>
      <c r="N700" s="497" t="s">
        <v>1787</v>
      </c>
      <c r="O700" s="497" t="s">
        <v>1787</v>
      </c>
      <c r="P700" s="496" t="s">
        <v>1787</v>
      </c>
      <c r="Q700" s="485" t="s">
        <v>1787</v>
      </c>
      <c r="R700" s="485" t="s">
        <v>1787</v>
      </c>
      <c r="S700" s="93" t="s">
        <v>840</v>
      </c>
      <c r="T700" s="536" t="s">
        <v>2143</v>
      </c>
      <c r="U700" s="201"/>
      <c r="V700" s="201"/>
      <c r="W700" s="201">
        <v>0</v>
      </c>
      <c r="X700" s="201"/>
    </row>
    <row r="701" spans="1:24" ht="72">
      <c r="A701" s="498" t="s">
        <v>1787</v>
      </c>
      <c r="B701" s="499" t="s">
        <v>834</v>
      </c>
      <c r="C701" s="499">
        <v>25</v>
      </c>
      <c r="D701" s="497" t="s">
        <v>835</v>
      </c>
      <c r="E701" s="497"/>
      <c r="F701" s="497" t="s">
        <v>393</v>
      </c>
      <c r="G701" s="497" t="s">
        <v>1787</v>
      </c>
      <c r="H701" s="497" t="s">
        <v>1787</v>
      </c>
      <c r="I701" s="497" t="s">
        <v>1787</v>
      </c>
      <c r="J701" s="497" t="s">
        <v>1787</v>
      </c>
      <c r="K701" s="497" t="s">
        <v>1787</v>
      </c>
      <c r="L701" s="497" t="s">
        <v>1787</v>
      </c>
      <c r="M701" s="497" t="s">
        <v>1787</v>
      </c>
      <c r="N701" s="497" t="s">
        <v>1787</v>
      </c>
      <c r="O701" s="497" t="s">
        <v>1787</v>
      </c>
      <c r="P701" s="499" t="s">
        <v>1787</v>
      </c>
      <c r="Q701" s="487" t="s">
        <v>1787</v>
      </c>
      <c r="R701" s="487" t="s">
        <v>1787</v>
      </c>
      <c r="S701" s="93" t="s">
        <v>834</v>
      </c>
      <c r="T701" s="536" t="s">
        <v>2143</v>
      </c>
      <c r="U701" s="201"/>
      <c r="V701" s="201"/>
      <c r="W701" s="201">
        <v>0</v>
      </c>
      <c r="X701" s="201"/>
    </row>
    <row r="702" spans="1:24" ht="15">
      <c r="A702" s="495" t="s">
        <v>1787</v>
      </c>
      <c r="B702" s="496" t="s">
        <v>1015</v>
      </c>
      <c r="C702" s="496">
        <v>6175</v>
      </c>
      <c r="D702" s="497" t="s">
        <v>1015</v>
      </c>
      <c r="E702" s="497" t="s">
        <v>231</v>
      </c>
      <c r="F702" s="497"/>
      <c r="G702" s="497" t="s">
        <v>1787</v>
      </c>
      <c r="H702" s="497" t="s">
        <v>1787</v>
      </c>
      <c r="I702" s="497" t="s">
        <v>1787</v>
      </c>
      <c r="J702" s="497" t="s">
        <v>1787</v>
      </c>
      <c r="K702" s="497" t="s">
        <v>1787</v>
      </c>
      <c r="L702" s="497" t="s">
        <v>1787</v>
      </c>
      <c r="M702" s="497" t="s">
        <v>1787</v>
      </c>
      <c r="N702" s="497" t="s">
        <v>1787</v>
      </c>
      <c r="O702" s="497" t="s">
        <v>1787</v>
      </c>
      <c r="P702" s="496" t="s">
        <v>1787</v>
      </c>
      <c r="Q702" s="502" t="s">
        <v>1787</v>
      </c>
      <c r="R702" s="502" t="s">
        <v>1787</v>
      </c>
      <c r="S702" s="93" t="s">
        <v>1015</v>
      </c>
      <c r="T702" s="201" t="s">
        <v>2143</v>
      </c>
      <c r="U702" s="201"/>
      <c r="V702" s="201"/>
      <c r="W702" s="201">
        <v>0</v>
      </c>
      <c r="X702" s="201"/>
    </row>
    <row r="703" spans="1:24" ht="409.6">
      <c r="A703" s="491" t="s">
        <v>2149</v>
      </c>
      <c r="B703" s="491" t="s">
        <v>1787</v>
      </c>
      <c r="C703" s="491" t="s">
        <v>1787</v>
      </c>
      <c r="D703" s="492" t="s">
        <v>2150</v>
      </c>
      <c r="E703" s="492" t="s">
        <v>2151</v>
      </c>
      <c r="F703" s="492"/>
      <c r="G703" s="492">
        <v>162.38</v>
      </c>
      <c r="H703" s="492">
        <v>12.75</v>
      </c>
      <c r="I703" s="492">
        <v>5.26</v>
      </c>
      <c r="J703" s="492">
        <v>2.59</v>
      </c>
      <c r="K703" s="492"/>
      <c r="L703" s="492">
        <v>9.1199999999999992</v>
      </c>
      <c r="M703" s="492">
        <v>2.14</v>
      </c>
      <c r="N703" s="492" t="s">
        <v>1787</v>
      </c>
      <c r="O703" s="492" t="s">
        <v>1787</v>
      </c>
      <c r="P703" s="493" t="s">
        <v>2152</v>
      </c>
      <c r="Q703" s="491" t="s">
        <v>2153</v>
      </c>
      <c r="R703" s="501" t="s">
        <v>2154</v>
      </c>
      <c r="S703" s="93" t="s">
        <v>2149</v>
      </c>
      <c r="T703" s="481" t="s">
        <v>2149</v>
      </c>
      <c r="U703" s="201"/>
      <c r="V703" s="201"/>
      <c r="W703" s="201" t="s">
        <v>2149</v>
      </c>
      <c r="X703" s="201"/>
    </row>
    <row r="704" spans="1:24" ht="15">
      <c r="A704" s="495" t="s">
        <v>1787</v>
      </c>
      <c r="B704" s="496" t="s">
        <v>1459</v>
      </c>
      <c r="C704" s="496">
        <v>20000</v>
      </c>
      <c r="D704" s="497"/>
      <c r="E704" s="497"/>
      <c r="F704" s="497"/>
      <c r="G704" s="497" t="s">
        <v>1787</v>
      </c>
      <c r="H704" s="497" t="s">
        <v>1787</v>
      </c>
      <c r="I704" s="497" t="s">
        <v>1787</v>
      </c>
      <c r="J704" s="497" t="s">
        <v>1787</v>
      </c>
      <c r="K704" s="497" t="s">
        <v>1787</v>
      </c>
      <c r="L704" s="497" t="s">
        <v>1787</v>
      </c>
      <c r="M704" s="497" t="s">
        <v>1787</v>
      </c>
      <c r="N704" s="497" t="s">
        <v>1787</v>
      </c>
      <c r="O704" s="497" t="s">
        <v>1787</v>
      </c>
      <c r="P704" s="496" t="s">
        <v>1787</v>
      </c>
      <c r="Q704" s="485" t="s">
        <v>1787</v>
      </c>
      <c r="R704" s="485" t="s">
        <v>1787</v>
      </c>
      <c r="S704" s="93" t="s">
        <v>1459</v>
      </c>
      <c r="T704" s="536" t="s">
        <v>2149</v>
      </c>
      <c r="U704" s="201"/>
      <c r="V704" s="201"/>
      <c r="W704" s="201">
        <v>0</v>
      </c>
      <c r="X704" s="201"/>
    </row>
    <row r="705" spans="1:24" ht="15">
      <c r="A705" s="517" t="s">
        <v>1787</v>
      </c>
      <c r="B705" s="518" t="s">
        <v>1104</v>
      </c>
      <c r="C705" s="518">
        <v>15000</v>
      </c>
      <c r="D705" s="519" t="s">
        <v>1105</v>
      </c>
      <c r="E705" s="519" t="s">
        <v>1080</v>
      </c>
      <c r="F705" s="519"/>
      <c r="G705" s="519" t="s">
        <v>1787</v>
      </c>
      <c r="H705" s="519" t="s">
        <v>1787</v>
      </c>
      <c r="I705" s="519" t="s">
        <v>1787</v>
      </c>
      <c r="J705" s="519" t="s">
        <v>1787</v>
      </c>
      <c r="K705" s="519" t="s">
        <v>1787</v>
      </c>
      <c r="L705" s="519" t="s">
        <v>1787</v>
      </c>
      <c r="M705" s="519" t="s">
        <v>1787</v>
      </c>
      <c r="N705" s="519" t="s">
        <v>1787</v>
      </c>
      <c r="O705" s="519" t="s">
        <v>1787</v>
      </c>
      <c r="P705" s="518" t="s">
        <v>1787</v>
      </c>
      <c r="Q705" s="201"/>
      <c r="R705" s="201"/>
      <c r="S705" s="93" t="s">
        <v>1104</v>
      </c>
      <c r="T705" s="201" t="s">
        <v>2149</v>
      </c>
      <c r="U705" s="201"/>
      <c r="V705" s="201"/>
      <c r="W705" s="201">
        <v>0</v>
      </c>
      <c r="X705" s="201"/>
    </row>
    <row r="706" spans="1:24" ht="15">
      <c r="A706" s="520" t="s">
        <v>1787</v>
      </c>
      <c r="B706" s="521" t="s">
        <v>902</v>
      </c>
      <c r="C706" s="521">
        <v>15000</v>
      </c>
      <c r="D706" s="519" t="s">
        <v>904</v>
      </c>
      <c r="E706" s="519" t="s">
        <v>217</v>
      </c>
      <c r="F706" s="519"/>
      <c r="G706" s="519" t="s">
        <v>1787</v>
      </c>
      <c r="H706" s="519" t="s">
        <v>1787</v>
      </c>
      <c r="I706" s="519" t="s">
        <v>1787</v>
      </c>
      <c r="J706" s="519" t="s">
        <v>1787</v>
      </c>
      <c r="K706" s="519" t="s">
        <v>1787</v>
      </c>
      <c r="L706" s="519" t="s">
        <v>1787</v>
      </c>
      <c r="M706" s="519" t="s">
        <v>1787</v>
      </c>
      <c r="N706" s="519" t="s">
        <v>1787</v>
      </c>
      <c r="O706" s="519" t="s">
        <v>1787</v>
      </c>
      <c r="P706" s="521" t="s">
        <v>1787</v>
      </c>
      <c r="Q706" s="201"/>
      <c r="R706" s="201"/>
      <c r="S706" s="93" t="s">
        <v>902</v>
      </c>
      <c r="T706" s="201" t="s">
        <v>2149</v>
      </c>
      <c r="U706" s="201"/>
      <c r="V706" s="201"/>
      <c r="W706" s="201">
        <v>0</v>
      </c>
      <c r="X706" s="201"/>
    </row>
    <row r="707" spans="1:24" ht="15">
      <c r="A707" s="517" t="s">
        <v>1787</v>
      </c>
      <c r="B707" s="518" t="s">
        <v>1072</v>
      </c>
      <c r="C707" s="518">
        <v>5000</v>
      </c>
      <c r="D707" s="519" t="s">
        <v>1074</v>
      </c>
      <c r="E707" s="519" t="s">
        <v>1075</v>
      </c>
      <c r="F707" s="519"/>
      <c r="G707" s="519" t="s">
        <v>1787</v>
      </c>
      <c r="H707" s="519" t="s">
        <v>1787</v>
      </c>
      <c r="I707" s="519" t="s">
        <v>1787</v>
      </c>
      <c r="J707" s="519" t="s">
        <v>1787</v>
      </c>
      <c r="K707" s="519" t="s">
        <v>1787</v>
      </c>
      <c r="L707" s="519" t="s">
        <v>1787</v>
      </c>
      <c r="M707" s="519" t="s">
        <v>1787</v>
      </c>
      <c r="N707" s="519" t="s">
        <v>1787</v>
      </c>
      <c r="O707" s="519" t="s">
        <v>1787</v>
      </c>
      <c r="P707" s="518" t="s">
        <v>1787</v>
      </c>
      <c r="Q707" s="201"/>
      <c r="R707" s="201"/>
      <c r="S707" s="93" t="s">
        <v>1072</v>
      </c>
      <c r="T707" s="201" t="s">
        <v>2149</v>
      </c>
      <c r="U707" s="201"/>
      <c r="V707" s="201"/>
      <c r="W707" s="201">
        <v>0</v>
      </c>
      <c r="X707" s="201"/>
    </row>
    <row r="708" spans="1:24" ht="15">
      <c r="A708" s="520" t="s">
        <v>1787</v>
      </c>
      <c r="B708" s="521" t="s">
        <v>1387</v>
      </c>
      <c r="C708" s="521">
        <v>3000</v>
      </c>
      <c r="D708" s="519" t="s">
        <v>1390</v>
      </c>
      <c r="E708" s="519"/>
      <c r="F708" s="519"/>
      <c r="G708" s="519" t="s">
        <v>1787</v>
      </c>
      <c r="H708" s="519" t="s">
        <v>1787</v>
      </c>
      <c r="I708" s="519" t="s">
        <v>1787</v>
      </c>
      <c r="J708" s="519" t="s">
        <v>1787</v>
      </c>
      <c r="K708" s="519" t="s">
        <v>1787</v>
      </c>
      <c r="L708" s="519" t="s">
        <v>1787</v>
      </c>
      <c r="M708" s="519" t="s">
        <v>1787</v>
      </c>
      <c r="N708" s="519" t="s">
        <v>1787</v>
      </c>
      <c r="O708" s="519" t="s">
        <v>1787</v>
      </c>
      <c r="P708" s="521" t="s">
        <v>1787</v>
      </c>
      <c r="Q708" s="201"/>
      <c r="R708" s="201"/>
      <c r="S708" s="93" t="s">
        <v>1387</v>
      </c>
      <c r="T708" s="536" t="s">
        <v>2149</v>
      </c>
      <c r="U708" s="201"/>
      <c r="V708" s="201"/>
      <c r="W708" s="201">
        <v>0</v>
      </c>
      <c r="X708" s="201"/>
    </row>
    <row r="709" spans="1:24" ht="15">
      <c r="A709" s="517" t="s">
        <v>1787</v>
      </c>
      <c r="B709" s="518" t="s">
        <v>1012</v>
      </c>
      <c r="C709" s="518">
        <v>500</v>
      </c>
      <c r="D709" s="519" t="s">
        <v>1013</v>
      </c>
      <c r="E709" s="519" t="s">
        <v>231</v>
      </c>
      <c r="F709" s="519"/>
      <c r="G709" s="519" t="s">
        <v>1787</v>
      </c>
      <c r="H709" s="519" t="s">
        <v>1787</v>
      </c>
      <c r="I709" s="519" t="s">
        <v>1787</v>
      </c>
      <c r="J709" s="519" t="s">
        <v>1787</v>
      </c>
      <c r="K709" s="519" t="s">
        <v>1787</v>
      </c>
      <c r="L709" s="519" t="s">
        <v>1787</v>
      </c>
      <c r="M709" s="519" t="s">
        <v>1787</v>
      </c>
      <c r="N709" s="519" t="s">
        <v>1787</v>
      </c>
      <c r="O709" s="519" t="s">
        <v>1787</v>
      </c>
      <c r="P709" s="518" t="s">
        <v>1787</v>
      </c>
      <c r="Q709" s="201"/>
      <c r="R709" s="201"/>
      <c r="S709" s="93" t="s">
        <v>1012</v>
      </c>
      <c r="T709" s="201" t="s">
        <v>2149</v>
      </c>
      <c r="U709" s="201"/>
      <c r="V709" s="201"/>
      <c r="W709" s="201">
        <v>0</v>
      </c>
      <c r="X709" s="201"/>
    </row>
    <row r="710" spans="1:24" ht="15">
      <c r="A710" s="520" t="s">
        <v>1787</v>
      </c>
      <c r="B710" s="521" t="s">
        <v>382</v>
      </c>
      <c r="C710" s="521">
        <v>1000</v>
      </c>
      <c r="D710" s="519" t="s">
        <v>385</v>
      </c>
      <c r="E710" s="519" t="s">
        <v>231</v>
      </c>
      <c r="F710" s="519" t="s">
        <v>386</v>
      </c>
      <c r="G710" s="519" t="s">
        <v>1787</v>
      </c>
      <c r="H710" s="519" t="s">
        <v>1787</v>
      </c>
      <c r="I710" s="519" t="s">
        <v>1787</v>
      </c>
      <c r="J710" s="519" t="s">
        <v>1787</v>
      </c>
      <c r="K710" s="519" t="s">
        <v>1787</v>
      </c>
      <c r="L710" s="519" t="s">
        <v>1787</v>
      </c>
      <c r="M710" s="519" t="s">
        <v>1787</v>
      </c>
      <c r="N710" s="519" t="s">
        <v>1787</v>
      </c>
      <c r="O710" s="519" t="s">
        <v>1787</v>
      </c>
      <c r="P710" s="521" t="s">
        <v>1787</v>
      </c>
      <c r="Q710" s="201"/>
      <c r="R710" s="201"/>
      <c r="S710" s="93" t="s">
        <v>382</v>
      </c>
      <c r="T710" s="201" t="s">
        <v>2149</v>
      </c>
      <c r="U710" s="201"/>
      <c r="V710" s="201"/>
      <c r="W710" s="201">
        <v>0</v>
      </c>
      <c r="X710" s="201"/>
    </row>
    <row r="711" spans="1:24" ht="15">
      <c r="A711" s="517" t="s">
        <v>1787</v>
      </c>
      <c r="B711" s="518" t="s">
        <v>840</v>
      </c>
      <c r="C711" s="518">
        <v>500</v>
      </c>
      <c r="D711" s="519" t="s">
        <v>841</v>
      </c>
      <c r="E711" s="519"/>
      <c r="F711" s="519" t="s">
        <v>393</v>
      </c>
      <c r="G711" s="519" t="s">
        <v>1787</v>
      </c>
      <c r="H711" s="519" t="s">
        <v>1787</v>
      </c>
      <c r="I711" s="519" t="s">
        <v>1787</v>
      </c>
      <c r="J711" s="519" t="s">
        <v>1787</v>
      </c>
      <c r="K711" s="519" t="s">
        <v>1787</v>
      </c>
      <c r="L711" s="519" t="s">
        <v>1787</v>
      </c>
      <c r="M711" s="519" t="s">
        <v>1787</v>
      </c>
      <c r="N711" s="519" t="s">
        <v>1787</v>
      </c>
      <c r="O711" s="519" t="s">
        <v>1787</v>
      </c>
      <c r="P711" s="518" t="s">
        <v>1787</v>
      </c>
      <c r="Q711" s="201"/>
      <c r="R711" s="201"/>
      <c r="S711" s="93" t="s">
        <v>840</v>
      </c>
      <c r="T711" s="536" t="s">
        <v>2149</v>
      </c>
      <c r="U711" s="201"/>
      <c r="V711" s="201"/>
      <c r="W711" s="201">
        <v>0</v>
      </c>
      <c r="X711" s="201"/>
    </row>
    <row r="712" spans="1:24" ht="36">
      <c r="A712" s="522" t="s">
        <v>1106</v>
      </c>
      <c r="B712" s="523" t="s">
        <v>1787</v>
      </c>
      <c r="C712" s="523" t="s">
        <v>1787</v>
      </c>
      <c r="D712" s="523" t="s">
        <v>2155</v>
      </c>
      <c r="E712" s="523" t="s">
        <v>1929</v>
      </c>
      <c r="F712" s="523"/>
      <c r="G712" s="523">
        <v>68.64</v>
      </c>
      <c r="H712" s="523">
        <v>3.62</v>
      </c>
      <c r="I712" s="523">
        <v>1.92</v>
      </c>
      <c r="J712" s="523">
        <v>5.6</v>
      </c>
      <c r="K712" s="523"/>
      <c r="L712" s="523">
        <v>3.26</v>
      </c>
      <c r="M712" s="523">
        <v>0.08</v>
      </c>
      <c r="N712" s="523" t="s">
        <v>1787</v>
      </c>
      <c r="O712" s="523" t="s">
        <v>1787</v>
      </c>
      <c r="P712" s="524" t="s">
        <v>2156</v>
      </c>
      <c r="Q712" s="503" t="s">
        <v>2157</v>
      </c>
      <c r="R712" s="504" t="s">
        <v>2158</v>
      </c>
      <c r="S712" s="93" t="s">
        <v>1106</v>
      </c>
      <c r="T712" s="481" t="s">
        <v>1106</v>
      </c>
      <c r="U712" s="201"/>
      <c r="V712" s="201"/>
      <c r="W712" s="201" t="s">
        <v>1106</v>
      </c>
      <c r="X712" s="201"/>
    </row>
    <row r="713" spans="1:24" ht="15">
      <c r="A713" s="520" t="s">
        <v>1787</v>
      </c>
      <c r="B713" s="521" t="s">
        <v>882</v>
      </c>
      <c r="C713" s="521">
        <v>82600</v>
      </c>
      <c r="D713" s="519" t="s">
        <v>883</v>
      </c>
      <c r="E713" s="519" t="s">
        <v>217</v>
      </c>
      <c r="F713" s="519"/>
      <c r="G713" s="519" t="s">
        <v>1787</v>
      </c>
      <c r="H713" s="519" t="s">
        <v>1787</v>
      </c>
      <c r="I713" s="519" t="s">
        <v>1787</v>
      </c>
      <c r="J713" s="519" t="s">
        <v>1787</v>
      </c>
      <c r="K713" s="519" t="s">
        <v>1787</v>
      </c>
      <c r="L713" s="519" t="s">
        <v>1787</v>
      </c>
      <c r="M713" s="519" t="s">
        <v>1787</v>
      </c>
      <c r="N713" s="519" t="s">
        <v>1787</v>
      </c>
      <c r="O713" s="519" t="s">
        <v>1787</v>
      </c>
      <c r="P713" s="521" t="s">
        <v>1787</v>
      </c>
      <c r="Q713" s="201"/>
      <c r="R713" s="201"/>
      <c r="S713" s="93" t="s">
        <v>882</v>
      </c>
      <c r="T713" s="201" t="s">
        <v>1106</v>
      </c>
      <c r="U713" s="201"/>
      <c r="V713" s="201"/>
      <c r="W713" s="201">
        <v>0</v>
      </c>
      <c r="X713" s="201"/>
    </row>
    <row r="714" spans="1:24" ht="15">
      <c r="A714" s="517" t="s">
        <v>1787</v>
      </c>
      <c r="B714" s="518" t="s">
        <v>852</v>
      </c>
      <c r="C714" s="518">
        <v>8200</v>
      </c>
      <c r="D714" s="519" t="s">
        <v>854</v>
      </c>
      <c r="E714" s="519" t="s">
        <v>628</v>
      </c>
      <c r="F714" s="519"/>
      <c r="G714" s="519" t="s">
        <v>1787</v>
      </c>
      <c r="H714" s="519" t="s">
        <v>1787</v>
      </c>
      <c r="I714" s="519" t="s">
        <v>1787</v>
      </c>
      <c r="J714" s="519" t="s">
        <v>1787</v>
      </c>
      <c r="K714" s="519" t="s">
        <v>1787</v>
      </c>
      <c r="L714" s="519" t="s">
        <v>1787</v>
      </c>
      <c r="M714" s="519" t="s">
        <v>1787</v>
      </c>
      <c r="N714" s="519" t="s">
        <v>1787</v>
      </c>
      <c r="O714" s="519" t="s">
        <v>1787</v>
      </c>
      <c r="P714" s="518" t="s">
        <v>1787</v>
      </c>
      <c r="Q714" s="201"/>
      <c r="R714" s="201"/>
      <c r="S714" s="93" t="s">
        <v>852</v>
      </c>
      <c r="T714" s="201" t="s">
        <v>1106</v>
      </c>
      <c r="U714" s="201"/>
      <c r="V714" s="201"/>
      <c r="W714" s="201">
        <v>0</v>
      </c>
      <c r="X714" s="201"/>
    </row>
    <row r="715" spans="1:24" ht="15">
      <c r="A715" s="525" t="s">
        <v>1787</v>
      </c>
      <c r="B715" s="526" t="s">
        <v>625</v>
      </c>
      <c r="C715" s="526">
        <v>8200</v>
      </c>
      <c r="D715" s="527" t="s">
        <v>627</v>
      </c>
      <c r="E715" s="527" t="s">
        <v>628</v>
      </c>
      <c r="F715" s="527"/>
      <c r="G715" s="527" t="s">
        <v>1787</v>
      </c>
      <c r="H715" s="527" t="s">
        <v>1787</v>
      </c>
      <c r="I715" s="519" t="s">
        <v>1787</v>
      </c>
      <c r="J715" s="519" t="s">
        <v>1787</v>
      </c>
      <c r="K715" s="519" t="s">
        <v>1787</v>
      </c>
      <c r="L715" s="519" t="s">
        <v>1787</v>
      </c>
      <c r="M715" s="519" t="s">
        <v>1787</v>
      </c>
      <c r="N715" s="519" t="s">
        <v>1787</v>
      </c>
      <c r="O715" s="519" t="s">
        <v>1787</v>
      </c>
      <c r="P715" s="521" t="s">
        <v>1787</v>
      </c>
      <c r="Q715" s="201"/>
      <c r="R715" s="201"/>
      <c r="S715" s="93" t="s">
        <v>625</v>
      </c>
      <c r="T715" s="201" t="s">
        <v>1106</v>
      </c>
      <c r="U715" s="201"/>
      <c r="V715" s="201"/>
      <c r="W715" s="201">
        <v>0</v>
      </c>
      <c r="X715" s="201"/>
    </row>
    <row r="716" spans="1:24" ht="15">
      <c r="A716" s="528" t="s">
        <v>2159</v>
      </c>
      <c r="B716" s="529" t="s">
        <v>1787</v>
      </c>
      <c r="C716" s="529" t="s">
        <v>1787</v>
      </c>
      <c r="D716" s="529" t="s">
        <v>2160</v>
      </c>
      <c r="E716" s="529" t="s">
        <v>231</v>
      </c>
      <c r="F716" s="529"/>
      <c r="G716" s="529">
        <v>27.63</v>
      </c>
      <c r="H716" s="529">
        <v>0.33</v>
      </c>
      <c r="I716" s="201">
        <v>0.02</v>
      </c>
      <c r="J716" s="201">
        <v>5.53</v>
      </c>
      <c r="K716" s="201"/>
      <c r="L716" s="201">
        <v>0.57999999999999996</v>
      </c>
      <c r="M716" s="201">
        <v>1.17</v>
      </c>
      <c r="N716" s="201"/>
      <c r="O716" s="201"/>
      <c r="P716" s="201"/>
      <c r="Q716" s="201"/>
      <c r="R716" s="201"/>
      <c r="S716" s="93" t="s">
        <v>2159</v>
      </c>
      <c r="T716" s="481" t="s">
        <v>2159</v>
      </c>
      <c r="U716" s="201"/>
      <c r="V716" s="201"/>
      <c r="W716" s="201" t="s">
        <v>2159</v>
      </c>
      <c r="X716" s="201"/>
    </row>
    <row r="717" spans="1:24" ht="15">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377</v>
      </c>
      <c r="T717" s="201" t="s">
        <v>2159</v>
      </c>
      <c r="U717" s="201"/>
      <c r="V717" s="201"/>
      <c r="W717" s="201">
        <v>0</v>
      </c>
      <c r="X717" s="201"/>
    </row>
    <row r="718" spans="1:24" ht="15">
      <c r="A718" s="517" t="s">
        <v>1787</v>
      </c>
      <c r="B718" s="518" t="s">
        <v>408</v>
      </c>
      <c r="C718" s="518">
        <v>1500</v>
      </c>
      <c r="D718" s="519" t="s">
        <v>2085</v>
      </c>
      <c r="E718" s="519" t="s">
        <v>231</v>
      </c>
      <c r="F718" s="519" t="s">
        <v>410</v>
      </c>
      <c r="G718" s="519" t="s">
        <v>1787</v>
      </c>
      <c r="H718" s="519" t="s">
        <v>1787</v>
      </c>
      <c r="I718" s="201"/>
      <c r="J718" s="201"/>
      <c r="K718" s="201"/>
      <c r="L718" s="201"/>
      <c r="M718" s="201"/>
      <c r="N718" s="201"/>
      <c r="O718" s="201"/>
      <c r="P718" s="201"/>
      <c r="Q718" s="201"/>
      <c r="R718" s="201"/>
      <c r="S718" s="93" t="s">
        <v>408</v>
      </c>
      <c r="T718" s="201" t="s">
        <v>2159</v>
      </c>
      <c r="U718" s="201"/>
      <c r="V718" s="201"/>
      <c r="W718" s="201">
        <v>0</v>
      </c>
      <c r="X718" s="201"/>
    </row>
    <row r="719" spans="1:24" ht="1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v>0</v>
      </c>
      <c r="X719" s="201"/>
    </row>
    <row r="720" spans="1:24" ht="15">
      <c r="A720" s="528" t="s">
        <v>213</v>
      </c>
      <c r="B720" s="529" t="s">
        <v>1787</v>
      </c>
      <c r="C720" s="529" t="s">
        <v>1787</v>
      </c>
      <c r="D720" s="529" t="s">
        <v>2161</v>
      </c>
      <c r="E720" s="529" t="s">
        <v>217</v>
      </c>
      <c r="F720" s="529"/>
      <c r="G720" s="529">
        <v>126.84</v>
      </c>
      <c r="H720" s="529">
        <v>1.38</v>
      </c>
      <c r="I720" s="201">
        <v>0.78</v>
      </c>
      <c r="J720" s="201">
        <v>16.78</v>
      </c>
      <c r="K720" s="201"/>
      <c r="L720" s="201">
        <v>2.23</v>
      </c>
      <c r="M720" s="201">
        <v>0.26</v>
      </c>
      <c r="N720" s="201"/>
      <c r="O720" s="201"/>
      <c r="P720" s="201" t="s">
        <v>2162</v>
      </c>
      <c r="Q720" s="201"/>
      <c r="R720" s="201"/>
      <c r="S720" s="93" t="s">
        <v>213</v>
      </c>
      <c r="T720" s="481" t="s">
        <v>213</v>
      </c>
      <c r="U720" s="201"/>
      <c r="V720" s="201"/>
      <c r="W720" s="201" t="s">
        <v>213</v>
      </c>
      <c r="X720" s="201"/>
    </row>
    <row r="721" spans="1:24" ht="15">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418</v>
      </c>
      <c r="T721" s="201" t="s">
        <v>213</v>
      </c>
      <c r="U721" s="201"/>
      <c r="V721" s="201"/>
      <c r="W721" s="201">
        <v>0</v>
      </c>
      <c r="X721" s="201"/>
    </row>
    <row r="722" spans="1:24" ht="15">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1015</v>
      </c>
      <c r="T722" s="201" t="s">
        <v>213</v>
      </c>
      <c r="U722" s="201"/>
      <c r="V722" s="201"/>
      <c r="W722" s="201">
        <v>0</v>
      </c>
      <c r="X722" s="201"/>
    </row>
    <row r="723" spans="1:24" ht="15">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865</v>
      </c>
      <c r="T723" s="201" t="s">
        <v>213</v>
      </c>
      <c r="U723" s="201"/>
      <c r="V723" s="201"/>
      <c r="W723" s="201">
        <v>0</v>
      </c>
      <c r="X723" s="201"/>
    </row>
    <row r="724" spans="1:24" ht="15">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534</v>
      </c>
      <c r="T724" s="201" t="s">
        <v>213</v>
      </c>
      <c r="U724" s="201"/>
      <c r="V724" s="201"/>
      <c r="W724" s="201">
        <v>0</v>
      </c>
      <c r="X724" s="201"/>
    </row>
    <row r="725" spans="1:24" ht="15">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382</v>
      </c>
      <c r="T725" s="201" t="s">
        <v>213</v>
      </c>
      <c r="U725" s="201"/>
      <c r="V725" s="201"/>
      <c r="W725" s="201">
        <v>0</v>
      </c>
      <c r="X725" s="201"/>
    </row>
    <row r="726" spans="1:24" ht="1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v>0</v>
      </c>
      <c r="X726" s="201"/>
    </row>
    <row r="727" spans="1:24" ht="36">
      <c r="A727" s="528" t="s">
        <v>2163</v>
      </c>
      <c r="B727" s="529" t="s">
        <v>1787</v>
      </c>
      <c r="C727" s="529" t="s">
        <v>1787</v>
      </c>
      <c r="D727" s="530" t="s">
        <v>2164</v>
      </c>
      <c r="E727" s="530" t="s">
        <v>2165</v>
      </c>
      <c r="F727" s="529"/>
      <c r="G727" s="529">
        <v>51.2</v>
      </c>
      <c r="H727" s="529">
        <v>3.12</v>
      </c>
      <c r="I727" s="529">
        <v>1.84</v>
      </c>
      <c r="J727" s="529">
        <v>2.96</v>
      </c>
      <c r="K727" s="529"/>
      <c r="L727" s="529">
        <v>2.72</v>
      </c>
      <c r="M727" s="529">
        <v>0.08</v>
      </c>
      <c r="N727" s="529" t="s">
        <v>1787</v>
      </c>
      <c r="O727" s="529" t="s">
        <v>1787</v>
      </c>
      <c r="P727" s="531" t="s">
        <v>2166</v>
      </c>
      <c r="Q727" s="503" t="s">
        <v>2167</v>
      </c>
      <c r="R727" s="504" t="s">
        <v>2168</v>
      </c>
      <c r="S727" s="93" t="s">
        <v>2163</v>
      </c>
      <c r="T727" s="481" t="s">
        <v>2163</v>
      </c>
      <c r="U727" s="532"/>
      <c r="V727" s="201"/>
      <c r="W727" s="201" t="s">
        <v>2163</v>
      </c>
      <c r="X727" s="201"/>
    </row>
    <row r="728" spans="1:24" ht="15">
      <c r="A728" s="520" t="s">
        <v>1787</v>
      </c>
      <c r="B728" s="521" t="s">
        <v>882</v>
      </c>
      <c r="C728" s="521">
        <v>80000</v>
      </c>
      <c r="D728" s="519" t="s">
        <v>883</v>
      </c>
      <c r="E728" s="519" t="s">
        <v>217</v>
      </c>
      <c r="F728" s="519"/>
      <c r="G728" s="519" t="s">
        <v>1787</v>
      </c>
      <c r="H728" s="519" t="s">
        <v>1787</v>
      </c>
      <c r="I728" s="519" t="s">
        <v>1787</v>
      </c>
      <c r="J728" s="519" t="s">
        <v>1787</v>
      </c>
      <c r="K728" s="519" t="s">
        <v>1787</v>
      </c>
      <c r="L728" s="519" t="s">
        <v>1787</v>
      </c>
      <c r="M728" s="519" t="s">
        <v>1787</v>
      </c>
      <c r="N728" s="519" t="s">
        <v>1787</v>
      </c>
      <c r="O728" s="519" t="s">
        <v>1787</v>
      </c>
      <c r="P728" s="521" t="s">
        <v>1787</v>
      </c>
      <c r="Q728" s="201"/>
      <c r="R728" s="201"/>
      <c r="S728" s="93" t="s">
        <v>882</v>
      </c>
      <c r="T728" s="201" t="s">
        <v>2163</v>
      </c>
      <c r="U728" s="201"/>
      <c r="V728" s="201"/>
      <c r="W728" s="201">
        <v>0</v>
      </c>
      <c r="X728" s="201"/>
    </row>
    <row r="729" spans="1:24" ht="15">
      <c r="A729" s="520" t="s">
        <v>1787</v>
      </c>
      <c r="B729" s="521" t="s">
        <v>1516</v>
      </c>
      <c r="C729" s="521">
        <v>20000</v>
      </c>
      <c r="D729" s="533" t="s">
        <v>1519</v>
      </c>
      <c r="E729" s="533" t="s">
        <v>1520</v>
      </c>
      <c r="F729" s="519"/>
      <c r="G729" s="534" t="s">
        <v>1787</v>
      </c>
      <c r="H729" s="519" t="s">
        <v>1787</v>
      </c>
      <c r="I729" s="519" t="s">
        <v>1787</v>
      </c>
      <c r="J729" s="519" t="s">
        <v>1787</v>
      </c>
      <c r="K729" s="519" t="s">
        <v>1787</v>
      </c>
      <c r="L729" s="519" t="s">
        <v>1787</v>
      </c>
      <c r="M729" s="519" t="s">
        <v>1787</v>
      </c>
      <c r="N729" s="519" t="s">
        <v>1787</v>
      </c>
      <c r="O729" s="533" t="s">
        <v>1787</v>
      </c>
      <c r="P729" s="521" t="s">
        <v>1787</v>
      </c>
      <c r="Q729" s="201"/>
      <c r="R729" s="201"/>
      <c r="S729" s="93" t="s">
        <v>1516</v>
      </c>
      <c r="T729" s="532" t="s">
        <v>2163</v>
      </c>
      <c r="U729" s="201"/>
      <c r="V729" s="201"/>
      <c r="W729" s="201">
        <v>0</v>
      </c>
      <c r="X729" s="201"/>
    </row>
    <row r="730" spans="1:24" ht="1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v>0</v>
      </c>
      <c r="X730" s="201"/>
    </row>
    <row r="731" spans="1:24" ht="60.75">
      <c r="A731" s="201" t="s">
        <v>2169</v>
      </c>
      <c r="B731" s="201"/>
      <c r="C731" s="201"/>
      <c r="D731" s="201" t="s">
        <v>2170</v>
      </c>
      <c r="E731" s="201" t="s">
        <v>2171</v>
      </c>
      <c r="F731" s="201"/>
      <c r="G731" s="201">
        <v>187.92</v>
      </c>
      <c r="H731" s="201">
        <v>13.02</v>
      </c>
      <c r="I731" s="201">
        <v>0.85</v>
      </c>
      <c r="J731" s="201">
        <v>12.9</v>
      </c>
      <c r="K731" s="201"/>
      <c r="L731" s="201">
        <v>5.12</v>
      </c>
      <c r="M731" s="201">
        <v>0.88</v>
      </c>
      <c r="N731" s="201"/>
      <c r="O731" s="201"/>
      <c r="P731" s="201" t="s">
        <v>2172</v>
      </c>
      <c r="Q731" s="470" t="s">
        <v>2173</v>
      </c>
      <c r="R731" s="201" t="s">
        <v>2174</v>
      </c>
      <c r="S731" s="201" t="s">
        <v>2169</v>
      </c>
      <c r="T731" s="201" t="s">
        <v>2169</v>
      </c>
      <c r="U731" s="201"/>
      <c r="V731" s="201"/>
      <c r="W731" s="201" t="s">
        <v>2169</v>
      </c>
      <c r="X731" s="201"/>
    </row>
    <row r="732" spans="1:24" ht="15">
      <c r="A732" s="201"/>
      <c r="B732" s="201" t="s">
        <v>290</v>
      </c>
      <c r="C732" s="201">
        <v>30000</v>
      </c>
      <c r="D732" s="201" t="s">
        <v>292</v>
      </c>
      <c r="E732" s="201" t="s">
        <v>293</v>
      </c>
      <c r="F732" s="201"/>
      <c r="G732" s="201"/>
      <c r="H732" s="201"/>
      <c r="I732" s="201"/>
      <c r="J732" s="201"/>
      <c r="K732" s="201"/>
      <c r="L732" s="201"/>
      <c r="M732" s="201"/>
      <c r="N732" s="201"/>
      <c r="O732" s="201"/>
      <c r="P732" s="201"/>
      <c r="Q732" s="201"/>
      <c r="R732" s="201"/>
      <c r="S732" s="201" t="s">
        <v>290</v>
      </c>
      <c r="T732" s="201" t="s">
        <v>2169</v>
      </c>
      <c r="U732" s="201"/>
      <c r="V732" s="201"/>
      <c r="W732" s="201">
        <v>0</v>
      </c>
      <c r="X732" s="201"/>
    </row>
    <row r="733" spans="1:24" ht="15">
      <c r="A733" s="201"/>
      <c r="B733" s="201" t="s">
        <v>1004</v>
      </c>
      <c r="C733" s="201">
        <v>40000</v>
      </c>
      <c r="D733" s="201" t="s">
        <v>680</v>
      </c>
      <c r="E733" s="201" t="s">
        <v>231</v>
      </c>
      <c r="F733" s="201"/>
      <c r="G733" s="201"/>
      <c r="H733" s="201"/>
      <c r="I733" s="201"/>
      <c r="J733" s="201"/>
      <c r="K733" s="201"/>
      <c r="L733" s="201"/>
      <c r="M733" s="201"/>
      <c r="N733" s="201"/>
      <c r="O733" s="201"/>
      <c r="P733" s="201"/>
      <c r="Q733" s="201"/>
      <c r="R733" s="201"/>
      <c r="S733" s="201" t="s">
        <v>1004</v>
      </c>
      <c r="T733" s="201" t="s">
        <v>2169</v>
      </c>
      <c r="U733" s="201"/>
      <c r="V733" s="201"/>
      <c r="W733" s="201">
        <v>0</v>
      </c>
      <c r="X733" s="201"/>
    </row>
    <row r="734" spans="1:24" ht="15">
      <c r="A734" s="201"/>
      <c r="B734" s="201" t="s">
        <v>369</v>
      </c>
      <c r="C734" s="201">
        <v>22000</v>
      </c>
      <c r="D734" s="201" t="s">
        <v>370</v>
      </c>
      <c r="E734" s="201" t="s">
        <v>243</v>
      </c>
      <c r="F734" s="201"/>
      <c r="G734" s="201"/>
      <c r="H734" s="201"/>
      <c r="I734" s="201"/>
      <c r="J734" s="201"/>
      <c r="K734" s="201"/>
      <c r="L734" s="201"/>
      <c r="M734" s="201"/>
      <c r="N734" s="201"/>
      <c r="O734" s="201"/>
      <c r="P734" s="201"/>
      <c r="Q734" s="201"/>
      <c r="R734" s="201"/>
      <c r="S734" s="201" t="s">
        <v>369</v>
      </c>
      <c r="T734" s="201" t="s">
        <v>2169</v>
      </c>
      <c r="U734" s="201"/>
      <c r="V734" s="201"/>
      <c r="W734" s="201">
        <v>0</v>
      </c>
      <c r="X734" s="201"/>
    </row>
    <row r="735" spans="1:24" ht="15">
      <c r="A735" s="201"/>
      <c r="B735" s="201" t="s">
        <v>1005</v>
      </c>
      <c r="C735" s="201">
        <v>4000</v>
      </c>
      <c r="D735" s="201" t="s">
        <v>1006</v>
      </c>
      <c r="E735" s="201" t="s">
        <v>231</v>
      </c>
      <c r="F735" s="201"/>
      <c r="G735" s="201"/>
      <c r="H735" s="201"/>
      <c r="I735" s="201"/>
      <c r="J735" s="201"/>
      <c r="K735" s="201"/>
      <c r="L735" s="201"/>
      <c r="M735" s="201"/>
      <c r="N735" s="201"/>
      <c r="O735" s="201"/>
      <c r="P735" s="201"/>
      <c r="Q735" s="201"/>
      <c r="R735" s="201"/>
      <c r="S735" s="201" t="s">
        <v>1005</v>
      </c>
      <c r="T735" s="201" t="s">
        <v>2169</v>
      </c>
      <c r="U735" s="201"/>
      <c r="V735" s="201"/>
      <c r="W735" s="201">
        <v>0</v>
      </c>
      <c r="X735" s="201"/>
    </row>
    <row r="736" spans="1:24" ht="15">
      <c r="A736" s="201"/>
      <c r="B736" s="201" t="s">
        <v>1016</v>
      </c>
      <c r="C736" s="201">
        <v>300</v>
      </c>
      <c r="D736" s="201" t="s">
        <v>1017</v>
      </c>
      <c r="E736" s="201" t="s">
        <v>231</v>
      </c>
      <c r="F736" s="201" t="s">
        <v>1018</v>
      </c>
      <c r="G736" s="201"/>
      <c r="H736" s="201"/>
      <c r="I736" s="201"/>
      <c r="J736" s="201"/>
      <c r="K736" s="201"/>
      <c r="L736" s="201"/>
      <c r="M736" s="201"/>
      <c r="N736" s="201"/>
      <c r="O736" s="201"/>
      <c r="P736" s="201"/>
      <c r="Q736" s="201"/>
      <c r="R736" s="201"/>
      <c r="S736" s="201" t="s">
        <v>1016</v>
      </c>
      <c r="T736" s="201" t="s">
        <v>2169</v>
      </c>
      <c r="U736" s="201"/>
      <c r="V736" s="201"/>
      <c r="W736" s="201">
        <v>0</v>
      </c>
      <c r="X736" s="201"/>
    </row>
    <row r="737" spans="1:24" ht="15">
      <c r="A737" s="201"/>
      <c r="B737" s="201" t="s">
        <v>382</v>
      </c>
      <c r="C737" s="201">
        <v>200</v>
      </c>
      <c r="D737" s="201" t="s">
        <v>385</v>
      </c>
      <c r="E737" s="201" t="s">
        <v>231</v>
      </c>
      <c r="F737" s="201" t="s">
        <v>386</v>
      </c>
      <c r="G737" s="201"/>
      <c r="H737" s="201"/>
      <c r="I737" s="201"/>
      <c r="J737" s="201"/>
      <c r="K737" s="201"/>
      <c r="L737" s="201"/>
      <c r="M737" s="201"/>
      <c r="N737" s="201"/>
      <c r="O737" s="201"/>
      <c r="P737" s="201"/>
      <c r="Q737" s="201"/>
      <c r="R737" s="201"/>
      <c r="S737" s="201" t="s">
        <v>382</v>
      </c>
      <c r="T737" s="201" t="s">
        <v>2169</v>
      </c>
      <c r="U737" s="201"/>
      <c r="V737" s="201"/>
      <c r="W737" s="201">
        <v>0</v>
      </c>
      <c r="X737" s="201"/>
    </row>
    <row r="738" spans="1:24" ht="15">
      <c r="A738" s="201"/>
      <c r="B738" s="201" t="s">
        <v>1015</v>
      </c>
      <c r="C738" s="201">
        <v>3500</v>
      </c>
      <c r="D738" s="201" t="s">
        <v>1015</v>
      </c>
      <c r="E738" s="201" t="s">
        <v>231</v>
      </c>
      <c r="F738" s="201"/>
      <c r="G738" s="201"/>
      <c r="H738" s="201"/>
      <c r="I738" s="201"/>
      <c r="J738" s="201"/>
      <c r="K738" s="201"/>
      <c r="L738" s="201"/>
      <c r="M738" s="201"/>
      <c r="N738" s="201"/>
      <c r="O738" s="201"/>
      <c r="P738" s="201"/>
      <c r="Q738" s="201"/>
      <c r="R738" s="201"/>
      <c r="S738" s="201" t="s">
        <v>1015</v>
      </c>
      <c r="T738" s="201" t="s">
        <v>2169</v>
      </c>
      <c r="U738" s="201"/>
      <c r="V738" s="201"/>
      <c r="W738" s="201">
        <v>0</v>
      </c>
      <c r="X738" s="201"/>
    </row>
    <row r="739" spans="1:24" ht="1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v>0</v>
      </c>
      <c r="X739" s="201"/>
    </row>
    <row r="740" spans="1:24" ht="60.75">
      <c r="A740" s="201" t="s">
        <v>2175</v>
      </c>
      <c r="B740" s="201"/>
      <c r="C740" s="201"/>
      <c r="D740" s="201" t="s">
        <v>2176</v>
      </c>
      <c r="E740" s="201" t="s">
        <v>2177</v>
      </c>
      <c r="F740" s="201"/>
      <c r="G740" s="201">
        <v>144.57</v>
      </c>
      <c r="H740" s="201">
        <v>12.24</v>
      </c>
      <c r="I740" s="201">
        <v>1.37</v>
      </c>
      <c r="J740" s="201">
        <v>4.55</v>
      </c>
      <c r="K740" s="201"/>
      <c r="L740" s="201">
        <v>5.52</v>
      </c>
      <c r="M740" s="201">
        <v>0.41</v>
      </c>
      <c r="N740" s="201"/>
      <c r="O740" s="201"/>
      <c r="P740" s="201" t="s">
        <v>2172</v>
      </c>
      <c r="Q740" s="470" t="s">
        <v>2178</v>
      </c>
      <c r="R740" s="201" t="s">
        <v>2179</v>
      </c>
      <c r="S740" s="201" t="s">
        <v>2175</v>
      </c>
      <c r="T740" s="201" t="s">
        <v>2175</v>
      </c>
      <c r="U740" s="201"/>
      <c r="V740" s="201"/>
      <c r="W740" s="201" t="s">
        <v>2175</v>
      </c>
      <c r="X740" s="201"/>
    </row>
    <row r="741" spans="1:24" ht="15">
      <c r="A741" s="201"/>
      <c r="B741" s="201" t="s">
        <v>1425</v>
      </c>
      <c r="C741" s="201">
        <v>25000</v>
      </c>
      <c r="D741" s="201"/>
      <c r="E741" s="201"/>
      <c r="F741" s="201"/>
      <c r="G741" s="201"/>
      <c r="H741" s="201"/>
      <c r="I741" s="201"/>
      <c r="J741" s="201"/>
      <c r="K741" s="201"/>
      <c r="L741" s="201"/>
      <c r="M741" s="201"/>
      <c r="N741" s="201"/>
      <c r="O741" s="201"/>
      <c r="P741" s="201"/>
      <c r="Q741" s="201"/>
      <c r="R741" s="201"/>
      <c r="S741" s="201" t="s">
        <v>1425</v>
      </c>
      <c r="T741" s="201" t="s">
        <v>2175</v>
      </c>
      <c r="U741" s="201"/>
      <c r="V741" s="201"/>
      <c r="W741" s="201">
        <v>0</v>
      </c>
      <c r="X741" s="201"/>
    </row>
    <row r="742" spans="1:24" ht="15">
      <c r="A742" s="201"/>
      <c r="B742" s="201" t="s">
        <v>264</v>
      </c>
      <c r="C742" s="201">
        <v>30000</v>
      </c>
      <c r="D742" s="201" t="s">
        <v>266</v>
      </c>
      <c r="E742" s="201"/>
      <c r="F742" s="201"/>
      <c r="G742" s="201"/>
      <c r="H742" s="201"/>
      <c r="I742" s="201"/>
      <c r="J742" s="201"/>
      <c r="K742" s="201"/>
      <c r="L742" s="201"/>
      <c r="M742" s="201"/>
      <c r="N742" s="201"/>
      <c r="O742" s="201"/>
      <c r="P742" s="201"/>
      <c r="Q742" s="201"/>
      <c r="R742" s="201"/>
      <c r="S742" s="201" t="s">
        <v>264</v>
      </c>
      <c r="T742" s="201" t="s">
        <v>2175</v>
      </c>
      <c r="U742" s="201"/>
      <c r="V742" s="201"/>
      <c r="W742" s="201">
        <v>0</v>
      </c>
      <c r="X742" s="201"/>
    </row>
    <row r="743" spans="1:24" ht="15">
      <c r="A743" s="201"/>
      <c r="B743" s="201" t="s">
        <v>673</v>
      </c>
      <c r="C743" s="201">
        <v>15000</v>
      </c>
      <c r="D743" s="201" t="s">
        <v>675</v>
      </c>
      <c r="E743" s="201"/>
      <c r="F743" s="201"/>
      <c r="G743" s="201"/>
      <c r="H743" s="201"/>
      <c r="I743" s="201"/>
      <c r="J743" s="201"/>
      <c r="K743" s="201"/>
      <c r="L743" s="201"/>
      <c r="M743" s="201"/>
      <c r="N743" s="201"/>
      <c r="O743" s="201"/>
      <c r="P743" s="201"/>
      <c r="Q743" s="201"/>
      <c r="R743" s="201"/>
      <c r="S743" s="201" t="s">
        <v>673</v>
      </c>
      <c r="T743" s="201" t="s">
        <v>2175</v>
      </c>
      <c r="U743" s="201"/>
      <c r="V743" s="201"/>
      <c r="W743" s="201">
        <v>0</v>
      </c>
      <c r="X743" s="201"/>
    </row>
    <row r="744" spans="1:24" ht="15">
      <c r="A744" s="201"/>
      <c r="B744" s="201" t="s">
        <v>1104</v>
      </c>
      <c r="C744" s="201">
        <v>8000</v>
      </c>
      <c r="D744" s="201" t="s">
        <v>1105</v>
      </c>
      <c r="E744" s="201" t="s">
        <v>1080</v>
      </c>
      <c r="F744" s="201"/>
      <c r="G744" s="201"/>
      <c r="H744" s="201"/>
      <c r="I744" s="201"/>
      <c r="J744" s="201"/>
      <c r="K744" s="201"/>
      <c r="L744" s="201"/>
      <c r="M744" s="201"/>
      <c r="N744" s="201"/>
      <c r="O744" s="201"/>
      <c r="P744" s="201"/>
      <c r="Q744" s="201"/>
      <c r="R744" s="201"/>
      <c r="S744" s="201" t="s">
        <v>1104</v>
      </c>
      <c r="T744" s="201" t="s">
        <v>2175</v>
      </c>
      <c r="U744" s="201"/>
      <c r="V744" s="201"/>
      <c r="W744" s="201">
        <v>0</v>
      </c>
      <c r="X744" s="201"/>
    </row>
    <row r="745" spans="1:24" ht="15">
      <c r="A745" s="201"/>
      <c r="B745" s="201" t="s">
        <v>1088</v>
      </c>
      <c r="C745" s="201">
        <v>7000</v>
      </c>
      <c r="D745" s="201" t="s">
        <v>1089</v>
      </c>
      <c r="E745" s="201" t="s">
        <v>1080</v>
      </c>
      <c r="F745" s="201"/>
      <c r="G745" s="201"/>
      <c r="H745" s="201"/>
      <c r="I745" s="201"/>
      <c r="J745" s="201"/>
      <c r="K745" s="201"/>
      <c r="L745" s="201"/>
      <c r="M745" s="201"/>
      <c r="N745" s="201"/>
      <c r="O745" s="201"/>
      <c r="P745" s="201"/>
      <c r="Q745" s="201"/>
      <c r="R745" s="201"/>
      <c r="S745" s="201" t="s">
        <v>1088</v>
      </c>
      <c r="T745" s="201" t="s">
        <v>2175</v>
      </c>
      <c r="U745" s="201"/>
      <c r="V745" s="201"/>
      <c r="W745" s="201">
        <v>0</v>
      </c>
      <c r="X745" s="201"/>
    </row>
    <row r="746" spans="1:24" ht="15">
      <c r="A746" s="201"/>
      <c r="B746" s="201" t="s">
        <v>789</v>
      </c>
      <c r="C746" s="201">
        <v>12000</v>
      </c>
      <c r="D746" s="201" t="s">
        <v>790</v>
      </c>
      <c r="E746" s="201" t="s">
        <v>243</v>
      </c>
      <c r="F746" s="201"/>
      <c r="G746" s="201"/>
      <c r="H746" s="201"/>
      <c r="I746" s="201"/>
      <c r="J746" s="201"/>
      <c r="K746" s="201"/>
      <c r="L746" s="201"/>
      <c r="M746" s="201"/>
      <c r="N746" s="201"/>
      <c r="O746" s="201"/>
      <c r="P746" s="201"/>
      <c r="Q746" s="201"/>
      <c r="R746" s="201"/>
      <c r="S746" s="201" t="s">
        <v>789</v>
      </c>
      <c r="T746" s="201" t="s">
        <v>2175</v>
      </c>
      <c r="U746" s="201"/>
      <c r="V746" s="201"/>
      <c r="W746" s="201">
        <v>0</v>
      </c>
      <c r="X746" s="201"/>
    </row>
    <row r="747" spans="1:24" ht="15">
      <c r="A747" s="201"/>
      <c r="B747" s="201" t="s">
        <v>1427</v>
      </c>
      <c r="C747" s="201">
        <v>800</v>
      </c>
      <c r="D747" s="201"/>
      <c r="E747" s="201"/>
      <c r="F747" s="201"/>
      <c r="G747" s="201"/>
      <c r="H747" s="201"/>
      <c r="I747" s="201"/>
      <c r="J747" s="201"/>
      <c r="K747" s="201"/>
      <c r="L747" s="201"/>
      <c r="M747" s="201"/>
      <c r="N747" s="201"/>
      <c r="O747" s="201"/>
      <c r="P747" s="201"/>
      <c r="Q747" s="201"/>
      <c r="R747" s="201"/>
      <c r="S747" s="201" t="s">
        <v>1427</v>
      </c>
      <c r="T747" s="201" t="s">
        <v>2175</v>
      </c>
      <c r="U747" s="201"/>
      <c r="V747" s="201"/>
      <c r="W747" s="201">
        <v>0</v>
      </c>
      <c r="X747" s="201"/>
    </row>
    <row r="748" spans="1:24" ht="15">
      <c r="A748" s="201"/>
      <c r="B748" s="201" t="s">
        <v>1228</v>
      </c>
      <c r="C748" s="201">
        <v>2200</v>
      </c>
      <c r="D748" s="201" t="s">
        <v>1228</v>
      </c>
      <c r="E748" s="201" t="s">
        <v>231</v>
      </c>
      <c r="F748" s="201"/>
      <c r="G748" s="201"/>
      <c r="H748" s="201"/>
      <c r="I748" s="201"/>
      <c r="J748" s="201"/>
      <c r="K748" s="201"/>
      <c r="L748" s="201"/>
      <c r="M748" s="201"/>
      <c r="N748" s="201"/>
      <c r="O748" s="201"/>
      <c r="P748" s="201"/>
      <c r="Q748" s="201"/>
      <c r="R748" s="201"/>
      <c r="S748" s="201" t="s">
        <v>1228</v>
      </c>
      <c r="T748" s="201" t="s">
        <v>2175</v>
      </c>
      <c r="U748" s="201"/>
      <c r="V748" s="201"/>
      <c r="W748" s="201">
        <v>0</v>
      </c>
      <c r="X748" s="201"/>
    </row>
    <row r="749" spans="1:24" ht="1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v>0</v>
      </c>
      <c r="X749" s="201"/>
    </row>
    <row r="750" spans="1:24" ht="60.75">
      <c r="A750" s="201" t="s">
        <v>2180</v>
      </c>
      <c r="B750" s="201"/>
      <c r="C750" s="201"/>
      <c r="D750" s="201" t="s">
        <v>2181</v>
      </c>
      <c r="E750" s="201" t="s">
        <v>231</v>
      </c>
      <c r="F750" s="201"/>
      <c r="G750" s="201">
        <v>95.17</v>
      </c>
      <c r="H750" s="201">
        <v>4.33</v>
      </c>
      <c r="I750" s="201">
        <v>2.13</v>
      </c>
      <c r="J750" s="201">
        <v>16.53</v>
      </c>
      <c r="K750" s="201"/>
      <c r="L750" s="201">
        <v>5.31</v>
      </c>
      <c r="M750" s="201">
        <v>0.88</v>
      </c>
      <c r="N750" s="201"/>
      <c r="O750" s="201"/>
      <c r="P750" s="201" t="s">
        <v>2172</v>
      </c>
      <c r="Q750" s="470" t="s">
        <v>2182</v>
      </c>
      <c r="R750" s="201" t="s">
        <v>2183</v>
      </c>
      <c r="S750" s="201" t="s">
        <v>2180</v>
      </c>
      <c r="T750" s="201" t="s">
        <v>2180</v>
      </c>
      <c r="U750" s="201"/>
      <c r="V750" s="201"/>
      <c r="W750" s="201" t="s">
        <v>2180</v>
      </c>
      <c r="X750" s="201"/>
    </row>
    <row r="751" spans="1:24" ht="15">
      <c r="A751" s="201"/>
      <c r="B751" s="201" t="s">
        <v>724</v>
      </c>
      <c r="C751" s="201">
        <v>35000</v>
      </c>
      <c r="D751" s="201" t="s">
        <v>725</v>
      </c>
      <c r="E751" s="201"/>
      <c r="F751" s="201"/>
      <c r="G751" s="201"/>
      <c r="H751" s="201"/>
      <c r="I751" s="201"/>
      <c r="J751" s="201"/>
      <c r="K751" s="201"/>
      <c r="L751" s="201"/>
      <c r="M751" s="201"/>
      <c r="N751" s="201"/>
      <c r="O751" s="201"/>
      <c r="P751" s="201"/>
      <c r="Q751" s="201"/>
      <c r="R751" s="201"/>
      <c r="S751" s="201" t="s">
        <v>724</v>
      </c>
      <c r="T751" s="201" t="s">
        <v>2180</v>
      </c>
      <c r="U751" s="201"/>
      <c r="V751" s="201"/>
      <c r="W751" s="201">
        <v>0</v>
      </c>
      <c r="X751" s="201"/>
    </row>
    <row r="752" spans="1:24" ht="15">
      <c r="A752" s="201"/>
      <c r="B752" s="201" t="s">
        <v>418</v>
      </c>
      <c r="C752" s="201">
        <v>15000</v>
      </c>
      <c r="D752" s="201" t="s">
        <v>421</v>
      </c>
      <c r="E752" s="201" t="s">
        <v>231</v>
      </c>
      <c r="F752" s="201"/>
      <c r="G752" s="201"/>
      <c r="H752" s="201"/>
      <c r="I752" s="201"/>
      <c r="J752" s="201"/>
      <c r="K752" s="201"/>
      <c r="L752" s="201"/>
      <c r="M752" s="201"/>
      <c r="N752" s="201"/>
      <c r="O752" s="201"/>
      <c r="P752" s="201"/>
      <c r="Q752" s="201"/>
      <c r="R752" s="201"/>
      <c r="S752" s="201" t="s">
        <v>418</v>
      </c>
      <c r="T752" s="201" t="s">
        <v>2180</v>
      </c>
      <c r="U752" s="201"/>
      <c r="V752" s="201"/>
      <c r="W752" s="201">
        <v>0</v>
      </c>
      <c r="X752" s="201"/>
    </row>
    <row r="753" spans="1:24" ht="15">
      <c r="A753" s="201"/>
      <c r="B753" s="201" t="s">
        <v>377</v>
      </c>
      <c r="C753" s="201">
        <v>3000</v>
      </c>
      <c r="D753" s="201" t="s">
        <v>379</v>
      </c>
      <c r="E753" s="201" t="s">
        <v>231</v>
      </c>
      <c r="F753" s="201"/>
      <c r="G753" s="201"/>
      <c r="H753" s="201"/>
      <c r="I753" s="201"/>
      <c r="J753" s="201"/>
      <c r="K753" s="201"/>
      <c r="L753" s="201"/>
      <c r="M753" s="201"/>
      <c r="N753" s="201"/>
      <c r="O753" s="201"/>
      <c r="P753" s="201"/>
      <c r="Q753" s="201"/>
      <c r="R753" s="201"/>
      <c r="S753" s="201" t="s">
        <v>377</v>
      </c>
      <c r="T753" s="201" t="s">
        <v>2180</v>
      </c>
      <c r="U753" s="201"/>
      <c r="V753" s="201"/>
      <c r="W753" s="201">
        <v>0</v>
      </c>
      <c r="X753" s="201"/>
    </row>
    <row r="754" spans="1:24" ht="15">
      <c r="A754" s="201"/>
      <c r="B754" s="201" t="s">
        <v>1015</v>
      </c>
      <c r="C754" s="201">
        <v>44000</v>
      </c>
      <c r="D754" s="201" t="s">
        <v>1015</v>
      </c>
      <c r="E754" s="201" t="s">
        <v>231</v>
      </c>
      <c r="F754" s="201"/>
      <c r="G754" s="201"/>
      <c r="H754" s="201"/>
      <c r="I754" s="201"/>
      <c r="J754" s="201"/>
      <c r="K754" s="201"/>
      <c r="L754" s="201"/>
      <c r="M754" s="201"/>
      <c r="N754" s="201"/>
      <c r="O754" s="201"/>
      <c r="P754" s="201"/>
      <c r="Q754" s="201"/>
      <c r="R754" s="201"/>
      <c r="S754" s="201" t="s">
        <v>1015</v>
      </c>
      <c r="T754" s="201" t="s">
        <v>2180</v>
      </c>
      <c r="U754" s="201"/>
      <c r="V754" s="201"/>
      <c r="W754" s="201">
        <v>0</v>
      </c>
      <c r="X754" s="201"/>
    </row>
    <row r="755" spans="1:24" ht="15">
      <c r="A755" s="201"/>
      <c r="B755" s="201" t="s">
        <v>762</v>
      </c>
      <c r="C755" s="201">
        <v>2600</v>
      </c>
      <c r="D755" s="201" t="s">
        <v>764</v>
      </c>
      <c r="E755" s="201"/>
      <c r="F755" s="201"/>
      <c r="G755" s="201"/>
      <c r="H755" s="201"/>
      <c r="I755" s="201"/>
      <c r="J755" s="201"/>
      <c r="K755" s="201"/>
      <c r="L755" s="201"/>
      <c r="M755" s="201"/>
      <c r="N755" s="201"/>
      <c r="O755" s="201"/>
      <c r="P755" s="201"/>
      <c r="Q755" s="201"/>
      <c r="R755" s="201"/>
      <c r="S755" s="201" t="s">
        <v>762</v>
      </c>
      <c r="T755" s="201" t="s">
        <v>2180</v>
      </c>
      <c r="U755" s="201"/>
      <c r="V755" s="201"/>
      <c r="W755" s="201">
        <v>0</v>
      </c>
      <c r="X755" s="201"/>
    </row>
    <row r="756" spans="1:24" ht="15">
      <c r="A756" s="201"/>
      <c r="B756" s="201" t="s">
        <v>382</v>
      </c>
      <c r="C756" s="201">
        <v>300</v>
      </c>
      <c r="D756" s="201" t="s">
        <v>385</v>
      </c>
      <c r="E756" s="201" t="s">
        <v>231</v>
      </c>
      <c r="F756" s="201" t="s">
        <v>386</v>
      </c>
      <c r="G756" s="201"/>
      <c r="H756" s="201"/>
      <c r="I756" s="201"/>
      <c r="J756" s="201"/>
      <c r="K756" s="201"/>
      <c r="L756" s="201"/>
      <c r="M756" s="201"/>
      <c r="N756" s="201"/>
      <c r="O756" s="201"/>
      <c r="P756" s="201"/>
      <c r="Q756" s="201"/>
      <c r="R756" s="201"/>
      <c r="S756" s="201" t="s">
        <v>382</v>
      </c>
      <c r="T756" s="201" t="s">
        <v>2180</v>
      </c>
      <c r="U756" s="201"/>
      <c r="V756" s="201"/>
      <c r="W756" s="201">
        <v>0</v>
      </c>
      <c r="X756" s="201"/>
    </row>
    <row r="757" spans="1:24" ht="15">
      <c r="A757" s="201"/>
      <c r="B757" s="201" t="s">
        <v>840</v>
      </c>
      <c r="C757" s="201">
        <v>100</v>
      </c>
      <c r="D757" s="201" t="s">
        <v>841</v>
      </c>
      <c r="E757" s="201"/>
      <c r="F757" s="201" t="s">
        <v>393</v>
      </c>
      <c r="G757" s="201"/>
      <c r="H757" s="201"/>
      <c r="I757" s="201"/>
      <c r="J757" s="201"/>
      <c r="K757" s="201"/>
      <c r="L757" s="201"/>
      <c r="M757" s="201"/>
      <c r="N757" s="201"/>
      <c r="O757" s="201"/>
      <c r="P757" s="201"/>
      <c r="Q757" s="201"/>
      <c r="R757" s="201"/>
      <c r="S757" s="201" t="s">
        <v>840</v>
      </c>
      <c r="T757" s="201" t="s">
        <v>2180</v>
      </c>
      <c r="U757" s="201"/>
      <c r="V757" s="201"/>
      <c r="W757" s="201">
        <v>0</v>
      </c>
      <c r="X757" s="201"/>
    </row>
    <row r="758" spans="1:24" ht="1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v>0</v>
      </c>
      <c r="X758" s="201"/>
    </row>
    <row r="759" spans="1:24" ht="409.6">
      <c r="A759" s="201" t="s">
        <v>2184</v>
      </c>
      <c r="B759" s="201"/>
      <c r="C759" s="201"/>
      <c r="D759" s="470" t="s">
        <v>2185</v>
      </c>
      <c r="E759" s="201" t="s">
        <v>2186</v>
      </c>
      <c r="F759" s="201"/>
      <c r="G759" s="201">
        <v>113.66</v>
      </c>
      <c r="H759" s="201">
        <v>6.42</v>
      </c>
      <c r="I759" s="201">
        <v>0.46</v>
      </c>
      <c r="J759" s="201">
        <v>7.83</v>
      </c>
      <c r="K759" s="201"/>
      <c r="L759" s="201">
        <v>6.07</v>
      </c>
      <c r="M759" s="201">
        <v>0.99</v>
      </c>
      <c r="N759" s="201"/>
      <c r="O759" s="201"/>
      <c r="P759" s="201" t="s">
        <v>2172</v>
      </c>
      <c r="Q759" s="470" t="s">
        <v>2187</v>
      </c>
      <c r="R759" s="201" t="s">
        <v>2188</v>
      </c>
      <c r="S759" s="201" t="s">
        <v>2184</v>
      </c>
      <c r="T759" s="201" t="s">
        <v>2184</v>
      </c>
      <c r="U759" s="201"/>
      <c r="V759" s="201"/>
      <c r="W759" s="201" t="s">
        <v>2184</v>
      </c>
      <c r="X759" s="201"/>
    </row>
    <row r="760" spans="1:24" ht="409.6">
      <c r="A760" s="201"/>
      <c r="B760" s="201" t="s">
        <v>949</v>
      </c>
      <c r="C760" s="201">
        <v>40000</v>
      </c>
      <c r="D760" s="470" t="s">
        <v>950</v>
      </c>
      <c r="E760" s="201" t="s">
        <v>951</v>
      </c>
      <c r="F760" s="201"/>
      <c r="G760" s="201"/>
      <c r="H760" s="201"/>
      <c r="I760" s="201"/>
      <c r="J760" s="201"/>
      <c r="K760" s="201"/>
      <c r="L760" s="201"/>
      <c r="M760" s="201"/>
      <c r="N760" s="201"/>
      <c r="O760" s="201"/>
      <c r="P760" s="201"/>
      <c r="Q760" s="201"/>
      <c r="R760" s="201"/>
      <c r="S760" s="201" t="s">
        <v>949</v>
      </c>
      <c r="T760" s="201" t="s">
        <v>2184</v>
      </c>
      <c r="U760" s="201"/>
      <c r="V760" s="201"/>
      <c r="W760" s="201">
        <v>0</v>
      </c>
      <c r="X760" s="201"/>
    </row>
    <row r="761" spans="1:24" ht="15">
      <c r="A761" s="201"/>
      <c r="B761" s="535" t="s">
        <v>2189</v>
      </c>
      <c r="C761" s="201">
        <v>42000</v>
      </c>
      <c r="D761" s="201" t="s">
        <v>680</v>
      </c>
      <c r="E761" s="201" t="s">
        <v>231</v>
      </c>
      <c r="F761" s="201"/>
      <c r="G761" s="201"/>
      <c r="H761" s="201"/>
      <c r="I761" s="201"/>
      <c r="J761" s="201"/>
      <c r="K761" s="201"/>
      <c r="L761" s="201"/>
      <c r="M761" s="201"/>
      <c r="N761" s="201"/>
      <c r="O761" s="201"/>
      <c r="P761" s="201"/>
      <c r="Q761" s="201"/>
      <c r="R761" s="201"/>
      <c r="S761" s="201" t="s">
        <v>2189</v>
      </c>
      <c r="T761" s="201" t="s">
        <v>2184</v>
      </c>
      <c r="U761" s="201"/>
      <c r="V761" s="201"/>
      <c r="W761" s="201">
        <v>0</v>
      </c>
      <c r="X761" s="201"/>
    </row>
    <row r="762" spans="1:24" ht="15">
      <c r="A762" s="201"/>
      <c r="B762" s="201" t="s">
        <v>792</v>
      </c>
      <c r="C762" s="201">
        <v>10000</v>
      </c>
      <c r="D762" s="201" t="s">
        <v>793</v>
      </c>
      <c r="E762" s="201" t="s">
        <v>243</v>
      </c>
      <c r="F762" s="201"/>
      <c r="G762" s="201"/>
      <c r="H762" s="201"/>
      <c r="I762" s="201"/>
      <c r="J762" s="201"/>
      <c r="K762" s="201"/>
      <c r="L762" s="201"/>
      <c r="M762" s="201"/>
      <c r="N762" s="201"/>
      <c r="O762" s="201"/>
      <c r="P762" s="201"/>
      <c r="Q762" s="201"/>
      <c r="R762" s="201"/>
      <c r="S762" s="201" t="s">
        <v>792</v>
      </c>
      <c r="T762" s="201" t="s">
        <v>2184</v>
      </c>
      <c r="U762" s="201"/>
      <c r="V762" s="201"/>
      <c r="W762" s="201">
        <v>0</v>
      </c>
      <c r="X762" s="201"/>
    </row>
    <row r="763" spans="1:24" ht="15">
      <c r="A763" s="201"/>
      <c r="B763" s="201" t="s">
        <v>673</v>
      </c>
      <c r="C763" s="201">
        <v>7000</v>
      </c>
      <c r="D763" s="201" t="s">
        <v>675</v>
      </c>
      <c r="E763" s="201"/>
      <c r="F763" s="201"/>
      <c r="G763" s="201"/>
      <c r="H763" s="201"/>
      <c r="I763" s="201"/>
      <c r="J763" s="201"/>
      <c r="K763" s="201"/>
      <c r="L763" s="201"/>
      <c r="M763" s="201"/>
      <c r="N763" s="201"/>
      <c r="O763" s="201"/>
      <c r="P763" s="201"/>
      <c r="Q763" s="201"/>
      <c r="R763" s="201"/>
      <c r="S763" s="201" t="s">
        <v>673</v>
      </c>
      <c r="T763" s="201" t="s">
        <v>2184</v>
      </c>
      <c r="U763" s="201"/>
      <c r="V763" s="201"/>
      <c r="W763" s="201">
        <v>0</v>
      </c>
      <c r="X763" s="201"/>
    </row>
    <row r="764" spans="1:24" ht="15">
      <c r="A764" s="201"/>
      <c r="B764" s="201" t="s">
        <v>382</v>
      </c>
      <c r="C764" s="201">
        <v>500</v>
      </c>
      <c r="D764" s="201" t="s">
        <v>385</v>
      </c>
      <c r="E764" s="201" t="s">
        <v>231</v>
      </c>
      <c r="F764" s="201" t="s">
        <v>386</v>
      </c>
      <c r="G764" s="201"/>
      <c r="H764" s="201"/>
      <c r="I764" s="201"/>
      <c r="J764" s="201"/>
      <c r="K764" s="201"/>
      <c r="L764" s="201"/>
      <c r="M764" s="201"/>
      <c r="N764" s="201"/>
      <c r="O764" s="201"/>
      <c r="P764" s="201"/>
      <c r="Q764" s="201"/>
      <c r="R764" s="201"/>
      <c r="S764" s="201" t="s">
        <v>382</v>
      </c>
      <c r="T764" s="201" t="s">
        <v>2184</v>
      </c>
      <c r="U764" s="201"/>
      <c r="V764" s="201"/>
      <c r="W764" s="201">
        <v>0</v>
      </c>
      <c r="X764" s="201"/>
    </row>
    <row r="765" spans="1:24" ht="15">
      <c r="A765" s="201"/>
      <c r="B765" s="201" t="s">
        <v>852</v>
      </c>
      <c r="C765" s="201">
        <v>500</v>
      </c>
      <c r="D765" s="201" t="s">
        <v>854</v>
      </c>
      <c r="E765" s="201" t="s">
        <v>628</v>
      </c>
      <c r="F765" s="201"/>
      <c r="G765" s="201"/>
      <c r="H765" s="201"/>
      <c r="I765" s="201"/>
      <c r="J765" s="201"/>
      <c r="K765" s="201"/>
      <c r="L765" s="201"/>
      <c r="M765" s="201"/>
      <c r="N765" s="201"/>
      <c r="O765" s="201"/>
      <c r="P765" s="201"/>
      <c r="Q765" s="201"/>
      <c r="R765" s="201"/>
      <c r="S765" s="201" t="s">
        <v>852</v>
      </c>
      <c r="T765" s="201" t="s">
        <v>2184</v>
      </c>
      <c r="U765" s="201"/>
      <c r="V765" s="201"/>
      <c r="W765" s="201">
        <v>0</v>
      </c>
      <c r="X765" s="201"/>
    </row>
    <row r="766" spans="1:24" ht="1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v>0</v>
      </c>
      <c r="X766" s="201"/>
    </row>
    <row r="767" spans="1:24" ht="45.75">
      <c r="A767" s="201" t="s">
        <v>2190</v>
      </c>
      <c r="B767" s="201"/>
      <c r="C767" s="201"/>
      <c r="D767" s="201" t="s">
        <v>2191</v>
      </c>
      <c r="E767" s="201" t="s">
        <v>2192</v>
      </c>
      <c r="F767" s="201"/>
      <c r="G767" s="201">
        <v>90</v>
      </c>
      <c r="H767" s="201">
        <v>1.1100000000000001</v>
      </c>
      <c r="I767" s="201">
        <v>0.25</v>
      </c>
      <c r="J767" s="201">
        <v>11.03</v>
      </c>
      <c r="K767" s="201"/>
      <c r="L767" s="201">
        <v>8.31</v>
      </c>
      <c r="M767" s="201">
        <v>0.08</v>
      </c>
      <c r="N767" s="201"/>
      <c r="O767" s="201"/>
      <c r="P767" s="201" t="s">
        <v>2172</v>
      </c>
      <c r="Q767" s="470" t="s">
        <v>2193</v>
      </c>
      <c r="R767" s="201" t="s">
        <v>2194</v>
      </c>
      <c r="S767" s="201" t="s">
        <v>2190</v>
      </c>
      <c r="T767" s="201" t="s">
        <v>2190</v>
      </c>
      <c r="U767" s="201"/>
      <c r="V767" s="201"/>
      <c r="W767" s="201" t="s">
        <v>2190</v>
      </c>
      <c r="X767" s="201"/>
    </row>
    <row r="768" spans="1:24" ht="15">
      <c r="A768" s="201"/>
      <c r="B768" s="201" t="s">
        <v>206</v>
      </c>
      <c r="C768" s="201">
        <v>70000</v>
      </c>
      <c r="D768" s="201" t="s">
        <v>209</v>
      </c>
      <c r="E768" s="201" t="s">
        <v>210</v>
      </c>
      <c r="F768" s="201"/>
      <c r="G768" s="201"/>
      <c r="H768" s="201"/>
      <c r="I768" s="201"/>
      <c r="J768" s="201"/>
      <c r="K768" s="201"/>
      <c r="L768" s="201"/>
      <c r="M768" s="201"/>
      <c r="N768" s="201"/>
      <c r="O768" s="201"/>
      <c r="P768" s="201"/>
      <c r="Q768" s="201"/>
      <c r="R768" s="201"/>
      <c r="S768" s="201" t="s">
        <v>206</v>
      </c>
      <c r="T768" s="201" t="s">
        <v>2190</v>
      </c>
      <c r="U768" s="201"/>
      <c r="V768" s="201"/>
      <c r="W768" s="201">
        <v>0</v>
      </c>
      <c r="X768" s="201"/>
    </row>
    <row r="769" spans="1:24" ht="15">
      <c r="A769" s="201"/>
      <c r="B769" s="201" t="s">
        <v>597</v>
      </c>
      <c r="C769" s="201">
        <v>12000</v>
      </c>
      <c r="D769" s="201" t="s">
        <v>600</v>
      </c>
      <c r="E769" s="201" t="s">
        <v>231</v>
      </c>
      <c r="F769" s="201"/>
      <c r="G769" s="201"/>
      <c r="H769" s="201"/>
      <c r="I769" s="201"/>
      <c r="J769" s="201"/>
      <c r="K769" s="201"/>
      <c r="L769" s="201"/>
      <c r="M769" s="201"/>
      <c r="N769" s="201"/>
      <c r="O769" s="201"/>
      <c r="P769" s="201"/>
      <c r="Q769" s="201"/>
      <c r="R769" s="201"/>
      <c r="S769" s="201" t="s">
        <v>597</v>
      </c>
      <c r="T769" s="201" t="s">
        <v>2190</v>
      </c>
      <c r="U769" s="201"/>
      <c r="V769" s="201"/>
      <c r="W769" s="201">
        <v>0</v>
      </c>
      <c r="X769" s="201"/>
    </row>
    <row r="770" spans="1:24" ht="15">
      <c r="A770" s="201"/>
      <c r="B770" s="201" t="s">
        <v>631</v>
      </c>
      <c r="C770" s="201">
        <v>12000</v>
      </c>
      <c r="D770" s="201" t="s">
        <v>633</v>
      </c>
      <c r="E770" s="201" t="s">
        <v>231</v>
      </c>
      <c r="F770" s="201"/>
      <c r="G770" s="201"/>
      <c r="H770" s="201"/>
      <c r="I770" s="201"/>
      <c r="J770" s="201"/>
      <c r="K770" s="201"/>
      <c r="L770" s="201"/>
      <c r="M770" s="201"/>
      <c r="N770" s="201"/>
      <c r="O770" s="201"/>
      <c r="P770" s="201"/>
      <c r="Q770" s="201"/>
      <c r="R770" s="201"/>
      <c r="S770" s="201" t="s">
        <v>631</v>
      </c>
      <c r="T770" s="201" t="s">
        <v>2190</v>
      </c>
      <c r="U770" s="201"/>
      <c r="V770" s="201"/>
      <c r="W770" s="201">
        <v>0</v>
      </c>
      <c r="X770" s="201"/>
    </row>
    <row r="771" spans="1:24" ht="15">
      <c r="A771" s="201"/>
      <c r="B771" s="201" t="s">
        <v>431</v>
      </c>
      <c r="C771" s="201">
        <v>6000</v>
      </c>
      <c r="D771" s="201" t="s">
        <v>433</v>
      </c>
      <c r="E771" s="201" t="s">
        <v>434</v>
      </c>
      <c r="F771" s="201" t="s">
        <v>435</v>
      </c>
      <c r="G771" s="201"/>
      <c r="H771" s="201"/>
      <c r="I771" s="201"/>
      <c r="J771" s="201"/>
      <c r="K771" s="201"/>
      <c r="L771" s="201"/>
      <c r="M771" s="201"/>
      <c r="N771" s="201"/>
      <c r="O771" s="201"/>
      <c r="P771" s="201"/>
      <c r="Q771" s="201"/>
      <c r="R771" s="201"/>
      <c r="S771" s="201" t="s">
        <v>431</v>
      </c>
      <c r="T771" s="201" t="s">
        <v>2190</v>
      </c>
      <c r="U771" s="201"/>
      <c r="V771" s="201"/>
      <c r="W771" s="201">
        <v>0</v>
      </c>
      <c r="X771" s="201"/>
    </row>
    <row r="772" spans="1:24" ht="1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v>0</v>
      </c>
      <c r="X772" s="201"/>
    </row>
    <row r="773" spans="1:24" ht="60.75">
      <c r="A773" s="201" t="s">
        <v>2195</v>
      </c>
      <c r="B773" s="201"/>
      <c r="C773" s="201"/>
      <c r="D773" s="201" t="s">
        <v>2196</v>
      </c>
      <c r="E773" s="201" t="s">
        <v>1889</v>
      </c>
      <c r="F773" s="201"/>
      <c r="G773" s="201">
        <v>94.7</v>
      </c>
      <c r="H773" s="201">
        <v>3.77</v>
      </c>
      <c r="I773" s="201">
        <v>1.97</v>
      </c>
      <c r="J773" s="201">
        <v>8.4499999999999993</v>
      </c>
      <c r="K773" s="201"/>
      <c r="L773" s="201">
        <v>7</v>
      </c>
      <c r="M773" s="201">
        <v>1.31</v>
      </c>
      <c r="N773" s="201"/>
      <c r="O773" s="201"/>
      <c r="P773" s="201" t="s">
        <v>2172</v>
      </c>
      <c r="Q773" s="470" t="s">
        <v>2197</v>
      </c>
      <c r="R773" s="201" t="s">
        <v>2198</v>
      </c>
      <c r="S773" s="201" t="s">
        <v>2195</v>
      </c>
      <c r="T773" s="201" t="s">
        <v>2195</v>
      </c>
      <c r="U773" s="201"/>
      <c r="V773" s="201"/>
      <c r="W773" s="201" t="s">
        <v>2195</v>
      </c>
      <c r="X773" s="201"/>
    </row>
    <row r="774" spans="1:24" ht="15">
      <c r="A774" s="201"/>
      <c r="B774" s="201" t="s">
        <v>695</v>
      </c>
      <c r="C774" s="201">
        <v>42000</v>
      </c>
      <c r="D774" s="201" t="s">
        <v>696</v>
      </c>
      <c r="E774" s="201" t="s">
        <v>669</v>
      </c>
      <c r="F774" s="201"/>
      <c r="G774" s="201"/>
      <c r="H774" s="201"/>
      <c r="I774" s="201"/>
      <c r="J774" s="201"/>
      <c r="K774" s="201"/>
      <c r="L774" s="201"/>
      <c r="M774" s="201"/>
      <c r="N774" s="201"/>
      <c r="O774" s="201"/>
      <c r="P774" s="201"/>
      <c r="Q774" s="201"/>
      <c r="R774" s="201"/>
      <c r="S774" s="201" t="s">
        <v>695</v>
      </c>
      <c r="T774" s="201" t="s">
        <v>2195</v>
      </c>
      <c r="U774" s="201"/>
      <c r="V774" s="201"/>
      <c r="W774" s="201">
        <v>0</v>
      </c>
      <c r="X774" s="201"/>
    </row>
    <row r="775" spans="1:24" ht="15">
      <c r="A775" s="201"/>
      <c r="B775" s="201" t="s">
        <v>1004</v>
      </c>
      <c r="C775" s="201">
        <v>45000</v>
      </c>
      <c r="D775" s="201" t="s">
        <v>680</v>
      </c>
      <c r="E775" s="201" t="s">
        <v>231</v>
      </c>
      <c r="F775" s="201"/>
      <c r="G775" s="201"/>
      <c r="H775" s="201"/>
      <c r="I775" s="201"/>
      <c r="J775" s="201"/>
      <c r="K775" s="201"/>
      <c r="L775" s="201"/>
      <c r="M775" s="201"/>
      <c r="N775" s="201"/>
      <c r="O775" s="201"/>
      <c r="P775" s="201"/>
      <c r="Q775" s="201"/>
      <c r="R775" s="201"/>
      <c r="S775" s="201" t="s">
        <v>1004</v>
      </c>
      <c r="T775" s="201" t="s">
        <v>2195</v>
      </c>
      <c r="U775" s="201"/>
      <c r="V775" s="201"/>
      <c r="W775" s="201">
        <v>0</v>
      </c>
      <c r="X775" s="201"/>
    </row>
    <row r="776" spans="1:24" ht="15">
      <c r="A776" s="201"/>
      <c r="B776" s="201" t="s">
        <v>1444</v>
      </c>
      <c r="C776" s="201">
        <v>8500</v>
      </c>
      <c r="D776" s="201" t="s">
        <v>1444</v>
      </c>
      <c r="E776" s="201"/>
      <c r="F776" s="201"/>
      <c r="G776" s="201"/>
      <c r="H776" s="201"/>
      <c r="I776" s="201"/>
      <c r="J776" s="201"/>
      <c r="K776" s="201"/>
      <c r="L776" s="201"/>
      <c r="M776" s="201"/>
      <c r="N776" s="201"/>
      <c r="O776" s="201"/>
      <c r="P776" s="201"/>
      <c r="Q776" s="201"/>
      <c r="R776" s="201"/>
      <c r="S776" s="201" t="s">
        <v>1444</v>
      </c>
      <c r="T776" s="201" t="s">
        <v>2195</v>
      </c>
      <c r="U776" s="201"/>
      <c r="V776" s="201"/>
      <c r="W776" s="201">
        <v>0</v>
      </c>
      <c r="X776" s="201"/>
    </row>
    <row r="777" spans="1:24" ht="15">
      <c r="A777" s="201"/>
      <c r="B777" s="201" t="s">
        <v>508</v>
      </c>
      <c r="C777" s="201">
        <v>4000</v>
      </c>
      <c r="D777" s="201" t="s">
        <v>510</v>
      </c>
      <c r="E777" s="201" t="s">
        <v>217</v>
      </c>
      <c r="F777" s="201"/>
      <c r="G777" s="201"/>
      <c r="H777" s="201"/>
      <c r="I777" s="201"/>
      <c r="J777" s="201"/>
      <c r="K777" s="201"/>
      <c r="L777" s="201"/>
      <c r="M777" s="201"/>
      <c r="N777" s="201"/>
      <c r="O777" s="201"/>
      <c r="P777" s="201"/>
      <c r="Q777" s="201"/>
      <c r="R777" s="201"/>
      <c r="S777" s="201" t="s">
        <v>508</v>
      </c>
      <c r="T777" s="201" t="s">
        <v>2195</v>
      </c>
      <c r="U777" s="201"/>
      <c r="V777" s="201"/>
      <c r="W777" s="201">
        <v>0</v>
      </c>
      <c r="X777" s="201"/>
    </row>
    <row r="778" spans="1:24" ht="15">
      <c r="A778" s="201"/>
      <c r="B778" s="201" t="s">
        <v>840</v>
      </c>
      <c r="C778" s="201">
        <v>500</v>
      </c>
      <c r="D778" s="201" t="s">
        <v>841</v>
      </c>
      <c r="E778" s="201"/>
      <c r="F778" s="201" t="s">
        <v>393</v>
      </c>
      <c r="G778" s="201"/>
      <c r="H778" s="201"/>
      <c r="I778" s="201"/>
      <c r="J778" s="201"/>
      <c r="K778" s="201"/>
      <c r="L778" s="201"/>
      <c r="M778" s="201"/>
      <c r="N778" s="201"/>
      <c r="O778" s="201"/>
      <c r="P778" s="201"/>
      <c r="Q778" s="201"/>
      <c r="R778" s="201"/>
      <c r="S778" s="201" t="s">
        <v>840</v>
      </c>
      <c r="T778" s="201" t="s">
        <v>2195</v>
      </c>
      <c r="U778" s="201"/>
      <c r="V778" s="201"/>
      <c r="W778" s="201">
        <v>0</v>
      </c>
      <c r="X778" s="201"/>
    </row>
    <row r="779" spans="1:24" ht="1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v>0</v>
      </c>
      <c r="X779" s="201"/>
    </row>
    <row r="780" spans="1:24" ht="91.5">
      <c r="A780" s="201" t="s">
        <v>2199</v>
      </c>
      <c r="B780" s="201"/>
      <c r="C780" s="201"/>
      <c r="D780" s="201" t="s">
        <v>2200</v>
      </c>
      <c r="E780" s="201" t="s">
        <v>2201</v>
      </c>
      <c r="F780" s="201"/>
      <c r="G780" s="201">
        <v>151.33000000000001</v>
      </c>
      <c r="H780" s="201">
        <v>7.95</v>
      </c>
      <c r="I780" s="201">
        <v>3.53</v>
      </c>
      <c r="J780" s="201">
        <v>8.1300000000000008</v>
      </c>
      <c r="K780" s="201"/>
      <c r="L780" s="201">
        <v>8.23</v>
      </c>
      <c r="M780" s="201">
        <v>1.08</v>
      </c>
      <c r="N780" s="201"/>
      <c r="O780" s="201"/>
      <c r="P780" s="201" t="s">
        <v>2172</v>
      </c>
      <c r="Q780" s="470" t="s">
        <v>2202</v>
      </c>
      <c r="R780" s="201" t="s">
        <v>2203</v>
      </c>
      <c r="S780" s="201" t="s">
        <v>2199</v>
      </c>
      <c r="T780" s="201" t="s">
        <v>2199</v>
      </c>
      <c r="U780" s="201"/>
      <c r="V780" s="201"/>
      <c r="W780" s="201" t="s">
        <v>2199</v>
      </c>
      <c r="X780" s="201"/>
    </row>
    <row r="781" spans="1:24" ht="15">
      <c r="A781" s="201"/>
      <c r="B781" s="201" t="s">
        <v>1411</v>
      </c>
      <c r="C781" s="201">
        <v>12000</v>
      </c>
      <c r="D781" s="201"/>
      <c r="E781" s="201"/>
      <c r="F781" s="201"/>
      <c r="G781" s="201"/>
      <c r="H781" s="201"/>
      <c r="I781" s="201"/>
      <c r="J781" s="201"/>
      <c r="K781" s="201"/>
      <c r="L781" s="201"/>
      <c r="M781" s="201"/>
      <c r="N781" s="201"/>
      <c r="O781" s="201"/>
      <c r="P781" s="201"/>
      <c r="Q781" s="201"/>
      <c r="R781" s="201"/>
      <c r="S781" s="201" t="s">
        <v>1411</v>
      </c>
      <c r="T781" s="201" t="s">
        <v>2199</v>
      </c>
      <c r="U781" s="201"/>
      <c r="V781" s="201"/>
      <c r="W781" s="201">
        <v>0</v>
      </c>
      <c r="X781" s="201"/>
    </row>
    <row r="782" spans="1:24" ht="15">
      <c r="A782" s="201"/>
      <c r="B782" s="201" t="s">
        <v>1134</v>
      </c>
      <c r="C782" s="201">
        <v>25000</v>
      </c>
      <c r="D782" s="201" t="s">
        <v>1136</v>
      </c>
      <c r="E782" s="201" t="s">
        <v>231</v>
      </c>
      <c r="F782" s="201"/>
      <c r="G782" s="201"/>
      <c r="H782" s="201"/>
      <c r="I782" s="201"/>
      <c r="J782" s="201"/>
      <c r="K782" s="201"/>
      <c r="L782" s="201"/>
      <c r="M782" s="201"/>
      <c r="N782" s="201"/>
      <c r="O782" s="201"/>
      <c r="P782" s="201"/>
      <c r="Q782" s="201"/>
      <c r="R782" s="201"/>
      <c r="S782" s="201" t="s">
        <v>1134</v>
      </c>
      <c r="T782" s="201" t="s">
        <v>2199</v>
      </c>
      <c r="U782" s="201"/>
      <c r="V782" s="201"/>
      <c r="W782" s="201">
        <v>0</v>
      </c>
      <c r="X782" s="201"/>
    </row>
    <row r="783" spans="1:24" ht="15">
      <c r="A783" s="201"/>
      <c r="B783" s="201" t="s">
        <v>775</v>
      </c>
      <c r="C783" s="201">
        <v>20000</v>
      </c>
      <c r="D783" s="201" t="s">
        <v>777</v>
      </c>
      <c r="E783" s="201"/>
      <c r="F783" s="201"/>
      <c r="G783" s="201"/>
      <c r="H783" s="201"/>
      <c r="I783" s="201"/>
      <c r="J783" s="201"/>
      <c r="K783" s="201"/>
      <c r="L783" s="201"/>
      <c r="M783" s="201"/>
      <c r="N783" s="201"/>
      <c r="O783" s="201"/>
      <c r="P783" s="201"/>
      <c r="Q783" s="201"/>
      <c r="R783" s="201"/>
      <c r="S783" s="201" t="s">
        <v>775</v>
      </c>
      <c r="T783" s="201" t="s">
        <v>2199</v>
      </c>
      <c r="U783" s="201"/>
      <c r="V783" s="201"/>
      <c r="W783" s="201">
        <v>0</v>
      </c>
      <c r="X783" s="201"/>
    </row>
    <row r="784" spans="1:24" ht="15">
      <c r="A784" s="201"/>
      <c r="B784" s="201" t="s">
        <v>1005</v>
      </c>
      <c r="C784" s="201">
        <v>5000</v>
      </c>
      <c r="D784" s="201" t="s">
        <v>1006</v>
      </c>
      <c r="E784" s="201" t="s">
        <v>231</v>
      </c>
      <c r="F784" s="201"/>
      <c r="G784" s="201"/>
      <c r="H784" s="201"/>
      <c r="I784" s="201"/>
      <c r="J784" s="201"/>
      <c r="K784" s="201"/>
      <c r="L784" s="201"/>
      <c r="M784" s="201"/>
      <c r="N784" s="201"/>
      <c r="O784" s="201"/>
      <c r="P784" s="201"/>
      <c r="Q784" s="201"/>
      <c r="R784" s="201"/>
      <c r="S784" s="201" t="s">
        <v>1005</v>
      </c>
      <c r="T784" s="201" t="s">
        <v>2199</v>
      </c>
      <c r="U784" s="201"/>
      <c r="V784" s="201"/>
      <c r="W784" s="201">
        <v>0</v>
      </c>
      <c r="X784" s="201"/>
    </row>
    <row r="785" spans="1:24" ht="15">
      <c r="A785" s="201"/>
      <c r="B785" s="201" t="s">
        <v>1001</v>
      </c>
      <c r="C785" s="201">
        <v>4000</v>
      </c>
      <c r="D785" s="201" t="s">
        <v>1002</v>
      </c>
      <c r="E785" s="201" t="s">
        <v>231</v>
      </c>
      <c r="F785" s="201"/>
      <c r="G785" s="201"/>
      <c r="H785" s="201"/>
      <c r="I785" s="201"/>
      <c r="J785" s="201"/>
      <c r="K785" s="201"/>
      <c r="L785" s="201"/>
      <c r="M785" s="201"/>
      <c r="N785" s="201"/>
      <c r="O785" s="201"/>
      <c r="P785" s="201"/>
      <c r="Q785" s="201"/>
      <c r="R785" s="201"/>
      <c r="S785" s="201" t="s">
        <v>1001</v>
      </c>
      <c r="T785" s="201" t="s">
        <v>2199</v>
      </c>
      <c r="U785" s="201"/>
      <c r="V785" s="201"/>
      <c r="W785" s="201">
        <v>0</v>
      </c>
      <c r="X785" s="201"/>
    </row>
    <row r="786" spans="1:24" ht="15">
      <c r="A786" s="201"/>
      <c r="B786" s="201" t="s">
        <v>865</v>
      </c>
      <c r="C786" s="201">
        <v>12000</v>
      </c>
      <c r="D786" s="201" t="s">
        <v>867</v>
      </c>
      <c r="E786" s="201" t="s">
        <v>217</v>
      </c>
      <c r="F786" s="201" t="s">
        <v>868</v>
      </c>
      <c r="G786" s="201"/>
      <c r="H786" s="201"/>
      <c r="I786" s="201"/>
      <c r="J786" s="201"/>
      <c r="K786" s="201"/>
      <c r="L786" s="201"/>
      <c r="M786" s="201"/>
      <c r="N786" s="201"/>
      <c r="O786" s="201"/>
      <c r="P786" s="201"/>
      <c r="Q786" s="201"/>
      <c r="R786" s="201"/>
      <c r="S786" s="201" t="s">
        <v>865</v>
      </c>
      <c r="T786" s="201" t="s">
        <v>2199</v>
      </c>
      <c r="U786" s="201"/>
      <c r="V786" s="201"/>
      <c r="W786" s="201">
        <v>0</v>
      </c>
      <c r="X786" s="201"/>
    </row>
    <row r="787" spans="1:24" ht="15">
      <c r="A787" s="201"/>
      <c r="B787" s="201" t="s">
        <v>1380</v>
      </c>
      <c r="C787" s="201">
        <v>1500</v>
      </c>
      <c r="D787" s="201" t="s">
        <v>1383</v>
      </c>
      <c r="E787" s="201" t="s">
        <v>139</v>
      </c>
      <c r="F787" s="201"/>
      <c r="G787" s="201"/>
      <c r="H787" s="201"/>
      <c r="I787" s="201"/>
      <c r="J787" s="201"/>
      <c r="K787" s="201"/>
      <c r="L787" s="201"/>
      <c r="M787" s="201"/>
      <c r="N787" s="201"/>
      <c r="O787" s="201"/>
      <c r="P787" s="201"/>
      <c r="Q787" s="201"/>
      <c r="R787" s="201"/>
      <c r="S787" s="201" t="s">
        <v>1380</v>
      </c>
      <c r="T787" s="201" t="s">
        <v>2199</v>
      </c>
      <c r="U787" s="201"/>
      <c r="V787" s="201"/>
      <c r="W787" s="201">
        <v>0</v>
      </c>
      <c r="X787" s="201"/>
    </row>
    <row r="788" spans="1:24" ht="15">
      <c r="A788" s="201"/>
      <c r="B788" s="201" t="s">
        <v>508</v>
      </c>
      <c r="C788" s="201">
        <v>1500</v>
      </c>
      <c r="D788" s="201" t="s">
        <v>510</v>
      </c>
      <c r="E788" s="201" t="s">
        <v>217</v>
      </c>
      <c r="F788" s="201"/>
      <c r="G788" s="201"/>
      <c r="H788" s="201"/>
      <c r="I788" s="201"/>
      <c r="J788" s="201"/>
      <c r="K788" s="201"/>
      <c r="L788" s="201"/>
      <c r="M788" s="201"/>
      <c r="N788" s="201"/>
      <c r="O788" s="201"/>
      <c r="P788" s="201"/>
      <c r="Q788" s="201"/>
      <c r="R788" s="201"/>
      <c r="S788" s="201" t="s">
        <v>508</v>
      </c>
      <c r="T788" s="201" t="s">
        <v>2199</v>
      </c>
      <c r="U788" s="201"/>
      <c r="V788" s="201"/>
      <c r="W788" s="201">
        <v>0</v>
      </c>
      <c r="X788" s="201"/>
    </row>
    <row r="789" spans="1:24" ht="15">
      <c r="A789" s="201"/>
      <c r="B789" s="201" t="s">
        <v>1068</v>
      </c>
      <c r="C789" s="201">
        <v>6000</v>
      </c>
      <c r="D789" s="201" t="s">
        <v>1070</v>
      </c>
      <c r="E789" s="201" t="s">
        <v>217</v>
      </c>
      <c r="F789" s="201"/>
      <c r="G789" s="201"/>
      <c r="H789" s="201"/>
      <c r="I789" s="201"/>
      <c r="J789" s="201"/>
      <c r="K789" s="201"/>
      <c r="L789" s="201"/>
      <c r="M789" s="201"/>
      <c r="N789" s="201"/>
      <c r="O789" s="201"/>
      <c r="P789" s="201"/>
      <c r="Q789" s="201"/>
      <c r="R789" s="201"/>
      <c r="S789" s="201" t="s">
        <v>1068</v>
      </c>
      <c r="T789" s="201" t="s">
        <v>2199</v>
      </c>
      <c r="U789" s="201"/>
      <c r="V789" s="201"/>
      <c r="W789" s="201">
        <v>0</v>
      </c>
      <c r="X789" s="201"/>
    </row>
    <row r="790" spans="1:24" ht="15">
      <c r="A790" s="201"/>
      <c r="B790" s="201" t="s">
        <v>171</v>
      </c>
      <c r="C790" s="201">
        <v>12000</v>
      </c>
      <c r="D790" s="201" t="s">
        <v>172</v>
      </c>
      <c r="E790" s="201" t="s">
        <v>173</v>
      </c>
      <c r="F790" s="201" t="s">
        <v>174</v>
      </c>
      <c r="G790" s="201"/>
      <c r="H790" s="201"/>
      <c r="I790" s="201"/>
      <c r="J790" s="201"/>
      <c r="K790" s="201"/>
      <c r="L790" s="201"/>
      <c r="M790" s="201"/>
      <c r="N790" s="201"/>
      <c r="O790" s="201"/>
      <c r="P790" s="201"/>
      <c r="Q790" s="201"/>
      <c r="R790" s="201"/>
      <c r="S790" s="201" t="s">
        <v>171</v>
      </c>
      <c r="T790" s="201" t="s">
        <v>2199</v>
      </c>
      <c r="U790" s="201"/>
      <c r="V790" s="201"/>
      <c r="W790" s="201">
        <v>0</v>
      </c>
      <c r="X790" s="201"/>
    </row>
    <row r="791" spans="1:24" ht="15">
      <c r="A791" s="201"/>
      <c r="B791" s="201" t="s">
        <v>837</v>
      </c>
      <c r="C791" s="201">
        <v>300</v>
      </c>
      <c r="D791" s="201" t="s">
        <v>838</v>
      </c>
      <c r="E791" s="201"/>
      <c r="F791" s="201" t="s">
        <v>393</v>
      </c>
      <c r="G791" s="201"/>
      <c r="H791" s="201"/>
      <c r="I791" s="201"/>
      <c r="J791" s="201"/>
      <c r="K791" s="201"/>
      <c r="L791" s="201"/>
      <c r="M791" s="201"/>
      <c r="N791" s="201"/>
      <c r="O791" s="201"/>
      <c r="P791" s="201"/>
      <c r="Q791" s="201"/>
      <c r="R791" s="201"/>
      <c r="S791" s="201" t="s">
        <v>837</v>
      </c>
      <c r="T791" s="201" t="s">
        <v>2199</v>
      </c>
      <c r="U791" s="201"/>
      <c r="V791" s="201"/>
      <c r="W791" s="201">
        <v>0</v>
      </c>
      <c r="X791" s="201"/>
    </row>
    <row r="792" spans="1:24" ht="15">
      <c r="A792" s="201"/>
      <c r="B792" s="201" t="s">
        <v>382</v>
      </c>
      <c r="C792" s="201">
        <v>700</v>
      </c>
      <c r="D792" s="201" t="s">
        <v>385</v>
      </c>
      <c r="E792" s="201" t="s">
        <v>231</v>
      </c>
      <c r="F792" s="201" t="s">
        <v>386</v>
      </c>
      <c r="G792" s="201"/>
      <c r="H792" s="201"/>
      <c r="I792" s="201"/>
      <c r="J792" s="201"/>
      <c r="K792" s="201"/>
      <c r="L792" s="201"/>
      <c r="M792" s="201"/>
      <c r="N792" s="201"/>
      <c r="O792" s="201"/>
      <c r="P792" s="201"/>
      <c r="Q792" s="201"/>
      <c r="R792" s="201"/>
      <c r="S792" s="201" t="s">
        <v>382</v>
      </c>
      <c r="T792" s="201" t="s">
        <v>2199</v>
      </c>
      <c r="U792" s="201"/>
      <c r="V792" s="201"/>
      <c r="W792" s="201">
        <v>0</v>
      </c>
      <c r="X792" s="201"/>
    </row>
    <row r="793" spans="1:24" ht="1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v>0</v>
      </c>
      <c r="X793" s="201"/>
    </row>
    <row r="794" spans="1:24" ht="60.75">
      <c r="A794" s="201" t="s">
        <v>2204</v>
      </c>
      <c r="B794" s="201"/>
      <c r="C794" s="201"/>
      <c r="D794" s="201" t="s">
        <v>2205</v>
      </c>
      <c r="E794" s="201" t="s">
        <v>2171</v>
      </c>
      <c r="F794" s="201"/>
      <c r="G794" s="201">
        <v>208.21</v>
      </c>
      <c r="H794" s="201">
        <v>13.07</v>
      </c>
      <c r="I794" s="201">
        <v>0.88</v>
      </c>
      <c r="J794" s="201">
        <v>17.3</v>
      </c>
      <c r="K794" s="201"/>
      <c r="L794" s="201">
        <v>5.31</v>
      </c>
      <c r="M794" s="201">
        <v>1.38</v>
      </c>
      <c r="N794" s="201"/>
      <c r="O794" s="201"/>
      <c r="P794" s="201" t="s">
        <v>2172</v>
      </c>
      <c r="Q794" s="470" t="s">
        <v>2206</v>
      </c>
      <c r="R794" s="201" t="s">
        <v>2207</v>
      </c>
      <c r="S794" s="201" t="s">
        <v>2204</v>
      </c>
      <c r="T794" s="201" t="s">
        <v>2204</v>
      </c>
      <c r="U794" s="201"/>
      <c r="V794" s="201"/>
      <c r="W794" s="201" t="s">
        <v>2204</v>
      </c>
      <c r="X794" s="201"/>
    </row>
    <row r="795" spans="1:24" ht="15">
      <c r="A795" s="201"/>
      <c r="B795" s="201" t="s">
        <v>290</v>
      </c>
      <c r="C795" s="201">
        <v>30000</v>
      </c>
      <c r="D795" s="201" t="s">
        <v>292</v>
      </c>
      <c r="E795" s="201" t="s">
        <v>293</v>
      </c>
      <c r="F795" s="201"/>
      <c r="G795" s="201"/>
      <c r="H795" s="201"/>
      <c r="I795" s="201"/>
      <c r="J795" s="201"/>
      <c r="K795" s="201"/>
      <c r="L795" s="201"/>
      <c r="M795" s="201"/>
      <c r="N795" s="201"/>
      <c r="O795" s="201"/>
      <c r="P795" s="201"/>
      <c r="Q795" s="201"/>
      <c r="R795" s="201"/>
      <c r="S795" s="201" t="s">
        <v>290</v>
      </c>
      <c r="T795" s="201" t="s">
        <v>2204</v>
      </c>
      <c r="U795" s="201"/>
      <c r="V795" s="201"/>
      <c r="W795" s="201">
        <v>0</v>
      </c>
      <c r="X795" s="201"/>
    </row>
    <row r="796" spans="1:24" ht="15">
      <c r="A796" s="201"/>
      <c r="B796" s="201" t="s">
        <v>418</v>
      </c>
      <c r="C796" s="201">
        <v>14000</v>
      </c>
      <c r="D796" s="201" t="s">
        <v>421</v>
      </c>
      <c r="E796" s="201" t="s">
        <v>231</v>
      </c>
      <c r="F796" s="201"/>
      <c r="G796" s="201"/>
      <c r="H796" s="201"/>
      <c r="I796" s="201"/>
      <c r="J796" s="201"/>
      <c r="K796" s="201"/>
      <c r="L796" s="201"/>
      <c r="M796" s="201"/>
      <c r="N796" s="201"/>
      <c r="O796" s="201"/>
      <c r="P796" s="201"/>
      <c r="Q796" s="201"/>
      <c r="R796" s="201"/>
      <c r="S796" s="201" t="s">
        <v>418</v>
      </c>
      <c r="T796" s="201" t="s">
        <v>2204</v>
      </c>
      <c r="U796" s="201"/>
      <c r="V796" s="201"/>
      <c r="W796" s="201">
        <v>0</v>
      </c>
      <c r="X796" s="201"/>
    </row>
    <row r="797" spans="1:24" ht="15">
      <c r="A797" s="201"/>
      <c r="B797" s="201" t="s">
        <v>369</v>
      </c>
      <c r="C797" s="201">
        <v>22000</v>
      </c>
      <c r="D797" s="201" t="s">
        <v>370</v>
      </c>
      <c r="E797" s="201" t="s">
        <v>243</v>
      </c>
      <c r="F797" s="201"/>
      <c r="G797" s="201"/>
      <c r="H797" s="201"/>
      <c r="I797" s="201"/>
      <c r="J797" s="201"/>
      <c r="K797" s="201"/>
      <c r="L797" s="201"/>
      <c r="M797" s="201"/>
      <c r="N797" s="201"/>
      <c r="O797" s="201"/>
      <c r="P797" s="201"/>
      <c r="Q797" s="201"/>
      <c r="R797" s="201"/>
      <c r="S797" s="201" t="s">
        <v>369</v>
      </c>
      <c r="T797" s="201" t="s">
        <v>2204</v>
      </c>
      <c r="U797" s="201"/>
      <c r="V797" s="201"/>
      <c r="W797" s="201">
        <v>0</v>
      </c>
      <c r="X797" s="201"/>
    </row>
    <row r="798" spans="1:24" ht="15">
      <c r="A798" s="201"/>
      <c r="B798" s="201" t="s">
        <v>1015</v>
      </c>
      <c r="C798" s="201">
        <v>29000</v>
      </c>
      <c r="D798" s="201" t="s">
        <v>1015</v>
      </c>
      <c r="E798" s="201" t="s">
        <v>231</v>
      </c>
      <c r="F798" s="201"/>
      <c r="G798" s="201"/>
      <c r="H798" s="201"/>
      <c r="I798" s="201"/>
      <c r="J798" s="201"/>
      <c r="K798" s="201"/>
      <c r="L798" s="201"/>
      <c r="M798" s="201"/>
      <c r="N798" s="201"/>
      <c r="O798" s="201"/>
      <c r="P798" s="201"/>
      <c r="Q798" s="201"/>
      <c r="R798" s="201"/>
      <c r="S798" s="201" t="s">
        <v>1015</v>
      </c>
      <c r="T798" s="201" t="s">
        <v>2204</v>
      </c>
      <c r="U798" s="201"/>
      <c r="V798" s="201"/>
      <c r="W798" s="201">
        <v>0</v>
      </c>
      <c r="X798" s="201"/>
    </row>
    <row r="799" spans="1:24" ht="15">
      <c r="A799" s="201"/>
      <c r="B799" s="201" t="s">
        <v>1005</v>
      </c>
      <c r="C799" s="201">
        <v>4000</v>
      </c>
      <c r="D799" s="201" t="s">
        <v>1006</v>
      </c>
      <c r="E799" s="201" t="s">
        <v>231</v>
      </c>
      <c r="F799" s="201"/>
      <c r="G799" s="201"/>
      <c r="H799" s="201"/>
      <c r="I799" s="201"/>
      <c r="J799" s="201"/>
      <c r="K799" s="201"/>
      <c r="L799" s="201"/>
      <c r="M799" s="201"/>
      <c r="N799" s="201"/>
      <c r="O799" s="201"/>
      <c r="P799" s="201"/>
      <c r="Q799" s="201"/>
      <c r="R799" s="201"/>
      <c r="S799" s="201" t="s">
        <v>1005</v>
      </c>
      <c r="T799" s="201" t="s">
        <v>2204</v>
      </c>
      <c r="U799" s="201"/>
      <c r="V799" s="201"/>
      <c r="W799" s="201">
        <v>0</v>
      </c>
      <c r="X799" s="201"/>
    </row>
    <row r="800" spans="1:24" ht="15">
      <c r="A800" s="201"/>
      <c r="B800" s="201" t="s">
        <v>1016</v>
      </c>
      <c r="C800" s="201">
        <v>300</v>
      </c>
      <c r="D800" s="201" t="s">
        <v>1017</v>
      </c>
      <c r="E800" s="201" t="s">
        <v>231</v>
      </c>
      <c r="F800" s="201" t="s">
        <v>1018</v>
      </c>
      <c r="G800" s="201"/>
      <c r="H800" s="201"/>
      <c r="I800" s="201"/>
      <c r="J800" s="201"/>
      <c r="K800" s="201"/>
      <c r="L800" s="201"/>
      <c r="M800" s="201"/>
      <c r="N800" s="201"/>
      <c r="O800" s="201"/>
      <c r="P800" s="201"/>
      <c r="Q800" s="201"/>
      <c r="R800" s="201"/>
      <c r="S800" s="201" t="s">
        <v>1016</v>
      </c>
      <c r="T800" s="201" t="s">
        <v>2204</v>
      </c>
      <c r="U800" s="201"/>
      <c r="V800" s="201"/>
      <c r="W800" s="201">
        <v>0</v>
      </c>
      <c r="X800" s="201"/>
    </row>
    <row r="801" spans="1:24" ht="15">
      <c r="A801" s="201"/>
      <c r="B801" s="201" t="s">
        <v>382</v>
      </c>
      <c r="C801" s="201">
        <v>700</v>
      </c>
      <c r="D801" s="201" t="s">
        <v>385</v>
      </c>
      <c r="E801" s="201" t="s">
        <v>231</v>
      </c>
      <c r="F801" s="201" t="s">
        <v>386</v>
      </c>
      <c r="G801" s="201"/>
      <c r="H801" s="201"/>
      <c r="I801" s="201"/>
      <c r="J801" s="201"/>
      <c r="K801" s="201"/>
      <c r="L801" s="201"/>
      <c r="M801" s="201"/>
      <c r="N801" s="201"/>
      <c r="O801" s="201"/>
      <c r="P801" s="201"/>
      <c r="Q801" s="201"/>
      <c r="R801" s="201"/>
      <c r="S801" s="201" t="s">
        <v>382</v>
      </c>
      <c r="T801" s="201" t="s">
        <v>2204</v>
      </c>
      <c r="U801" s="201"/>
      <c r="V801" s="201"/>
      <c r="W801" s="201">
        <v>0</v>
      </c>
      <c r="X801" s="201"/>
    </row>
    <row r="802" spans="1:24" ht="1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v>0</v>
      </c>
      <c r="X802" s="201"/>
    </row>
    <row r="803" spans="1:24" ht="76.5">
      <c r="A803" s="201" t="s">
        <v>2208</v>
      </c>
      <c r="B803" s="201"/>
      <c r="C803" s="201"/>
      <c r="D803" s="201" t="s">
        <v>2209</v>
      </c>
      <c r="E803" s="201" t="s">
        <v>2210</v>
      </c>
      <c r="F803" s="201"/>
      <c r="G803" s="201">
        <v>119.94</v>
      </c>
      <c r="H803" s="201">
        <v>4.41</v>
      </c>
      <c r="I803" s="201">
        <v>1.04</v>
      </c>
      <c r="J803" s="201">
        <v>12.66</v>
      </c>
      <c r="K803" s="201"/>
      <c r="L803" s="201">
        <v>6.72</v>
      </c>
      <c r="M803" s="201">
        <v>0.96</v>
      </c>
      <c r="N803" s="201"/>
      <c r="O803" s="201"/>
      <c r="P803" s="201" t="s">
        <v>2172</v>
      </c>
      <c r="Q803" s="470" t="s">
        <v>2211</v>
      </c>
      <c r="R803" s="201" t="s">
        <v>2212</v>
      </c>
      <c r="S803" s="201" t="s">
        <v>2208</v>
      </c>
      <c r="T803" s="201" t="s">
        <v>2208</v>
      </c>
      <c r="U803" s="201"/>
      <c r="V803" s="201"/>
      <c r="W803" s="201" t="s">
        <v>2208</v>
      </c>
      <c r="X803" s="201"/>
    </row>
    <row r="804" spans="1:24" ht="15">
      <c r="A804" s="201"/>
      <c r="B804" s="201" t="s">
        <v>264</v>
      </c>
      <c r="C804" s="201">
        <v>50000</v>
      </c>
      <c r="D804" s="201" t="s">
        <v>266</v>
      </c>
      <c r="E804" s="201"/>
      <c r="F804" s="201"/>
      <c r="G804" s="201"/>
      <c r="H804" s="201"/>
      <c r="I804" s="201"/>
      <c r="J804" s="201"/>
      <c r="K804" s="201"/>
      <c r="L804" s="201"/>
      <c r="M804" s="201"/>
      <c r="N804" s="201"/>
      <c r="O804" s="201"/>
      <c r="P804" s="201"/>
      <c r="Q804" s="201"/>
      <c r="R804" s="201"/>
      <c r="S804" s="201" t="s">
        <v>264</v>
      </c>
      <c r="T804" s="201" t="s">
        <v>2208</v>
      </c>
      <c r="U804" s="201"/>
      <c r="V804" s="201"/>
      <c r="W804" s="201">
        <v>0</v>
      </c>
      <c r="X804" s="201"/>
    </row>
    <row r="805" spans="1:24" ht="15">
      <c r="A805" s="201"/>
      <c r="B805" s="201" t="s">
        <v>499</v>
      </c>
      <c r="C805" s="201">
        <v>25000</v>
      </c>
      <c r="D805" s="201" t="s">
        <v>501</v>
      </c>
      <c r="E805" s="201" t="s">
        <v>243</v>
      </c>
      <c r="F805" s="201"/>
      <c r="G805" s="201"/>
      <c r="H805" s="201"/>
      <c r="I805" s="201"/>
      <c r="J805" s="201"/>
      <c r="K805" s="201"/>
      <c r="L805" s="201"/>
      <c r="M805" s="201"/>
      <c r="N805" s="201"/>
      <c r="O805" s="201"/>
      <c r="P805" s="201"/>
      <c r="Q805" s="201"/>
      <c r="R805" s="201"/>
      <c r="S805" s="201" t="s">
        <v>499</v>
      </c>
      <c r="T805" s="201" t="s">
        <v>2208</v>
      </c>
      <c r="U805" s="201"/>
      <c r="V805" s="201"/>
      <c r="W805" s="201">
        <v>0</v>
      </c>
      <c r="X805" s="201"/>
    </row>
    <row r="806" spans="1:24" ht="15">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c r="T806" s="201" t="s">
        <v>2208</v>
      </c>
      <c r="U806" s="201"/>
      <c r="V806" s="201"/>
      <c r="W806" s="201"/>
      <c r="X806" s="201"/>
    </row>
    <row r="807" spans="1:24" ht="15">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c r="T807" s="201" t="s">
        <v>2208</v>
      </c>
      <c r="U807" s="201"/>
      <c r="V807" s="201"/>
      <c r="W807" s="201"/>
      <c r="X807" s="201"/>
    </row>
    <row r="808" spans="1:24" ht="15">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c r="T808" s="201" t="s">
        <v>2208</v>
      </c>
      <c r="U808" s="201"/>
      <c r="V808" s="201"/>
      <c r="W808" s="201"/>
      <c r="X808" s="201"/>
    </row>
    <row r="809" spans="1:24" ht="15">
      <c r="A809" s="201"/>
      <c r="B809" s="201" t="s">
        <v>418</v>
      </c>
      <c r="C809" s="201">
        <v>14000</v>
      </c>
      <c r="D809" s="201" t="s">
        <v>421</v>
      </c>
      <c r="E809" s="201" t="s">
        <v>231</v>
      </c>
      <c r="F809" s="201"/>
      <c r="G809" s="201"/>
      <c r="H809" s="201"/>
      <c r="I809" s="201"/>
      <c r="J809" s="201"/>
      <c r="K809" s="201"/>
      <c r="L809" s="201"/>
      <c r="M809" s="201"/>
      <c r="N809" s="201"/>
      <c r="O809" s="201"/>
      <c r="P809" s="201"/>
      <c r="Q809" s="201"/>
      <c r="R809" s="201"/>
      <c r="S809" s="201" t="s">
        <v>418</v>
      </c>
      <c r="T809" s="201" t="s">
        <v>2208</v>
      </c>
      <c r="U809" s="201"/>
      <c r="V809" s="201"/>
      <c r="W809" s="201">
        <v>0</v>
      </c>
      <c r="X809" s="201"/>
    </row>
    <row r="810" spans="1:24" ht="15">
      <c r="A810" s="201"/>
      <c r="B810" s="201" t="s">
        <v>1015</v>
      </c>
      <c r="C810" s="201">
        <v>18000</v>
      </c>
      <c r="D810" s="201" t="s">
        <v>1015</v>
      </c>
      <c r="E810" s="201" t="s">
        <v>231</v>
      </c>
      <c r="F810" s="201"/>
      <c r="G810" s="201"/>
      <c r="H810" s="201"/>
      <c r="I810" s="201"/>
      <c r="J810" s="201"/>
      <c r="K810" s="201"/>
      <c r="L810" s="201"/>
      <c r="M810" s="201"/>
      <c r="N810" s="201"/>
      <c r="O810" s="201"/>
      <c r="P810" s="201"/>
      <c r="Q810" s="201"/>
      <c r="R810" s="201"/>
      <c r="S810" s="201" t="s">
        <v>1015</v>
      </c>
      <c r="T810" s="201" t="s">
        <v>2208</v>
      </c>
      <c r="U810" s="201"/>
      <c r="V810" s="201"/>
      <c r="W810" s="201">
        <v>0</v>
      </c>
      <c r="X810" s="201"/>
    </row>
    <row r="811" spans="1:24" ht="15">
      <c r="A811" s="201"/>
      <c r="B811" s="201" t="s">
        <v>1005</v>
      </c>
      <c r="C811" s="201">
        <v>5000</v>
      </c>
      <c r="D811" s="201" t="s">
        <v>1006</v>
      </c>
      <c r="E811" s="201" t="s">
        <v>231</v>
      </c>
      <c r="F811" s="201"/>
      <c r="G811" s="201"/>
      <c r="H811" s="201"/>
      <c r="I811" s="201"/>
      <c r="J811" s="201"/>
      <c r="K811" s="201"/>
      <c r="L811" s="201"/>
      <c r="M811" s="201"/>
      <c r="N811" s="201"/>
      <c r="O811" s="201"/>
      <c r="P811" s="201"/>
      <c r="Q811" s="201"/>
      <c r="R811" s="201"/>
      <c r="S811" s="201" t="s">
        <v>1005</v>
      </c>
      <c r="T811" s="201" t="s">
        <v>2208</v>
      </c>
      <c r="U811" s="201"/>
      <c r="V811" s="201"/>
      <c r="W811" s="201">
        <v>0</v>
      </c>
      <c r="X811" s="201"/>
    </row>
    <row r="812" spans="1:24" ht="15">
      <c r="A812" s="201"/>
      <c r="B812" s="201" t="s">
        <v>1091</v>
      </c>
      <c r="C812" s="201">
        <v>5000</v>
      </c>
      <c r="D812" s="201" t="s">
        <v>1092</v>
      </c>
      <c r="E812" s="201" t="s">
        <v>1080</v>
      </c>
      <c r="F812" s="201"/>
      <c r="G812" s="201"/>
      <c r="H812" s="201"/>
      <c r="I812" s="201"/>
      <c r="J812" s="201"/>
      <c r="K812" s="201"/>
      <c r="L812" s="201"/>
      <c r="M812" s="201"/>
      <c r="N812" s="201"/>
      <c r="O812" s="201"/>
      <c r="P812" s="201"/>
      <c r="Q812" s="201"/>
      <c r="R812" s="201"/>
      <c r="S812" s="201" t="s">
        <v>1091</v>
      </c>
      <c r="T812" s="201" t="s">
        <v>2208</v>
      </c>
      <c r="U812" s="201"/>
      <c r="V812" s="201"/>
      <c r="W812" s="201">
        <v>0</v>
      </c>
      <c r="X812" s="201"/>
    </row>
    <row r="813" spans="1:24" ht="15">
      <c r="A813" s="201"/>
      <c r="B813" s="201" t="s">
        <v>413</v>
      </c>
      <c r="C813" s="201">
        <v>800</v>
      </c>
      <c r="D813" s="201" t="s">
        <v>415</v>
      </c>
      <c r="E813" s="201" t="s">
        <v>231</v>
      </c>
      <c r="F813" s="201"/>
      <c r="G813" s="201"/>
      <c r="H813" s="201"/>
      <c r="I813" s="201"/>
      <c r="J813" s="201"/>
      <c r="K813" s="201"/>
      <c r="L813" s="201"/>
      <c r="M813" s="201"/>
      <c r="N813" s="201"/>
      <c r="O813" s="201"/>
      <c r="P813" s="201"/>
      <c r="Q813" s="201"/>
      <c r="R813" s="201"/>
      <c r="S813" s="201" t="s">
        <v>413</v>
      </c>
      <c r="T813" s="201" t="s">
        <v>2208</v>
      </c>
      <c r="U813" s="201"/>
      <c r="V813" s="201"/>
      <c r="W813" s="201">
        <v>0</v>
      </c>
      <c r="X813" s="201"/>
    </row>
    <row r="814" spans="1:24" ht="15">
      <c r="A814" s="201"/>
      <c r="B814" s="201" t="s">
        <v>382</v>
      </c>
      <c r="C814" s="201">
        <v>200</v>
      </c>
      <c r="D814" s="201" t="s">
        <v>385</v>
      </c>
      <c r="E814" s="201" t="s">
        <v>231</v>
      </c>
      <c r="F814" s="201" t="s">
        <v>386</v>
      </c>
      <c r="G814" s="201"/>
      <c r="H814" s="201"/>
      <c r="I814" s="201"/>
      <c r="J814" s="201"/>
      <c r="K814" s="201"/>
      <c r="L814" s="201"/>
      <c r="M814" s="201"/>
      <c r="N814" s="201"/>
      <c r="O814" s="201"/>
      <c r="P814" s="201"/>
      <c r="Q814" s="201"/>
      <c r="R814" s="201"/>
      <c r="S814" s="201" t="s">
        <v>382</v>
      </c>
      <c r="T814" s="201" t="s">
        <v>2208</v>
      </c>
      <c r="U814" s="201"/>
      <c r="V814" s="201"/>
      <c r="W814" s="201">
        <v>0</v>
      </c>
      <c r="X814" s="201"/>
    </row>
    <row r="815" spans="1:24" ht="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v>0</v>
      </c>
      <c r="X815" s="201"/>
    </row>
    <row r="816" spans="1:24" ht="45.75">
      <c r="A816" s="201" t="s">
        <v>2213</v>
      </c>
      <c r="B816" s="201"/>
      <c r="C816" s="201"/>
      <c r="D816" s="201" t="s">
        <v>2214</v>
      </c>
      <c r="E816" s="201" t="s">
        <v>1889</v>
      </c>
      <c r="F816" s="201"/>
      <c r="G816" s="201">
        <v>110.74</v>
      </c>
      <c r="H816" s="201">
        <v>3.63</v>
      </c>
      <c r="I816" s="201">
        <v>2</v>
      </c>
      <c r="J816" s="201">
        <v>8.6999999999999993</v>
      </c>
      <c r="K816" s="201"/>
      <c r="L816" s="201">
        <v>10.69</v>
      </c>
      <c r="M816" s="201">
        <v>0.68</v>
      </c>
      <c r="N816" s="201"/>
      <c r="O816" s="201"/>
      <c r="P816" s="201" t="s">
        <v>2172</v>
      </c>
      <c r="Q816" s="470" t="s">
        <v>2215</v>
      </c>
      <c r="R816" s="201" t="s">
        <v>2216</v>
      </c>
      <c r="S816" s="201" t="s">
        <v>2213</v>
      </c>
      <c r="T816" s="201" t="s">
        <v>2213</v>
      </c>
      <c r="U816" s="201"/>
      <c r="V816" s="201"/>
      <c r="W816" s="201" t="s">
        <v>2213</v>
      </c>
      <c r="X816" s="201"/>
    </row>
    <row r="817" spans="1:24" ht="15">
      <c r="A817" s="201"/>
      <c r="B817" s="201" t="s">
        <v>928</v>
      </c>
      <c r="C817" s="201">
        <v>42000</v>
      </c>
      <c r="D817" s="201" t="s">
        <v>928</v>
      </c>
      <c r="E817" s="201" t="s">
        <v>669</v>
      </c>
      <c r="F817" s="201"/>
      <c r="G817" s="201"/>
      <c r="H817" s="201"/>
      <c r="I817" s="201"/>
      <c r="J817" s="201"/>
      <c r="K817" s="201"/>
      <c r="L817" s="201"/>
      <c r="M817" s="201"/>
      <c r="N817" s="201"/>
      <c r="O817" s="201"/>
      <c r="P817" s="201"/>
      <c r="Q817" s="201"/>
      <c r="R817" s="201"/>
      <c r="S817" s="201" t="s">
        <v>928</v>
      </c>
      <c r="T817" s="201" t="s">
        <v>2213</v>
      </c>
      <c r="U817" s="201"/>
      <c r="V817" s="201"/>
      <c r="W817" s="201">
        <v>0</v>
      </c>
      <c r="X817" s="201"/>
    </row>
    <row r="818" spans="1:24" ht="15">
      <c r="A818" s="201"/>
      <c r="B818" s="201" t="s">
        <v>1004</v>
      </c>
      <c r="C818" s="201">
        <v>48000</v>
      </c>
      <c r="D818" s="201" t="s">
        <v>680</v>
      </c>
      <c r="E818" s="201" t="s">
        <v>231</v>
      </c>
      <c r="F818" s="201"/>
      <c r="G818" s="201"/>
      <c r="H818" s="201"/>
      <c r="I818" s="201"/>
      <c r="J818" s="201"/>
      <c r="K818" s="201"/>
      <c r="L818" s="201"/>
      <c r="M818" s="201"/>
      <c r="N818" s="201"/>
      <c r="O818" s="201"/>
      <c r="P818" s="201"/>
      <c r="Q818" s="201"/>
      <c r="R818" s="201"/>
      <c r="S818" s="201" t="s">
        <v>1004</v>
      </c>
      <c r="T818" s="201" t="s">
        <v>2213</v>
      </c>
      <c r="U818" s="201"/>
      <c r="V818" s="201"/>
      <c r="W818" s="201">
        <v>0</v>
      </c>
      <c r="X818" s="201"/>
    </row>
    <row r="819" spans="1:24" ht="15">
      <c r="A819" s="201"/>
      <c r="B819" s="201" t="s">
        <v>1001</v>
      </c>
      <c r="C819" s="201">
        <v>5500</v>
      </c>
      <c r="D819" s="201" t="s">
        <v>1002</v>
      </c>
      <c r="E819" s="201" t="s">
        <v>231</v>
      </c>
      <c r="F819" s="201"/>
      <c r="G819" s="201"/>
      <c r="H819" s="201"/>
      <c r="I819" s="201"/>
      <c r="J819" s="201"/>
      <c r="K819" s="201"/>
      <c r="L819" s="201"/>
      <c r="M819" s="201"/>
      <c r="N819" s="201"/>
      <c r="O819" s="201"/>
      <c r="P819" s="201"/>
      <c r="Q819" s="201"/>
      <c r="R819" s="201"/>
      <c r="S819" s="201" t="s">
        <v>1001</v>
      </c>
      <c r="T819" s="201" t="s">
        <v>2213</v>
      </c>
      <c r="U819" s="201"/>
      <c r="V819" s="201"/>
      <c r="W819" s="201">
        <v>0</v>
      </c>
      <c r="X819" s="201"/>
    </row>
    <row r="820" spans="1:24" ht="15">
      <c r="A820" s="201"/>
      <c r="B820" s="201" t="s">
        <v>508</v>
      </c>
      <c r="C820" s="201">
        <v>4000</v>
      </c>
      <c r="D820" s="201" t="s">
        <v>510</v>
      </c>
      <c r="E820" s="201" t="s">
        <v>217</v>
      </c>
      <c r="F820" s="201"/>
      <c r="G820" s="201"/>
      <c r="H820" s="201"/>
      <c r="I820" s="201"/>
      <c r="J820" s="201"/>
      <c r="K820" s="201"/>
      <c r="L820" s="201"/>
      <c r="M820" s="201"/>
      <c r="N820" s="201"/>
      <c r="O820" s="201"/>
      <c r="P820" s="201"/>
      <c r="Q820" s="201"/>
      <c r="R820" s="201"/>
      <c r="S820" s="201" t="s">
        <v>508</v>
      </c>
      <c r="T820" s="201" t="s">
        <v>2213</v>
      </c>
      <c r="U820" s="201"/>
      <c r="V820" s="201"/>
      <c r="W820" s="201">
        <v>0</v>
      </c>
      <c r="X820" s="201"/>
    </row>
    <row r="821" spans="1:24" ht="15">
      <c r="A821" s="201"/>
      <c r="B821" s="201" t="s">
        <v>382</v>
      </c>
      <c r="C821" s="201">
        <v>500</v>
      </c>
      <c r="D821" s="201" t="s">
        <v>385</v>
      </c>
      <c r="E821" s="201" t="s">
        <v>231</v>
      </c>
      <c r="F821" s="201" t="s">
        <v>386</v>
      </c>
      <c r="G821" s="201"/>
      <c r="H821" s="201"/>
      <c r="I821" s="201"/>
      <c r="J821" s="201"/>
      <c r="K821" s="201"/>
      <c r="L821" s="201"/>
      <c r="M821" s="201"/>
      <c r="N821" s="201"/>
      <c r="O821" s="201"/>
      <c r="P821" s="201"/>
      <c r="Q821" s="201"/>
      <c r="R821" s="201"/>
      <c r="S821" s="201" t="s">
        <v>382</v>
      </c>
      <c r="T821" s="201" t="s">
        <v>2213</v>
      </c>
      <c r="U821" s="201"/>
      <c r="V821" s="201"/>
      <c r="W821" s="201">
        <v>0</v>
      </c>
      <c r="X821" s="201"/>
    </row>
    <row r="822" spans="1:24" ht="1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v>0</v>
      </c>
      <c r="X822" s="201"/>
    </row>
    <row r="823" spans="1:24" ht="45.75">
      <c r="A823" s="201" t="s">
        <v>2217</v>
      </c>
      <c r="B823" s="201"/>
      <c r="C823" s="201"/>
      <c r="D823" s="201" t="s">
        <v>2218</v>
      </c>
      <c r="E823" s="201" t="s">
        <v>2219</v>
      </c>
      <c r="F823" s="201"/>
      <c r="G823" s="201">
        <v>68.28</v>
      </c>
      <c r="H823" s="201">
        <v>0.34</v>
      </c>
      <c r="I823" s="201">
        <v>0.17</v>
      </c>
      <c r="J823" s="201">
        <v>8.77</v>
      </c>
      <c r="K823" s="201"/>
      <c r="L823" s="201">
        <v>7.27</v>
      </c>
      <c r="M823" s="201">
        <v>7.0000000000000007E-2</v>
      </c>
      <c r="N823" s="201"/>
      <c r="O823" s="201"/>
      <c r="P823" s="201" t="s">
        <v>2172</v>
      </c>
      <c r="Q823" s="470" t="s">
        <v>2220</v>
      </c>
      <c r="R823" s="201" t="s">
        <v>2221</v>
      </c>
      <c r="S823" s="201" t="s">
        <v>2217</v>
      </c>
      <c r="T823" s="201" t="s">
        <v>2217</v>
      </c>
      <c r="U823" s="201"/>
      <c r="V823" s="201"/>
      <c r="W823" s="201" t="s">
        <v>2217</v>
      </c>
      <c r="X823" s="201"/>
    </row>
    <row r="824" spans="1:24" ht="15">
      <c r="A824" s="201"/>
      <c r="B824" s="201" t="s">
        <v>1473</v>
      </c>
      <c r="C824" s="201">
        <v>72000</v>
      </c>
      <c r="D824" s="201" t="s">
        <v>1475</v>
      </c>
      <c r="E824" s="201" t="s">
        <v>1476</v>
      </c>
      <c r="F824" s="201"/>
      <c r="G824" s="201"/>
      <c r="H824" s="201"/>
      <c r="I824" s="201"/>
      <c r="J824" s="201"/>
      <c r="K824" s="201"/>
      <c r="L824" s="201"/>
      <c r="M824" s="201"/>
      <c r="N824" s="201"/>
      <c r="O824" s="201"/>
      <c r="P824" s="201"/>
      <c r="Q824" s="201"/>
      <c r="R824" s="201"/>
      <c r="S824" s="201" t="s">
        <v>1473</v>
      </c>
      <c r="T824" s="201" t="s">
        <v>2217</v>
      </c>
      <c r="U824" s="201"/>
      <c r="V824" s="201"/>
      <c r="W824" s="201">
        <v>0</v>
      </c>
      <c r="X824" s="201"/>
    </row>
    <row r="825" spans="1:24" ht="15">
      <c r="A825" s="201"/>
      <c r="B825" s="201" t="s">
        <v>631</v>
      </c>
      <c r="C825" s="201">
        <v>18000</v>
      </c>
      <c r="D825" s="201" t="s">
        <v>633</v>
      </c>
      <c r="E825" s="201" t="s">
        <v>231</v>
      </c>
      <c r="F825" s="201"/>
      <c r="G825" s="201"/>
      <c r="H825" s="201"/>
      <c r="I825" s="201"/>
      <c r="J825" s="201"/>
      <c r="K825" s="201"/>
      <c r="L825" s="201"/>
      <c r="M825" s="201"/>
      <c r="N825" s="201"/>
      <c r="O825" s="201"/>
      <c r="P825" s="201"/>
      <c r="Q825" s="201"/>
      <c r="R825" s="201"/>
      <c r="S825" s="201" t="s">
        <v>631</v>
      </c>
      <c r="T825" s="201" t="s">
        <v>2217</v>
      </c>
      <c r="U825" s="201"/>
      <c r="V825" s="201"/>
      <c r="W825" s="201">
        <v>0</v>
      </c>
      <c r="X825" s="201"/>
    </row>
    <row r="826" spans="1:24" ht="15">
      <c r="A826" s="201"/>
      <c r="B826" s="201" t="s">
        <v>597</v>
      </c>
      <c r="C826" s="201">
        <v>6000</v>
      </c>
      <c r="D826" s="201" t="s">
        <v>600</v>
      </c>
      <c r="E826" s="201" t="s">
        <v>231</v>
      </c>
      <c r="F826" s="201"/>
      <c r="G826" s="201"/>
      <c r="H826" s="201"/>
      <c r="I826" s="201"/>
      <c r="J826" s="201"/>
      <c r="K826" s="201"/>
      <c r="L826" s="201"/>
      <c r="M826" s="201"/>
      <c r="N826" s="201"/>
      <c r="O826" s="201"/>
      <c r="P826" s="201"/>
      <c r="Q826" s="201"/>
      <c r="R826" s="201"/>
      <c r="S826" s="201" t="s">
        <v>597</v>
      </c>
      <c r="T826" s="201" t="s">
        <v>2217</v>
      </c>
      <c r="U826" s="201"/>
      <c r="V826" s="201"/>
      <c r="W826" s="201">
        <v>0</v>
      </c>
      <c r="X826" s="201"/>
    </row>
    <row r="827" spans="1:24" ht="15">
      <c r="A827" s="201"/>
      <c r="B827" s="201" t="s">
        <v>1533</v>
      </c>
      <c r="C827" s="201">
        <v>4000</v>
      </c>
      <c r="D827" s="201" t="s">
        <v>1519</v>
      </c>
      <c r="E827" s="201" t="s">
        <v>1524</v>
      </c>
      <c r="F827" s="201"/>
      <c r="G827" s="201"/>
      <c r="H827" s="201"/>
      <c r="I827" s="201"/>
      <c r="J827" s="201"/>
      <c r="K827" s="201"/>
      <c r="L827" s="201"/>
      <c r="M827" s="201"/>
      <c r="N827" s="201"/>
      <c r="O827" s="201"/>
      <c r="P827" s="201"/>
      <c r="Q827" s="201"/>
      <c r="R827" s="201"/>
      <c r="S827" s="201" t="s">
        <v>1533</v>
      </c>
      <c r="T827" s="201" t="s">
        <v>2217</v>
      </c>
      <c r="U827" s="201"/>
      <c r="V827" s="201"/>
      <c r="W827" s="201">
        <v>0</v>
      </c>
      <c r="X827" s="201"/>
    </row>
    <row r="828" spans="1:24" ht="1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v>0</v>
      </c>
      <c r="X828" s="201"/>
    </row>
    <row r="829" spans="1:24" ht="45.75">
      <c r="A829" s="201" t="s">
        <v>2222</v>
      </c>
      <c r="B829" s="201"/>
      <c r="C829" s="201"/>
      <c r="D829" s="201" t="s">
        <v>2223</v>
      </c>
      <c r="E829" s="201" t="s">
        <v>2224</v>
      </c>
      <c r="F829" s="201"/>
      <c r="G829" s="201">
        <v>108.6</v>
      </c>
      <c r="H829" s="201">
        <v>0.79</v>
      </c>
      <c r="I829" s="201">
        <v>0.12</v>
      </c>
      <c r="J829" s="201">
        <v>18.59</v>
      </c>
      <c r="K829" s="201"/>
      <c r="L829" s="201">
        <v>6.56</v>
      </c>
      <c r="M829" s="201">
        <v>0.92</v>
      </c>
      <c r="N829" s="201"/>
      <c r="O829" s="201"/>
      <c r="P829" s="201" t="s">
        <v>2172</v>
      </c>
      <c r="Q829" s="470" t="s">
        <v>2225</v>
      </c>
      <c r="R829" s="201" t="s">
        <v>2226</v>
      </c>
      <c r="S829" s="201" t="s">
        <v>2222</v>
      </c>
      <c r="T829" s="201" t="s">
        <v>2222</v>
      </c>
      <c r="U829" s="201"/>
      <c r="V829" s="201"/>
      <c r="W829" s="201" t="s">
        <v>2222</v>
      </c>
      <c r="X829" s="201"/>
    </row>
    <row r="830" spans="1:24" ht="15">
      <c r="A830" s="201"/>
      <c r="B830" s="201" t="s">
        <v>1275</v>
      </c>
      <c r="C830" s="201">
        <v>38000</v>
      </c>
      <c r="D830" s="201" t="s">
        <v>1276</v>
      </c>
      <c r="E830" s="201" t="s">
        <v>1277</v>
      </c>
      <c r="F830" s="201"/>
      <c r="G830" s="201"/>
      <c r="H830" s="201"/>
      <c r="I830" s="201"/>
      <c r="J830" s="201"/>
      <c r="K830" s="201"/>
      <c r="L830" s="201"/>
      <c r="M830" s="201"/>
      <c r="N830" s="201"/>
      <c r="O830" s="201"/>
      <c r="P830" s="201"/>
      <c r="Q830" s="201"/>
      <c r="R830" s="201"/>
      <c r="S830" s="201" t="s">
        <v>1275</v>
      </c>
      <c r="T830" s="201" t="s">
        <v>2222</v>
      </c>
      <c r="U830" s="201"/>
      <c r="V830" s="201"/>
      <c r="W830" s="201">
        <v>0</v>
      </c>
      <c r="X830" s="201"/>
    </row>
    <row r="831" spans="1:24" ht="15">
      <c r="A831" s="201"/>
      <c r="B831" s="201" t="s">
        <v>418</v>
      </c>
      <c r="C831" s="201">
        <v>15000</v>
      </c>
      <c r="D831" s="201" t="s">
        <v>421</v>
      </c>
      <c r="E831" s="201" t="s">
        <v>231</v>
      </c>
      <c r="F831" s="201"/>
      <c r="G831" s="201"/>
      <c r="H831" s="201"/>
      <c r="I831" s="201"/>
      <c r="J831" s="201"/>
      <c r="K831" s="201"/>
      <c r="L831" s="201"/>
      <c r="M831" s="201"/>
      <c r="N831" s="201"/>
      <c r="O831" s="201"/>
      <c r="P831" s="201"/>
      <c r="Q831" s="201"/>
      <c r="R831" s="201"/>
      <c r="S831" s="201" t="s">
        <v>418</v>
      </c>
      <c r="T831" s="201" t="s">
        <v>2222</v>
      </c>
      <c r="U831" s="201"/>
      <c r="V831" s="201"/>
      <c r="W831" s="201">
        <v>0</v>
      </c>
      <c r="X831" s="201"/>
    </row>
    <row r="832" spans="1:24" ht="15">
      <c r="A832" s="201"/>
      <c r="B832" s="201" t="s">
        <v>1015</v>
      </c>
      <c r="C832" s="201">
        <v>30000</v>
      </c>
      <c r="D832" s="201" t="s">
        <v>1015</v>
      </c>
      <c r="E832" s="201" t="s">
        <v>231</v>
      </c>
      <c r="F832" s="201"/>
      <c r="G832" s="201"/>
      <c r="H832" s="201"/>
      <c r="I832" s="201"/>
      <c r="J832" s="201"/>
      <c r="K832" s="201"/>
      <c r="L832" s="201"/>
      <c r="M832" s="201"/>
      <c r="N832" s="201"/>
      <c r="O832" s="201"/>
      <c r="P832" s="201"/>
      <c r="Q832" s="201"/>
      <c r="R832" s="201"/>
      <c r="S832" s="201" t="s">
        <v>1015</v>
      </c>
      <c r="T832" s="201" t="s">
        <v>2222</v>
      </c>
      <c r="U832" s="201"/>
      <c r="V832" s="201"/>
      <c r="W832" s="201">
        <v>0</v>
      </c>
      <c r="X832" s="201"/>
    </row>
    <row r="833" spans="1:24" ht="15">
      <c r="A833" s="201"/>
      <c r="B833" s="201" t="s">
        <v>1529</v>
      </c>
      <c r="C833" s="201">
        <v>10000</v>
      </c>
      <c r="D833" s="201" t="s">
        <v>1519</v>
      </c>
      <c r="E833" s="201" t="s">
        <v>1524</v>
      </c>
      <c r="F833" s="201"/>
      <c r="G833" s="201"/>
      <c r="H833" s="201"/>
      <c r="I833" s="201"/>
      <c r="J833" s="201"/>
      <c r="K833" s="201"/>
      <c r="L833" s="201"/>
      <c r="M833" s="201"/>
      <c r="N833" s="201"/>
      <c r="O833" s="201"/>
      <c r="P833" s="201"/>
      <c r="Q833" s="201"/>
      <c r="R833" s="201"/>
      <c r="S833" s="201" t="s">
        <v>1529</v>
      </c>
      <c r="T833" s="201" t="s">
        <v>2222</v>
      </c>
      <c r="U833" s="201"/>
      <c r="V833" s="201"/>
      <c r="W833" s="201">
        <v>0</v>
      </c>
      <c r="X833" s="201"/>
    </row>
    <row r="834" spans="1:24" ht="15">
      <c r="A834" s="201"/>
      <c r="B834" s="201" t="s">
        <v>1078</v>
      </c>
      <c r="C834" s="201">
        <v>6500</v>
      </c>
      <c r="D834" s="201" t="s">
        <v>1079</v>
      </c>
      <c r="E834" s="201" t="s">
        <v>1080</v>
      </c>
      <c r="F834" s="201"/>
      <c r="G834" s="201"/>
      <c r="H834" s="201"/>
      <c r="I834" s="201"/>
      <c r="J834" s="201"/>
      <c r="K834" s="201"/>
      <c r="L834" s="201"/>
      <c r="M834" s="201"/>
      <c r="N834" s="201"/>
      <c r="O834" s="201"/>
      <c r="P834" s="201"/>
      <c r="Q834" s="201"/>
      <c r="R834" s="201"/>
      <c r="S834" s="201" t="s">
        <v>1078</v>
      </c>
      <c r="T834" s="201" t="s">
        <v>2222</v>
      </c>
      <c r="U834" s="201"/>
      <c r="V834" s="201"/>
      <c r="W834" s="201">
        <v>0</v>
      </c>
      <c r="X834" s="201"/>
    </row>
    <row r="835" spans="1:24" ht="15">
      <c r="A835" s="201"/>
      <c r="B835" s="201" t="s">
        <v>382</v>
      </c>
      <c r="C835" s="201">
        <v>500</v>
      </c>
      <c r="D835" s="201" t="s">
        <v>385</v>
      </c>
      <c r="E835" s="201" t="s">
        <v>231</v>
      </c>
      <c r="F835" s="201" t="s">
        <v>386</v>
      </c>
      <c r="G835" s="201"/>
      <c r="H835" s="201"/>
      <c r="I835" s="201"/>
      <c r="J835" s="201"/>
      <c r="K835" s="201"/>
      <c r="L835" s="201"/>
      <c r="M835" s="201"/>
      <c r="N835" s="201"/>
      <c r="O835" s="201"/>
      <c r="P835" s="201"/>
      <c r="Q835" s="201"/>
      <c r="R835" s="201"/>
      <c r="S835" s="201" t="s">
        <v>382</v>
      </c>
      <c r="T835" s="201" t="s">
        <v>2222</v>
      </c>
      <c r="U835" s="201"/>
      <c r="V835" s="201"/>
      <c r="W835" s="201">
        <v>0</v>
      </c>
      <c r="X835" s="201"/>
    </row>
    <row r="836" spans="1:24" ht="1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v>0</v>
      </c>
      <c r="X836" s="201"/>
    </row>
    <row r="837" spans="1:24" ht="60.75">
      <c r="A837" s="201" t="s">
        <v>2227</v>
      </c>
      <c r="B837" s="201"/>
      <c r="C837" s="201"/>
      <c r="D837" s="201" t="s">
        <v>2228</v>
      </c>
      <c r="E837" s="201" t="s">
        <v>1524</v>
      </c>
      <c r="F837" s="201"/>
      <c r="G837" s="201">
        <v>38.6</v>
      </c>
      <c r="H837" s="201">
        <v>0.42</v>
      </c>
      <c r="I837" s="201">
        <v>0.05</v>
      </c>
      <c r="J837" s="201">
        <v>7.7</v>
      </c>
      <c r="K837" s="201"/>
      <c r="L837" s="201">
        <v>0.91</v>
      </c>
      <c r="M837" s="201">
        <v>0.03</v>
      </c>
      <c r="N837" s="201"/>
      <c r="O837" s="201"/>
      <c r="P837" s="201" t="s">
        <v>2172</v>
      </c>
      <c r="Q837" s="470" t="s">
        <v>2229</v>
      </c>
      <c r="R837" s="201" t="s">
        <v>2230</v>
      </c>
      <c r="S837" s="201" t="s">
        <v>2227</v>
      </c>
      <c r="T837" s="201" t="s">
        <v>2227</v>
      </c>
      <c r="U837" s="201"/>
      <c r="V837" s="201"/>
      <c r="W837" s="201" t="s">
        <v>2227</v>
      </c>
      <c r="X837" s="201"/>
    </row>
    <row r="838" spans="1:24" ht="15">
      <c r="A838" s="201"/>
      <c r="B838" s="201" t="s">
        <v>1531</v>
      </c>
      <c r="C838" s="201">
        <v>32000</v>
      </c>
      <c r="D838" s="201" t="s">
        <v>1519</v>
      </c>
      <c r="E838" s="201" t="s">
        <v>1524</v>
      </c>
      <c r="F838" s="201"/>
      <c r="G838" s="201"/>
      <c r="H838" s="201"/>
      <c r="I838" s="201"/>
      <c r="J838" s="201"/>
      <c r="K838" s="201"/>
      <c r="L838" s="201"/>
      <c r="M838" s="201"/>
      <c r="N838" s="201"/>
      <c r="O838" s="201"/>
      <c r="P838" s="201"/>
      <c r="Q838" s="201"/>
      <c r="R838" s="201"/>
      <c r="S838" s="201" t="s">
        <v>1531</v>
      </c>
      <c r="T838" s="201" t="s">
        <v>2227</v>
      </c>
      <c r="U838" s="201"/>
      <c r="V838" s="201"/>
      <c r="W838" s="201">
        <v>0</v>
      </c>
      <c r="X838" s="201"/>
    </row>
    <row r="839" spans="1:24" ht="15">
      <c r="A839" s="201"/>
      <c r="B839" s="201" t="s">
        <v>1004</v>
      </c>
      <c r="C839" s="201">
        <v>38000</v>
      </c>
      <c r="D839" s="201" t="s">
        <v>680</v>
      </c>
      <c r="E839" s="201" t="s">
        <v>231</v>
      </c>
      <c r="F839" s="201"/>
      <c r="G839" s="201"/>
      <c r="H839" s="201"/>
      <c r="I839" s="201"/>
      <c r="J839" s="201"/>
      <c r="K839" s="201"/>
      <c r="L839" s="201"/>
      <c r="M839" s="201"/>
      <c r="N839" s="201"/>
      <c r="O839" s="201"/>
      <c r="P839" s="201"/>
      <c r="Q839" s="201"/>
      <c r="R839" s="201"/>
      <c r="S839" s="201" t="s">
        <v>1004</v>
      </c>
      <c r="T839" s="201" t="s">
        <v>2227</v>
      </c>
      <c r="U839" s="201"/>
      <c r="V839" s="201"/>
      <c r="W839" s="201">
        <v>0</v>
      </c>
      <c r="X839" s="201"/>
    </row>
    <row r="840" spans="1:24" ht="15">
      <c r="A840" s="201"/>
      <c r="B840" s="201" t="s">
        <v>1015</v>
      </c>
      <c r="C840" s="201">
        <v>20000</v>
      </c>
      <c r="D840" s="201" t="s">
        <v>1015</v>
      </c>
      <c r="E840" s="201" t="s">
        <v>231</v>
      </c>
      <c r="F840" s="201"/>
      <c r="G840" s="201"/>
      <c r="H840" s="201"/>
      <c r="I840" s="201"/>
      <c r="J840" s="201"/>
      <c r="K840" s="201"/>
      <c r="L840" s="201"/>
      <c r="M840" s="201"/>
      <c r="N840" s="201"/>
      <c r="O840" s="201"/>
      <c r="P840" s="201"/>
      <c r="Q840" s="201"/>
      <c r="R840" s="201"/>
      <c r="S840" s="201" t="s">
        <v>1015</v>
      </c>
      <c r="T840" s="201" t="s">
        <v>2227</v>
      </c>
      <c r="U840" s="201"/>
      <c r="V840" s="201"/>
      <c r="W840" s="201">
        <v>0</v>
      </c>
      <c r="X840" s="201"/>
    </row>
    <row r="841" spans="1:24" ht="15">
      <c r="A841" s="201"/>
      <c r="B841" s="201" t="s">
        <v>616</v>
      </c>
      <c r="C841" s="201">
        <v>4000</v>
      </c>
      <c r="D841" s="201" t="s">
        <v>617</v>
      </c>
      <c r="E841" s="201" t="s">
        <v>231</v>
      </c>
      <c r="F841" s="201"/>
      <c r="G841" s="201"/>
      <c r="H841" s="201"/>
      <c r="I841" s="201"/>
      <c r="J841" s="201"/>
      <c r="K841" s="201"/>
      <c r="L841" s="201"/>
      <c r="M841" s="201"/>
      <c r="N841" s="201"/>
      <c r="O841" s="201"/>
      <c r="P841" s="201"/>
      <c r="Q841" s="201"/>
      <c r="R841" s="201"/>
      <c r="S841" s="201" t="s">
        <v>616</v>
      </c>
      <c r="T841" s="201" t="s">
        <v>2227</v>
      </c>
      <c r="U841" s="201"/>
      <c r="V841" s="201"/>
      <c r="W841" s="201">
        <v>0</v>
      </c>
      <c r="X841" s="201"/>
    </row>
    <row r="842" spans="1:24" ht="15">
      <c r="A842" s="201"/>
      <c r="B842" s="201" t="s">
        <v>476</v>
      </c>
      <c r="C842" s="201">
        <v>3000</v>
      </c>
      <c r="D842" s="201" t="s">
        <v>478</v>
      </c>
      <c r="E842" s="201" t="s">
        <v>231</v>
      </c>
      <c r="F842" s="201"/>
      <c r="G842" s="201"/>
      <c r="H842" s="201"/>
      <c r="I842" s="201"/>
      <c r="J842" s="201"/>
      <c r="K842" s="201"/>
      <c r="L842" s="201"/>
      <c r="M842" s="201"/>
      <c r="N842" s="201"/>
      <c r="O842" s="201"/>
      <c r="P842" s="201"/>
      <c r="Q842" s="201"/>
      <c r="R842" s="201"/>
      <c r="S842" s="201" t="s">
        <v>476</v>
      </c>
      <c r="T842" s="201" t="s">
        <v>2227</v>
      </c>
      <c r="U842" s="201"/>
      <c r="V842" s="201"/>
      <c r="W842" s="201">
        <v>0</v>
      </c>
      <c r="X842" s="201"/>
    </row>
    <row r="843" spans="1:24" ht="15">
      <c r="A843" s="201"/>
      <c r="B843" s="201" t="s">
        <v>377</v>
      </c>
      <c r="C843" s="201">
        <v>2500</v>
      </c>
      <c r="D843" s="201" t="s">
        <v>379</v>
      </c>
      <c r="E843" s="201" t="s">
        <v>231</v>
      </c>
      <c r="F843" s="201"/>
      <c r="G843" s="201"/>
      <c r="H843" s="201"/>
      <c r="I843" s="201"/>
      <c r="J843" s="201"/>
      <c r="K843" s="201"/>
      <c r="L843" s="201"/>
      <c r="M843" s="201"/>
      <c r="N843" s="201"/>
      <c r="O843" s="201"/>
      <c r="P843" s="201"/>
      <c r="Q843" s="201"/>
      <c r="R843" s="201"/>
      <c r="S843" s="201" t="s">
        <v>377</v>
      </c>
      <c r="T843" s="201" t="s">
        <v>2227</v>
      </c>
      <c r="U843" s="201"/>
      <c r="V843" s="201"/>
      <c r="W843" s="201">
        <v>0</v>
      </c>
      <c r="X843" s="201"/>
    </row>
    <row r="844" spans="1:24" ht="15">
      <c r="A844" s="201"/>
      <c r="B844" s="201" t="s">
        <v>840</v>
      </c>
      <c r="C844" s="201">
        <v>500</v>
      </c>
      <c r="D844" s="201" t="s">
        <v>841</v>
      </c>
      <c r="E844" s="201"/>
      <c r="F844" s="201" t="s">
        <v>393</v>
      </c>
      <c r="G844" s="201"/>
      <c r="H844" s="201"/>
      <c r="I844" s="201"/>
      <c r="J844" s="201"/>
      <c r="K844" s="201"/>
      <c r="L844" s="201"/>
      <c r="M844" s="201"/>
      <c r="N844" s="201"/>
      <c r="O844" s="201"/>
      <c r="P844" s="201"/>
      <c r="Q844" s="201"/>
      <c r="R844" s="201"/>
      <c r="S844" s="201" t="s">
        <v>840</v>
      </c>
      <c r="T844" s="201" t="s">
        <v>2227</v>
      </c>
      <c r="U844" s="201"/>
      <c r="V844" s="201"/>
      <c r="W844" s="201">
        <v>0</v>
      </c>
      <c r="X844" s="201"/>
    </row>
    <row r="845" spans="1:24" ht="1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v>0</v>
      </c>
      <c r="X845" s="201"/>
    </row>
    <row r="846" spans="1:24" ht="60.75">
      <c r="A846" s="201" t="s">
        <v>2231</v>
      </c>
      <c r="B846" s="201"/>
      <c r="C846" s="201"/>
      <c r="D846" s="201" t="s">
        <v>2232</v>
      </c>
      <c r="E846" s="201" t="s">
        <v>2233</v>
      </c>
      <c r="F846" s="201"/>
      <c r="G846" s="201">
        <v>155.57</v>
      </c>
      <c r="H846" s="201">
        <v>5.95</v>
      </c>
      <c r="I846" s="201">
        <v>1.32</v>
      </c>
      <c r="J846" s="201">
        <v>16.2</v>
      </c>
      <c r="K846" s="201"/>
      <c r="L846" s="201">
        <v>6.46</v>
      </c>
      <c r="M846" s="201">
        <v>1.1399999999999999</v>
      </c>
      <c r="N846" s="201"/>
      <c r="O846" s="201"/>
      <c r="P846" s="201" t="s">
        <v>2172</v>
      </c>
      <c r="Q846" s="470" t="s">
        <v>2234</v>
      </c>
      <c r="R846" s="201" t="s">
        <v>2235</v>
      </c>
      <c r="S846" s="201" t="s">
        <v>2231</v>
      </c>
      <c r="T846" s="201" t="s">
        <v>2231</v>
      </c>
      <c r="U846" s="201"/>
      <c r="V846" s="201"/>
      <c r="W846" s="201" t="s">
        <v>2231</v>
      </c>
      <c r="X846" s="201"/>
    </row>
    <row r="847" spans="1:24" ht="15">
      <c r="A847" s="201"/>
      <c r="B847" s="201" t="s">
        <v>704</v>
      </c>
      <c r="C847" s="201">
        <v>38000</v>
      </c>
      <c r="D847" s="201" t="s">
        <v>707</v>
      </c>
      <c r="E847" s="201" t="s">
        <v>708</v>
      </c>
      <c r="F847" s="201"/>
      <c r="G847" s="201"/>
      <c r="H847" s="201"/>
      <c r="I847" s="201"/>
      <c r="J847" s="201"/>
      <c r="K847" s="201"/>
      <c r="L847" s="201"/>
      <c r="M847" s="201"/>
      <c r="N847" s="201"/>
      <c r="O847" s="201"/>
      <c r="P847" s="201"/>
      <c r="Q847" s="201"/>
      <c r="R847" s="201"/>
      <c r="S847" s="201" t="s">
        <v>704</v>
      </c>
      <c r="T847" s="201" t="s">
        <v>2231</v>
      </c>
      <c r="U847" s="201"/>
      <c r="V847" s="201"/>
      <c r="W847" s="201">
        <v>0</v>
      </c>
      <c r="X847" s="201"/>
    </row>
    <row r="848" spans="1:24" ht="15">
      <c r="A848" s="201"/>
      <c r="B848" s="201" t="s">
        <v>358</v>
      </c>
      <c r="C848" s="201">
        <v>45000</v>
      </c>
      <c r="D848" s="201" t="s">
        <v>360</v>
      </c>
      <c r="E848" s="201" t="s">
        <v>231</v>
      </c>
      <c r="F848" s="201"/>
      <c r="G848" s="201"/>
      <c r="H848" s="201"/>
      <c r="I848" s="201"/>
      <c r="J848" s="201"/>
      <c r="K848" s="201"/>
      <c r="L848" s="201"/>
      <c r="M848" s="201"/>
      <c r="N848" s="201"/>
      <c r="O848" s="201"/>
      <c r="P848" s="201"/>
      <c r="Q848" s="201"/>
      <c r="R848" s="201"/>
      <c r="S848" s="201" t="s">
        <v>358</v>
      </c>
      <c r="T848" s="201" t="s">
        <v>2231</v>
      </c>
      <c r="U848" s="201"/>
      <c r="V848" s="201"/>
      <c r="W848" s="201">
        <v>0</v>
      </c>
      <c r="X848" s="201"/>
    </row>
    <row r="849" spans="1:24" ht="15">
      <c r="A849" s="201"/>
      <c r="B849" s="201" t="s">
        <v>932</v>
      </c>
      <c r="C849" s="201">
        <v>10000</v>
      </c>
      <c r="D849" s="201" t="s">
        <v>933</v>
      </c>
      <c r="E849" s="201" t="s">
        <v>243</v>
      </c>
      <c r="F849" s="201"/>
      <c r="G849" s="201"/>
      <c r="H849" s="201"/>
      <c r="I849" s="201"/>
      <c r="J849" s="201"/>
      <c r="K849" s="201"/>
      <c r="L849" s="201"/>
      <c r="M849" s="201"/>
      <c r="N849" s="201"/>
      <c r="O849" s="201"/>
      <c r="P849" s="201"/>
      <c r="Q849" s="201"/>
      <c r="R849" s="201"/>
      <c r="S849" s="201" t="s">
        <v>932</v>
      </c>
      <c r="T849" s="201" t="s">
        <v>2231</v>
      </c>
      <c r="U849" s="201"/>
      <c r="V849" s="201"/>
      <c r="W849" s="201">
        <v>0</v>
      </c>
      <c r="X849" s="201"/>
    </row>
    <row r="850" spans="1:24" ht="15">
      <c r="A850" s="201"/>
      <c r="B850" s="201" t="s">
        <v>673</v>
      </c>
      <c r="C850" s="201">
        <v>6500</v>
      </c>
      <c r="D850" s="201" t="s">
        <v>675</v>
      </c>
      <c r="E850" s="201"/>
      <c r="F850" s="201"/>
      <c r="G850" s="201"/>
      <c r="H850" s="201"/>
      <c r="I850" s="201"/>
      <c r="J850" s="201"/>
      <c r="K850" s="201"/>
      <c r="L850" s="201"/>
      <c r="M850" s="201"/>
      <c r="N850" s="201"/>
      <c r="O850" s="201"/>
      <c r="P850" s="201"/>
      <c r="Q850" s="201"/>
      <c r="R850" s="201"/>
      <c r="S850" s="201" t="s">
        <v>673</v>
      </c>
      <c r="T850" s="201" t="s">
        <v>2231</v>
      </c>
      <c r="U850" s="201"/>
      <c r="V850" s="201"/>
      <c r="W850" s="201">
        <v>0</v>
      </c>
      <c r="X850" s="201"/>
    </row>
    <row r="851" spans="1:24" ht="15">
      <c r="A851" s="201"/>
      <c r="B851" s="201" t="s">
        <v>382</v>
      </c>
      <c r="C851" s="201">
        <v>500</v>
      </c>
      <c r="D851" s="201" t="s">
        <v>385</v>
      </c>
      <c r="E851" s="201" t="s">
        <v>231</v>
      </c>
      <c r="F851" s="201" t="s">
        <v>386</v>
      </c>
      <c r="G851" s="201"/>
      <c r="H851" s="201"/>
      <c r="I851" s="201"/>
      <c r="J851" s="201"/>
      <c r="K851" s="201"/>
      <c r="L851" s="201"/>
      <c r="M851" s="201"/>
      <c r="N851" s="201"/>
      <c r="O851" s="201"/>
      <c r="P851" s="201"/>
      <c r="Q851" s="201"/>
      <c r="R851" s="201"/>
      <c r="S851" s="201" t="s">
        <v>382</v>
      </c>
      <c r="T851" s="201" t="s">
        <v>2231</v>
      </c>
      <c r="U851" s="201"/>
      <c r="V851" s="201"/>
      <c r="W851" s="201">
        <v>0</v>
      </c>
      <c r="X851" s="201"/>
    </row>
    <row r="852" spans="1:24" ht="1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v>0</v>
      </c>
      <c r="X852" s="201"/>
    </row>
    <row r="853" spans="1:24" ht="198">
      <c r="A853" s="201" t="s">
        <v>2236</v>
      </c>
      <c r="B853" s="201"/>
      <c r="C853" s="201"/>
      <c r="D853" s="201" t="s">
        <v>2237</v>
      </c>
      <c r="E853" s="201" t="s">
        <v>231</v>
      </c>
      <c r="F853" s="201"/>
      <c r="G853" s="201" t="e">
        <v>#DIV/0!</v>
      </c>
      <c r="H853" s="201" t="e">
        <v>#DIV/0!</v>
      </c>
      <c r="I853" s="201" t="e">
        <v>#DIV/0!</v>
      </c>
      <c r="J853" s="201" t="e">
        <v>#DIV/0!</v>
      </c>
      <c r="K853" s="201"/>
      <c r="L853" s="201" t="e">
        <v>#DIV/0!</v>
      </c>
      <c r="M853" s="201" t="e">
        <v>#DIV/0!</v>
      </c>
      <c r="N853" s="201" t="e">
        <v>#DIV/0!</v>
      </c>
      <c r="O853" s="201"/>
      <c r="P853" s="470" t="s">
        <v>2238</v>
      </c>
      <c r="Q853" s="470" t="s">
        <v>2239</v>
      </c>
      <c r="R853" s="201" t="s">
        <v>2240</v>
      </c>
      <c r="S853" s="201" t="s">
        <v>2236</v>
      </c>
      <c r="T853" s="201" t="s">
        <v>2236</v>
      </c>
      <c r="U853" s="201"/>
      <c r="V853" s="201"/>
      <c r="W853" s="201" t="s">
        <v>2236</v>
      </c>
      <c r="X853" s="201"/>
    </row>
    <row r="854" spans="1:24" ht="15">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268</v>
      </c>
      <c r="T854" s="201" t="s">
        <v>2236</v>
      </c>
      <c r="U854" s="201"/>
      <c r="V854" s="201"/>
      <c r="W854" s="201">
        <v>0</v>
      </c>
      <c r="X854" s="201"/>
    </row>
    <row r="855" spans="1:24" ht="15">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389</v>
      </c>
      <c r="T855" s="201" t="s">
        <v>2236</v>
      </c>
      <c r="U855" s="201"/>
      <c r="V855" s="201"/>
      <c r="W855" s="201">
        <v>0</v>
      </c>
      <c r="X855" s="201"/>
    </row>
    <row r="856" spans="1:24" ht="76.5">
      <c r="A856" s="201" t="s">
        <v>2241</v>
      </c>
      <c r="B856" s="201"/>
      <c r="C856" s="201"/>
      <c r="D856" s="201" t="s">
        <v>2242</v>
      </c>
      <c r="E856" s="201" t="s">
        <v>243</v>
      </c>
      <c r="F856" s="201"/>
      <c r="G856" s="201" t="e">
        <v>#DIV/0!</v>
      </c>
      <c r="H856" s="201" t="e">
        <v>#DIV/0!</v>
      </c>
      <c r="I856" s="201" t="e">
        <v>#DIV/0!</v>
      </c>
      <c r="J856" s="201" t="e">
        <v>#DIV/0!</v>
      </c>
      <c r="K856" s="201"/>
      <c r="L856" s="201" t="e">
        <v>#DIV/0!</v>
      </c>
      <c r="M856" s="201" t="e">
        <v>#DIV/0!</v>
      </c>
      <c r="N856" s="201" t="e">
        <v>#DIV/0!</v>
      </c>
      <c r="O856" s="201"/>
      <c r="P856" s="201" t="s">
        <v>2243</v>
      </c>
      <c r="Q856" s="470" t="s">
        <v>2244</v>
      </c>
      <c r="R856" s="201" t="s">
        <v>2245</v>
      </c>
      <c r="S856" s="201" t="s">
        <v>2241</v>
      </c>
      <c r="T856" s="201" t="s">
        <v>2241</v>
      </c>
      <c r="U856" s="201"/>
      <c r="V856" s="201"/>
      <c r="W856" s="201" t="s">
        <v>2241</v>
      </c>
      <c r="X856" s="201"/>
    </row>
    <row r="857" spans="1:24" ht="15">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1001</v>
      </c>
      <c r="T857" s="201" t="s">
        <v>2241</v>
      </c>
      <c r="U857" s="201"/>
      <c r="V857" s="201"/>
      <c r="W857" s="201">
        <v>0</v>
      </c>
      <c r="X857" s="201"/>
    </row>
    <row r="858" spans="1:24" ht="15">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1396</v>
      </c>
      <c r="T858" s="201" t="s">
        <v>2241</v>
      </c>
      <c r="U858" s="201"/>
      <c r="V858" s="201"/>
      <c r="W858" s="201">
        <v>0</v>
      </c>
      <c r="X858" s="201"/>
    </row>
    <row r="859" spans="1:24" ht="15">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1772</v>
      </c>
      <c r="T859" s="201" t="s">
        <v>2241</v>
      </c>
      <c r="U859" s="201"/>
      <c r="V859" s="201"/>
      <c r="W859" s="201">
        <v>0</v>
      </c>
      <c r="X859" s="201"/>
    </row>
    <row r="860" spans="1:24" ht="15">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1340</v>
      </c>
      <c r="T860" s="201" t="s">
        <v>2241</v>
      </c>
      <c r="U860" s="201"/>
      <c r="V860" s="201"/>
      <c r="W860" s="201">
        <v>0</v>
      </c>
      <c r="X860" s="201"/>
    </row>
    <row r="861" spans="1:24" ht="15">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389</v>
      </c>
      <c r="T861" s="201" t="s">
        <v>2241</v>
      </c>
      <c r="U861" s="201"/>
      <c r="V861" s="201"/>
      <c r="W861" s="201">
        <v>0</v>
      </c>
      <c r="X861" s="201"/>
    </row>
    <row r="862" spans="1:24" ht="137.25">
      <c r="A862" s="201" t="s">
        <v>2246</v>
      </c>
      <c r="B862" s="201"/>
      <c r="C862" s="201"/>
      <c r="D862" s="201" t="s">
        <v>2247</v>
      </c>
      <c r="E862" s="201" t="s">
        <v>2248</v>
      </c>
      <c r="F862" s="201"/>
      <c r="G862" s="201" t="e">
        <v>#DIV/0!</v>
      </c>
      <c r="H862" s="201" t="e">
        <v>#DIV/0!</v>
      </c>
      <c r="I862" s="201" t="e">
        <v>#DIV/0!</v>
      </c>
      <c r="J862" s="201" t="e">
        <v>#DIV/0!</v>
      </c>
      <c r="K862" s="201"/>
      <c r="L862" s="201" t="e">
        <v>#DIV/0!</v>
      </c>
      <c r="M862" s="201" t="e">
        <v>#DIV/0!</v>
      </c>
      <c r="N862" s="201" t="e">
        <v>#DIV/0!</v>
      </c>
      <c r="O862" s="201"/>
      <c r="P862" s="201" t="s">
        <v>2249</v>
      </c>
      <c r="Q862" s="470" t="s">
        <v>2250</v>
      </c>
      <c r="R862" s="201" t="s">
        <v>2251</v>
      </c>
      <c r="S862" s="201" t="s">
        <v>2246</v>
      </c>
      <c r="T862" s="201" t="s">
        <v>2246</v>
      </c>
      <c r="U862" s="201"/>
      <c r="V862" s="201"/>
      <c r="W862" s="201" t="s">
        <v>2246</v>
      </c>
      <c r="X862" s="201"/>
    </row>
    <row r="863" spans="1:24" ht="15">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584</v>
      </c>
      <c r="T863" s="201" t="s">
        <v>2246</v>
      </c>
      <c r="U863" s="201"/>
      <c r="V863" s="201"/>
      <c r="W863" s="201">
        <v>0</v>
      </c>
      <c r="X863" s="201"/>
    </row>
    <row r="864" spans="1:24" ht="15">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522</v>
      </c>
      <c r="T864" s="201" t="s">
        <v>2246</v>
      </c>
      <c r="U864" s="201"/>
      <c r="V864" s="201"/>
      <c r="W864" s="201">
        <v>0</v>
      </c>
      <c r="X864" s="201"/>
    </row>
    <row r="865" spans="1:24" ht="15">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1679</v>
      </c>
      <c r="T865" s="201" t="s">
        <v>2246</v>
      </c>
      <c r="U865" s="201"/>
      <c r="V865" s="201"/>
      <c r="W865" s="201">
        <v>0</v>
      </c>
      <c r="X865" s="201"/>
    </row>
    <row r="866" spans="1:24" ht="15">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1104</v>
      </c>
      <c r="T866" s="201" t="s">
        <v>2246</v>
      </c>
      <c r="U866" s="201"/>
      <c r="V866" s="201"/>
      <c r="W866" s="201">
        <v>0</v>
      </c>
      <c r="X866" s="201"/>
    </row>
    <row r="867" spans="1:24" ht="15">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1774</v>
      </c>
      <c r="T867" s="201" t="s">
        <v>2246</v>
      </c>
      <c r="U867" s="201"/>
      <c r="V867" s="201"/>
      <c r="W867" s="201">
        <v>0</v>
      </c>
      <c r="X867" s="201"/>
    </row>
    <row r="868" spans="1:24" ht="15">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1149</v>
      </c>
      <c r="T868" s="201" t="s">
        <v>2246</v>
      </c>
      <c r="U868" s="201"/>
      <c r="V868" s="201"/>
      <c r="W868" s="201">
        <v>0</v>
      </c>
      <c r="X868" s="201"/>
    </row>
    <row r="869" spans="1:24" ht="15">
      <c r="A869" s="201"/>
      <c r="B869" s="201" t="s">
        <v>1777</v>
      </c>
      <c r="C869" s="201" t="s">
        <v>1780</v>
      </c>
      <c r="D869" s="201" t="s">
        <v>1780</v>
      </c>
      <c r="E869" s="201" t="s">
        <v>1781</v>
      </c>
      <c r="F869" s="201" t="s">
        <v>1782</v>
      </c>
      <c r="G869" s="201">
        <v>210.52631579999999</v>
      </c>
      <c r="H869" s="201">
        <v>0</v>
      </c>
      <c r="I869" s="201">
        <v>0</v>
      </c>
      <c r="J869" s="201">
        <v>47.368420999999998</v>
      </c>
      <c r="K869" s="201">
        <v>42.1053</v>
      </c>
      <c r="L869" s="201">
        <v>5.2631600000000001</v>
      </c>
      <c r="M869" s="201">
        <v>4.2105300000000003</v>
      </c>
      <c r="N869" s="201">
        <v>0</v>
      </c>
      <c r="O869" s="201"/>
      <c r="P869" s="201"/>
      <c r="Q869" s="201"/>
      <c r="R869" s="201"/>
      <c r="S869" s="201" t="s">
        <v>1777</v>
      </c>
      <c r="T869" s="201" t="s">
        <v>2246</v>
      </c>
      <c r="U869" s="201"/>
      <c r="V869" s="201"/>
      <c r="W869" s="201">
        <v>0</v>
      </c>
      <c r="X869" s="201"/>
    </row>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5" t="s">
        <v>2252</v>
      </c>
      <c r="B1" s="545"/>
      <c r="C1" s="545"/>
      <c r="D1" s="545"/>
      <c r="E1" s="545"/>
      <c r="F1" s="545"/>
      <c r="G1" s="545"/>
      <c r="H1" s="545"/>
      <c r="I1" s="545"/>
      <c r="J1" s="545"/>
      <c r="K1" s="545"/>
      <c r="L1" s="545"/>
      <c r="M1" s="545"/>
      <c r="N1" s="545"/>
      <c r="O1" s="545"/>
      <c r="P1" s="545"/>
      <c r="Q1" s="545"/>
      <c r="R1" s="545"/>
      <c r="S1" s="545"/>
      <c r="T1" s="546" t="s">
        <v>1796</v>
      </c>
      <c r="U1" s="546"/>
      <c r="V1" s="546"/>
      <c r="W1" s="546"/>
      <c r="X1" s="546"/>
      <c r="Y1" s="546"/>
      <c r="Z1" s="546"/>
      <c r="AA1" s="546"/>
      <c r="AB1" t="s">
        <v>2253</v>
      </c>
      <c r="AC1" t="s">
        <v>2254</v>
      </c>
      <c r="AD1" s="162" t="s">
        <v>2255</v>
      </c>
      <c r="AF1" s="204" t="s">
        <v>2256</v>
      </c>
    </row>
    <row r="2" spans="1:36" ht="72">
      <c r="A2" s="152" t="s">
        <v>2257</v>
      </c>
      <c r="B2" s="42" t="s">
        <v>2258</v>
      </c>
      <c r="C2" s="42" t="s">
        <v>2259</v>
      </c>
      <c r="D2" s="6" t="s">
        <v>2260</v>
      </c>
      <c r="E2" s="6" t="s">
        <v>2261</v>
      </c>
      <c r="F2" s="6" t="s">
        <v>2262</v>
      </c>
      <c r="G2" s="7" t="s">
        <v>2263</v>
      </c>
      <c r="H2" s="7" t="s">
        <v>2264</v>
      </c>
      <c r="I2" s="6" t="s">
        <v>2265</v>
      </c>
      <c r="J2" s="2" t="s">
        <v>2266</v>
      </c>
      <c r="K2" s="42" t="s">
        <v>1791</v>
      </c>
      <c r="L2" s="42" t="s">
        <v>1792</v>
      </c>
      <c r="M2" s="42" t="s">
        <v>1793</v>
      </c>
      <c r="N2" s="42" t="s">
        <v>2267</v>
      </c>
      <c r="O2" s="42" t="s">
        <v>2268</v>
      </c>
      <c r="P2" s="42" t="s">
        <v>2269</v>
      </c>
      <c r="Q2" s="42" t="s">
        <v>2270</v>
      </c>
      <c r="R2" s="42" t="s">
        <v>2271</v>
      </c>
      <c r="S2" s="42" t="s">
        <v>2272</v>
      </c>
      <c r="T2" s="43" t="s">
        <v>2273</v>
      </c>
      <c r="U2" s="466" t="s">
        <v>2274</v>
      </c>
      <c r="V2" s="466" t="s">
        <v>2275</v>
      </c>
      <c r="W2" s="466" t="s">
        <v>2276</v>
      </c>
      <c r="X2" s="466" t="s">
        <v>2277</v>
      </c>
      <c r="Y2" s="466" t="s">
        <v>2278</v>
      </c>
      <c r="Z2" s="466" t="s">
        <v>1795</v>
      </c>
      <c r="AA2" s="466" t="s">
        <v>2279</v>
      </c>
      <c r="AB2" t="s">
        <v>2280</v>
      </c>
      <c r="AC2" t="s">
        <v>2280</v>
      </c>
      <c r="AD2" s="163">
        <v>0.5</v>
      </c>
      <c r="AF2" s="413" t="s">
        <v>2281</v>
      </c>
      <c r="AG2" s="413" t="s">
        <v>2282</v>
      </c>
      <c r="AH2" s="413" t="s">
        <v>2283</v>
      </c>
      <c r="AI2" s="413" t="s">
        <v>2284</v>
      </c>
      <c r="AJ2" s="331" t="s">
        <v>2285</v>
      </c>
    </row>
    <row r="3" spans="1:36" ht="72">
      <c r="A3" s="153">
        <v>46258</v>
      </c>
      <c r="B3" s="11" t="s">
        <v>2286</v>
      </c>
      <c r="C3" s="11">
        <v>35</v>
      </c>
      <c r="D3" s="12" t="s">
        <v>2287</v>
      </c>
      <c r="E3" s="12" t="s">
        <v>2288</v>
      </c>
      <c r="F3" s="12"/>
      <c r="G3" s="12" t="s">
        <v>2289</v>
      </c>
      <c r="H3" s="13"/>
      <c r="I3" s="13"/>
      <c r="J3" s="90" t="str">
        <f>IF($F3="","",IFERROR(IFERROR(INDEX(Réttabanki!$V:$V,MATCH($F3,Réttabanki!$A:$A,0)),INDEX(Vöruskrá!$R:$R,MATCH($F3,Vöruskrá!$B:$B,0)))*($H3+IF($I3="",$H3*(1+$AD$2),$I3))/2/1000,""))</f>
        <v/>
      </c>
      <c r="K3" s="9" t="s">
        <v>2290</v>
      </c>
      <c r="L3" s="9" t="s">
        <v>2291</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7"/>
      <c r="V3" s="467"/>
      <c r="W3" s="467"/>
      <c r="X3" s="467"/>
      <c r="Y3" s="467"/>
      <c r="Z3" s="467"/>
      <c r="AA3" s="467"/>
      <c r="AC3" t="s">
        <v>2292</v>
      </c>
      <c r="AF3" s="205" t="str">
        <f>IF($F3="","",IFERROR(IFERROR(INDEX(Réttabanki!$V:$V,MATCH($F3,Réttabanki!$A:$A,0)),INDEX(Vöruskrá!$R:$R,MATCH($F3,Vöruskrá!$B:$B,0)))*$H3/1000,""))</f>
        <v/>
      </c>
      <c r="AG3" s="205" t="str">
        <f>IF($F3="","",IFERROR(IFERROR(INDEX(Réttabanki!$V:$V,MATCH($F3,Réttabanki!$A:$A,0)),INDEX(Vöruskrá!$R:$R,MATCH($F3,Vöruskrá!$B:$B,0)))*IF($I3="",$H3*(1+$AD$2),$I3)/1000,""))</f>
        <v/>
      </c>
      <c r="AH3" s="206" t="str">
        <f>IF(N($AF3)+N($AG3)=0,"",MAX(N($AF3)/$AE$6,N($AG3)/$AE$5))</f>
        <v/>
      </c>
      <c r="AI3" s="414" t="str">
        <f>IF($AH3="","",IF($AH3&gt;$AE$7,"⚠ Yfir "&amp;TEXT($AE$7,"0%"),"OK"))</f>
        <v/>
      </c>
      <c r="AJ3" s="314">
        <f>IF($A3&lt;&gt;"",$A3,"")</f>
        <v>46258</v>
      </c>
    </row>
    <row r="4" spans="1:36" ht="72">
      <c r="A4" s="153"/>
      <c r="B4" s="11" t="s">
        <v>2286</v>
      </c>
      <c r="C4" s="11">
        <v>35</v>
      </c>
      <c r="D4" s="12" t="s">
        <v>2287</v>
      </c>
      <c r="E4" s="12" t="s">
        <v>2288</v>
      </c>
      <c r="F4" s="12" t="s">
        <v>1881</v>
      </c>
      <c r="G4" s="12" t="s">
        <v>1933</v>
      </c>
      <c r="H4" s="13"/>
      <c r="I4" s="13">
        <v>200</v>
      </c>
      <c r="J4" s="449">
        <f>IF($F4="","",IFERROR(IFERROR(INDEX(Réttabanki!$V:$V,MATCH($F4,Réttabanki!$A:$A,0)),INDEX(Vöruskrá!$R:$R,MATCH($F4,Vöruskrá!$B:$B,0)))*($H4+IF($I4="",$H4*(1+$AD$2),$I4))/2/1000,""))</f>
        <v>0</v>
      </c>
      <c r="K4" s="9" t="s">
        <v>1882</v>
      </c>
      <c r="L4" s="9" t="s">
        <v>1883</v>
      </c>
      <c r="M4" s="9"/>
      <c r="N4" s="10">
        <v>38.6</v>
      </c>
      <c r="O4" s="10">
        <v>1.99</v>
      </c>
      <c r="P4" s="10">
        <v>0.14000000000000001</v>
      </c>
      <c r="Q4" s="10">
        <v>5.53</v>
      </c>
      <c r="R4" s="10">
        <v>0.9</v>
      </c>
      <c r="S4" s="10">
        <v>1.29</v>
      </c>
      <c r="T4" s="44">
        <v>1</v>
      </c>
      <c r="U4" s="465" t="s">
        <v>2293</v>
      </c>
      <c r="V4" s="465" t="s">
        <v>2294</v>
      </c>
      <c r="W4" s="465">
        <v>140</v>
      </c>
      <c r="X4" s="465" t="s">
        <v>2295</v>
      </c>
      <c r="Y4" s="465">
        <v>80</v>
      </c>
      <c r="Z4" s="465" t="s">
        <v>2296</v>
      </c>
      <c r="AA4" s="465"/>
      <c r="AC4" t="s">
        <v>2297</v>
      </c>
      <c r="AD4" s="434" t="s">
        <v>2298</v>
      </c>
      <c r="AF4" s="205">
        <f>IF($F4="","",IFERROR(IFERROR(INDEX(Réttabanki!$V:$V,MATCH($F4,Réttabanki!$A:$A,0)),INDEX(Vöruskrá!$R:$R,MATCH($F4,Vöruskrá!$B:$B,0)))*$H4/1000,""))</f>
        <v>0</v>
      </c>
      <c r="AG4" s="205">
        <f>IF($F4="","",IFERROR(IFERROR(INDEX(Réttabanki!$V:$V,MATCH($F4,Réttabanki!$A:$A,0)),INDEX(Vöruskrá!$R:$R,MATCH($F4,Vöruskrá!$B:$B,0)))*IF($I4="",$H4*(1+$AD$2),$I4)/1000,""))</f>
        <v>0</v>
      </c>
      <c r="AH4" s="206" t="str">
        <f>IF(N($AF4)+N($AG4)=0,"",MAX(N($AF4)/$AE$6,N($AG4)/$AE$5))</f>
        <v/>
      </c>
      <c r="AI4" s="414" t="str">
        <f>IF($AH4="","",IF($AH4&gt;$AE$7,"⚠ Yfir "&amp;TEXT($AE$7,"0%"),"OK"))</f>
        <v/>
      </c>
      <c r="AJ4" s="314">
        <f>IF($A4&lt;&gt;"",$A4,AJ3)</f>
        <v>46258</v>
      </c>
    </row>
    <row r="5" spans="1:36" ht="30.75">
      <c r="A5" s="153"/>
      <c r="B5" s="11" t="s">
        <v>2286</v>
      </c>
      <c r="C5" s="11">
        <v>35</v>
      </c>
      <c r="D5" s="12" t="s">
        <v>2287</v>
      </c>
      <c r="E5" s="12" t="s">
        <v>2288</v>
      </c>
      <c r="F5" s="12" t="s">
        <v>1234</v>
      </c>
      <c r="G5" s="12" t="s">
        <v>2299</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2293</v>
      </c>
      <c r="V5" s="467" t="s">
        <v>2294</v>
      </c>
      <c r="W5" s="467" t="s">
        <v>2300</v>
      </c>
      <c r="X5" s="467" t="s">
        <v>2301</v>
      </c>
      <c r="Y5" s="467">
        <v>75</v>
      </c>
      <c r="Z5" s="467" t="s">
        <v>2302</v>
      </c>
      <c r="AA5" s="467"/>
      <c r="AC5" t="s">
        <v>2287</v>
      </c>
      <c r="AD5" t="s">
        <v>2303</v>
      </c>
      <c r="AE5" s="456">
        <v>1150</v>
      </c>
      <c r="AF5" s="205">
        <f>IF($F5="","",IFERROR(IFERROR(INDEX(Réttabanki!$V:$V,MATCH($F5,Réttabanki!$A:$A,0)),INDEX(Vöruskrá!$R:$R,MATCH($F5,Vöruskrá!$B:$B,0)))*$H5/1000,""))</f>
        <v>0</v>
      </c>
      <c r="AG5" s="205">
        <f>IF($F5="","",IFERROR(IFERROR(INDEX(Réttabanki!$V:$V,MATCH($F5,Réttabanki!$A:$A,0)),INDEX(Vöruskrá!$R:$R,MATCH($F5,Vöruskrá!$B:$B,0)))*IF($I5="",$H5*(1+$AD$2),$I5)/1000,""))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2286</v>
      </c>
      <c r="C6" s="11">
        <v>35</v>
      </c>
      <c r="D6" s="12" t="s">
        <v>2280</v>
      </c>
      <c r="E6" s="12" t="s">
        <v>2288</v>
      </c>
      <c r="F6" s="12"/>
      <c r="G6" s="12" t="s">
        <v>2304</v>
      </c>
      <c r="H6" s="13"/>
      <c r="I6" s="13"/>
      <c r="J6" s="90" t="str">
        <f>IF($F6="","",IFERROR(IFERROR(INDEX(Réttabanki!$V:$V,MATCH($F6,Réttabanki!$A:$A,0)),INDEX(Vöruskrá!$R:$R,MATCH($F6,Vöruskrá!$B:$B,0)))*($H6+IF($I6="",$H6*(1+$AD$2),$I6))/2/1000,""))</f>
        <v/>
      </c>
      <c r="K6" s="9" t="s">
        <v>2305</v>
      </c>
      <c r="L6" s="9" t="s">
        <v>2306</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5"/>
      <c r="V6" s="465"/>
      <c r="W6" s="465"/>
      <c r="X6" s="465"/>
      <c r="Y6" s="465"/>
      <c r="Z6" s="465"/>
      <c r="AA6" s="465"/>
      <c r="AC6" t="s">
        <v>32</v>
      </c>
      <c r="AD6" t="s">
        <v>2307</v>
      </c>
      <c r="AE6" s="456">
        <v>1350</v>
      </c>
      <c r="AF6" s="205" t="str">
        <f>IF($F6="","",IFERROR(IFERROR(INDEX(Réttabanki!$V:$V,MATCH($F6,Réttabanki!$A:$A,0)),INDEX(Vöruskrá!$R:$R,MATCH($F6,Vöruskrá!$B:$B,0)))*$H6/1000,""))</f>
        <v/>
      </c>
      <c r="AG6" s="205" t="str">
        <f>IF($F6="","",IFERROR(IFERROR(INDEX(Réttabanki!$V:$V,MATCH($F6,Réttabanki!$A:$A,0)),INDEX(Vöruskrá!$R:$R,MATCH($F6,Vöruskrá!$B:$B,0)))*IF($I6="",$H6*(1+$AD$2),$I6)/1000,""))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2286</v>
      </c>
      <c r="C7" s="11">
        <v>35</v>
      </c>
      <c r="D7" s="12" t="s">
        <v>2280</v>
      </c>
      <c r="E7" s="12" t="s">
        <v>2288</v>
      </c>
      <c r="F7" s="12" t="s">
        <v>1933</v>
      </c>
      <c r="G7" s="12" t="s">
        <v>1933</v>
      </c>
      <c r="H7" s="13">
        <v>180</v>
      </c>
      <c r="I7" s="13"/>
      <c r="J7" s="449">
        <f>IF($F7="","",IFERROR(IFERROR(INDEX(Réttabanki!$V:$V,MATCH($F7,Réttabanki!$A:$A,0)),INDEX(Vöruskrá!$R:$R,MATCH($F7,Vöruskrá!$B:$B,0)))*($H7+IF($I7="",$H7*(1+$AD$2),$I7))/2/1000,""))</f>
        <v>0</v>
      </c>
      <c r="K7" s="9" t="s">
        <v>1934</v>
      </c>
      <c r="L7" s="9" t="s">
        <v>1935</v>
      </c>
      <c r="M7" s="9"/>
      <c r="N7" s="10">
        <v>56.9</v>
      </c>
      <c r="O7" s="10">
        <v>2.2999999999999998</v>
      </c>
      <c r="P7" s="10">
        <v>0.7</v>
      </c>
      <c r="Q7" s="10">
        <v>5.4</v>
      </c>
      <c r="R7" s="10">
        <v>3.3</v>
      </c>
      <c r="S7" s="10">
        <v>1.7</v>
      </c>
      <c r="T7" s="44">
        <v>1</v>
      </c>
      <c r="U7" s="467" t="s">
        <v>2293</v>
      </c>
      <c r="V7" s="467" t="s">
        <v>2294</v>
      </c>
      <c r="W7" s="467">
        <v>140</v>
      </c>
      <c r="X7" s="467" t="s">
        <v>2295</v>
      </c>
      <c r="Y7" s="467">
        <v>80</v>
      </c>
      <c r="Z7" s="467" t="s">
        <v>2296</v>
      </c>
      <c r="AA7" s="467"/>
      <c r="AC7" t="s">
        <v>55</v>
      </c>
      <c r="AD7" t="s">
        <v>2308</v>
      </c>
      <c r="AE7" s="179">
        <v>0.3</v>
      </c>
      <c r="AF7" s="205">
        <f>IF($F7="","",IFERROR(IFERROR(INDEX(Réttabanki!$V:$V,MATCH($F7,Réttabanki!$A:$A,0)),INDEX(Vöruskrá!$R:$R,MATCH($F7,Vöruskrá!$B:$B,0)))*$H7/1000,""))</f>
        <v>0</v>
      </c>
      <c r="AG7" s="205">
        <f>IF($F7="","",IFERROR(IFERROR(INDEX(Réttabanki!$V:$V,MATCH($F7,Réttabanki!$A:$A,0)),INDEX(Vöruskrá!$R:$R,MATCH($F7,Vöruskrá!$B:$B,0)))*IF($I7="",$H7*(1+$AD$2),$I7)/1000,""))</f>
        <v>0</v>
      </c>
      <c r="AH7" s="206" t="str">
        <f>IF(N($AF7)+N($AG7)=0,"",MAX(N($AF7)/$AE$6,N($AG7)/$AE$5))</f>
        <v/>
      </c>
      <c r="AI7" s="414" t="str">
        <f>IF($AH7="","",IF($AH7&gt;$AE$7,"⚠ Yfir "&amp;TEXT($AE$7,"0%"),"OK"))</f>
        <v/>
      </c>
      <c r="AJ7" s="314">
        <f>IF($A7&lt;&gt;"",$A7,AJ6)</f>
        <v>46258</v>
      </c>
    </row>
    <row r="8" spans="1:36">
      <c r="A8" s="153"/>
      <c r="B8" s="11" t="s">
        <v>2286</v>
      </c>
      <c r="C8" s="11">
        <v>35</v>
      </c>
      <c r="D8" s="12" t="s">
        <v>2280</v>
      </c>
      <c r="E8" s="12" t="s">
        <v>2288</v>
      </c>
      <c r="F8" s="12" t="s">
        <v>1234</v>
      </c>
      <c r="G8" s="12" t="s">
        <v>2299</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2293</v>
      </c>
      <c r="V8" s="465" t="s">
        <v>2294</v>
      </c>
      <c r="W8" s="465" t="s">
        <v>2300</v>
      </c>
      <c r="X8" s="465" t="s">
        <v>2301</v>
      </c>
      <c r="Y8" s="465">
        <v>75</v>
      </c>
      <c r="Z8" s="465" t="s">
        <v>2302</v>
      </c>
      <c r="AA8" s="465"/>
      <c r="AC8" t="s">
        <v>59</v>
      </c>
      <c r="AD8" t="s">
        <v>2309</v>
      </c>
      <c r="AE8" s="457">
        <f>$AE$5*$AE$7</f>
        <v>345</v>
      </c>
      <c r="AF8" s="205">
        <f>IF($F8="","",IFERROR(IFERROR(INDEX(Réttabanki!$V:$V,MATCH($F8,Réttabanki!$A:$A,0)),INDEX(Vöruskrá!$R:$R,MATCH($F8,Vöruskrá!$B:$B,0)))*$H8/1000,""))</f>
        <v>40</v>
      </c>
      <c r="AG8" s="205">
        <f>IF($F8="","",IFERROR(IFERROR(INDEX(Réttabanki!$V:$V,MATCH($F8,Réttabanki!$A:$A,0)),INDEX(Vöruskrá!$R:$R,MATCH($F8,Vöruskrá!$B:$B,0)))*IF($I8="",$H8*(1+$AD$2),$I8)/1000,""))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2286</v>
      </c>
      <c r="C9" s="11">
        <v>35</v>
      </c>
      <c r="D9" s="12" t="s">
        <v>2280</v>
      </c>
      <c r="E9" s="12" t="s">
        <v>1083</v>
      </c>
      <c r="F9" s="12" t="s">
        <v>678</v>
      </c>
      <c r="G9" s="12" t="s">
        <v>2310</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2311</v>
      </c>
      <c r="AE9" s="457">
        <f>$AE$6*$AE$7</f>
        <v>405</v>
      </c>
      <c r="AF9" s="205">
        <f>IF($F9="","",IFERROR(IFERROR(INDEX(Réttabanki!$V:$V,MATCH($F9,Réttabanki!$A:$A,0)),INDEX(Vöruskrá!$R:$R,MATCH($F9,Vöruskrá!$B:$B,0)))*$H9/1000,""))</f>
        <v>34.4</v>
      </c>
      <c r="AG9" s="205">
        <f>IF($F9="","",IFERROR(IFERROR(INDEX(Réttabanki!$V:$V,MATCH($F9,Réttabanki!$A:$A,0)),INDEX(Vöruskrá!$R:$R,MATCH($F9,Vöruskrá!$B:$B,0)))*IF($I9="",$H9*(1+$AD$2),$I9)/1000,""))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2286</v>
      </c>
      <c r="C10" s="11">
        <v>35</v>
      </c>
      <c r="D10" s="12" t="s">
        <v>2280</v>
      </c>
      <c r="E10" s="12" t="s">
        <v>2312</v>
      </c>
      <c r="F10" s="12"/>
      <c r="G10" s="12" t="s">
        <v>2313</v>
      </c>
      <c r="H10" s="13"/>
      <c r="I10" s="13"/>
      <c r="J10" s="90" t="str">
        <f>IF($F10="","",IFERROR(IFERROR(INDEX(Réttabanki!$V:$V,MATCH($F10,Réttabanki!$A:$A,0)),INDEX(Vöruskrá!$R:$R,MATCH($F10,Vöruskrá!$B:$B,0)))*($H10+IF($I10="",$H10*(1+$AD$2),$I10))/2/1000,""))</f>
        <v/>
      </c>
      <c r="K10" s="9" t="s">
        <v>2314</v>
      </c>
      <c r="L10" s="9" t="s">
        <v>2315</v>
      </c>
      <c r="M10" s="9"/>
      <c r="N10" s="10"/>
      <c r="O10" s="10"/>
      <c r="P10" s="10"/>
      <c r="Q10" s="10"/>
      <c r="R10" s="10"/>
      <c r="S10" s="10"/>
      <c r="T10" s="45"/>
      <c r="U10" s="465"/>
      <c r="V10" s="465"/>
      <c r="W10" s="465"/>
      <c r="X10" s="465"/>
      <c r="Y10" s="465"/>
      <c r="Z10" s="465"/>
      <c r="AA10" s="465"/>
      <c r="AC10" t="s">
        <v>106</v>
      </c>
      <c r="AF10" s="205" t="str">
        <f>IF($F10="","",IFERROR(IFERROR(INDEX(Réttabanki!$V:$V,MATCH($F10,Réttabanki!$A:$A,0)),INDEX(Vöruskrá!$R:$R,MATCH($F10,Vöruskrá!$B:$B,0)))*$H10/1000,""))</f>
        <v/>
      </c>
      <c r="AG10" s="205" t="str">
        <f>IF($F10="","",IFERROR(IFERROR(INDEX(Réttabanki!$V:$V,MATCH($F10,Réttabanki!$A:$A,0)),INDEX(Vöruskrá!$R:$R,MATCH($F10,Vöruskrá!$B:$B,0)))*IF($I10="",$H10*(1+$AD$2),$I10)/1000,""))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2286</v>
      </c>
      <c r="C11" s="11">
        <v>35</v>
      </c>
      <c r="D11" s="12" t="s">
        <v>2280</v>
      </c>
      <c r="E11" s="12" t="s">
        <v>2312</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2293</v>
      </c>
      <c r="V11" s="467" t="s">
        <v>2294</v>
      </c>
      <c r="W11" s="467">
        <v>140</v>
      </c>
      <c r="X11" s="467" t="s">
        <v>2316</v>
      </c>
      <c r="Y11" s="467">
        <v>75</v>
      </c>
      <c r="Z11" s="467" t="s">
        <v>2296</v>
      </c>
      <c r="AA11" s="467"/>
      <c r="AC11" t="s">
        <v>72</v>
      </c>
      <c r="AF11" s="205">
        <f>IF($F11="","",IFERROR(IFERROR(INDEX(Réttabanki!$V:$V,MATCH($F11,Réttabanki!$A:$A,0)),INDEX(Vöruskrá!$R:$R,MATCH($F11,Vöruskrá!$B:$B,0)))*$H11/1000,""))</f>
        <v>324</v>
      </c>
      <c r="AG11" s="205">
        <f>IF($F11="","",IFERROR(IFERROR(INDEX(Réttabanki!$V:$V,MATCH($F11,Réttabanki!$A:$A,0)),INDEX(Vöruskrá!$R:$R,MATCH($F11,Vöruskrá!$B:$B,0)))*IF($I11="",$H11*(1+$AD$2),$I11)/1000,""))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2286</v>
      </c>
      <c r="C12" s="11">
        <v>35</v>
      </c>
      <c r="D12" s="12" t="s">
        <v>2280</v>
      </c>
      <c r="E12" s="12" t="s">
        <v>2312</v>
      </c>
      <c r="F12" s="12" t="s">
        <v>1234</v>
      </c>
      <c r="G12" s="12" t="s">
        <v>2299</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2293</v>
      </c>
      <c r="V12" s="465" t="s">
        <v>2294</v>
      </c>
      <c r="W12" s="465" t="s">
        <v>2300</v>
      </c>
      <c r="X12" s="465" t="s">
        <v>2316</v>
      </c>
      <c r="Y12" s="465">
        <v>75</v>
      </c>
      <c r="Z12" s="465" t="s">
        <v>2302</v>
      </c>
      <c r="AA12" s="465"/>
      <c r="AC12" t="s">
        <v>78</v>
      </c>
      <c r="AF12" s="205">
        <f>IF($F12="","",IFERROR(IFERROR(INDEX(Réttabanki!$V:$V,MATCH($F12,Réttabanki!$A:$A,0)),INDEX(Vöruskrá!$R:$R,MATCH($F12,Vöruskrá!$B:$B,0)))*$H12/1000,""))</f>
        <v>40</v>
      </c>
      <c r="AG12" s="205">
        <f>IF($F12="","",IFERROR(IFERROR(INDEX(Réttabanki!$V:$V,MATCH($F12,Réttabanki!$A:$A,0)),INDEX(Vöruskrá!$R:$R,MATCH($F12,Vöruskrá!$B:$B,0)))*IF($I12="",$H12*(1+$AD$2),$I12)/1000,""))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2286</v>
      </c>
      <c r="C13" s="11">
        <v>35</v>
      </c>
      <c r="D13" s="12" t="s">
        <v>2287</v>
      </c>
      <c r="E13" s="12" t="s">
        <v>2317</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7"/>
      <c r="V13" s="467"/>
      <c r="W13" s="467"/>
      <c r="X13" s="467"/>
      <c r="Y13" s="467"/>
      <c r="Z13" s="467"/>
      <c r="AA13" s="467"/>
      <c r="AC13" t="s">
        <v>97</v>
      </c>
      <c r="AF13" s="205" t="str">
        <f>IF($F13="","",IFERROR(IFERROR(INDEX(Réttabanki!$V:$V,MATCH($F13,Réttabanki!$A:$A,0)),INDEX(Vöruskrá!$R:$R,MATCH($F13,Vöruskrá!$B:$B,0)))*$H13/1000,""))</f>
        <v/>
      </c>
      <c r="AG13" s="205" t="str">
        <f>IF($F13="","",IFERROR(IFERROR(INDEX(Réttabanki!$V:$V,MATCH($F13,Réttabanki!$A:$A,0)),INDEX(Vöruskrá!$R:$R,MATCH($F13,Vöruskrá!$B:$B,0)))*IF($I13="",$H13*(1+$AD$2),$I13)/1000,""))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2286</v>
      </c>
      <c r="C14" s="11">
        <v>35</v>
      </c>
      <c r="D14" s="12" t="s">
        <v>2280</v>
      </c>
      <c r="E14" s="12" t="s">
        <v>2317</v>
      </c>
      <c r="F14" s="12"/>
      <c r="G14" t="s">
        <v>2318</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5"/>
      <c r="V14" s="465"/>
      <c r="W14" s="465"/>
      <c r="X14" s="465"/>
      <c r="Y14" s="465"/>
      <c r="Z14" s="465"/>
      <c r="AA14" s="465"/>
      <c r="AC14" t="s">
        <v>14</v>
      </c>
      <c r="AF14" s="205" t="str">
        <f>IF($F14="","",IFERROR(IFERROR(INDEX(Réttabanki!$V:$V,MATCH($F14,Réttabanki!$A:$A,0)),INDEX(Vöruskrá!$R:$R,MATCH($F14,Vöruskrá!$B:$B,0)))*$H14/1000,""))</f>
        <v/>
      </c>
      <c r="AG14" s="205" t="str">
        <f>IF($F14="","",IFERROR(IFERROR(INDEX(Réttabanki!$V:$V,MATCH($F14,Réttabanki!$A:$A,0)),INDEX(Vöruskrá!$R:$R,MATCH($F14,Vöruskrá!$B:$B,0)))*IF($I14="",$H14*(1+$AD$2),$I14)/1000,""))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2286</v>
      </c>
      <c r="C15" s="11">
        <v>35</v>
      </c>
      <c r="D15" s="12" t="s">
        <v>2280</v>
      </c>
      <c r="E15" s="12" t="s">
        <v>2319</v>
      </c>
      <c r="F15" s="12"/>
      <c r="G15" s="12" t="s">
        <v>2320</v>
      </c>
      <c r="H15" s="13"/>
      <c r="I15" s="13"/>
      <c r="J15" s="90" t="str">
        <f>IF($F15="","",IFERROR(IFERROR(INDEX(Réttabanki!$V:$V,MATCH($F15,Réttabanki!$A:$A,0)),INDEX(Vöruskrá!$R:$R,MATCH($F15,Vöruskrá!$B:$B,0)))*($H15+IF($I15="",$H15*(1+$AD$2),$I15))/2/1000,""))</f>
        <v/>
      </c>
      <c r="K15" s="9" t="s">
        <v>2321</v>
      </c>
      <c r="L15" s="9" t="s">
        <v>2322</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7"/>
      <c r="V15" s="467"/>
      <c r="W15" s="467"/>
      <c r="X15" s="467"/>
      <c r="Y15" s="467"/>
      <c r="Z15" s="467"/>
      <c r="AA15" s="467"/>
      <c r="AC15" t="s">
        <v>7</v>
      </c>
      <c r="AF15" s="205" t="str">
        <f>IF($F15="","",IFERROR(IFERROR(INDEX(Réttabanki!$V:$V,MATCH($F15,Réttabanki!$A:$A,0)),INDEX(Vöruskrá!$R:$R,MATCH($F15,Vöruskrá!$B:$B,0)))*$H15/1000,""))</f>
        <v/>
      </c>
      <c r="AG15" s="205" t="str">
        <f>IF($F15="","",IFERROR(IFERROR(INDEX(Réttabanki!$V:$V,MATCH($F15,Réttabanki!$A:$A,0)),INDEX(Vöruskrá!$R:$R,MATCH($F15,Vöruskrá!$B:$B,0)))*IF($I15="",$H15*(1+$AD$2),$I15)/1000,""))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2286</v>
      </c>
      <c r="C16" s="11">
        <v>35</v>
      </c>
      <c r="D16" s="12" t="s">
        <v>2280</v>
      </c>
      <c r="E16" s="12" t="s">
        <v>2319</v>
      </c>
      <c r="F16" s="12" t="s">
        <v>166</v>
      </c>
      <c r="G16" s="12" t="s">
        <v>2323</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5"/>
      <c r="V16" s="465"/>
      <c r="W16" s="465"/>
      <c r="X16" s="465"/>
      <c r="Y16" s="465"/>
      <c r="Z16" s="465"/>
      <c r="AA16" s="465"/>
      <c r="AC16" t="s">
        <v>30</v>
      </c>
      <c r="AF16" s="205">
        <f>IF($F16="","",IFERROR(IFERROR(INDEX(Réttabanki!$V:$V,MATCH($F16,Réttabanki!$A:$A,0)),INDEX(Vöruskrá!$R:$R,MATCH($F16,Vöruskrá!$B:$B,0)))*$H16/1000,""))</f>
        <v>24</v>
      </c>
      <c r="AG16" s="205">
        <f>IF($F16="","",IFERROR(IFERROR(INDEX(Réttabanki!$V:$V,MATCH($F16,Réttabanki!$A:$A,0)),INDEX(Vöruskrá!$R:$R,MATCH($F16,Vöruskrá!$B:$B,0)))*IF($I16="",$H16*(1+$AD$2),$I16)/1000,""))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2286</v>
      </c>
      <c r="C17" s="11">
        <v>35</v>
      </c>
      <c r="D17" s="12" t="s">
        <v>2280</v>
      </c>
      <c r="E17" s="12" t="s">
        <v>2319</v>
      </c>
      <c r="F17" s="12" t="s">
        <v>683</v>
      </c>
      <c r="G17" s="12" t="s">
        <v>2324</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7"/>
      <c r="V17" s="467"/>
      <c r="W17" s="467"/>
      <c r="X17" s="467"/>
      <c r="Y17" s="467"/>
      <c r="Z17" s="467"/>
      <c r="AA17" s="467"/>
      <c r="AC17" t="s">
        <v>47</v>
      </c>
      <c r="AF17" s="205">
        <f>IF($F17="","",IFERROR(IFERROR(INDEX(Réttabanki!$V:$V,MATCH($F17,Réttabanki!$A:$A,0)),INDEX(Vöruskrá!$R:$R,MATCH($F17,Vöruskrá!$B:$B,0)))*$H17/1000,""))</f>
        <v>56</v>
      </c>
      <c r="AG17" s="205">
        <f>IF($F17="","",IFERROR(IFERROR(INDEX(Réttabanki!$V:$V,MATCH($F17,Réttabanki!$A:$A,0)),INDEX(Vöruskrá!$R:$R,MATCH($F17,Vöruskrá!$B:$B,0)))*IF($I17="",$H17*(1+$AD$2),$I17)/1000,""))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2286</v>
      </c>
      <c r="C18" s="11">
        <v>35</v>
      </c>
      <c r="D18" s="12" t="s">
        <v>2280</v>
      </c>
      <c r="E18" s="12" t="s">
        <v>1083</v>
      </c>
      <c r="F18" s="12"/>
      <c r="G18" s="12" t="s">
        <v>2325</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5"/>
      <c r="V18" s="465"/>
      <c r="W18" s="465"/>
      <c r="X18" s="465"/>
      <c r="Y18" s="465"/>
      <c r="Z18" s="465"/>
      <c r="AA18" s="465"/>
      <c r="AC18" t="s">
        <v>60</v>
      </c>
      <c r="AF18" s="205" t="str">
        <f>IF($F18="","",IFERROR(IFERROR(INDEX(Réttabanki!$V:$V,MATCH($F18,Réttabanki!$A:$A,0)),INDEX(Vöruskrá!$R:$R,MATCH($F18,Vöruskrá!$B:$B,0)))*$H18/1000,""))</f>
        <v/>
      </c>
      <c r="AG18" s="205" t="str">
        <f>IF($F18="","",IFERROR(IFERROR(INDEX(Réttabanki!$V:$V,MATCH($F18,Réttabanki!$A:$A,0)),INDEX(Vöruskrá!$R:$R,MATCH($F18,Vöruskrá!$B:$B,0)))*IF($I18="",$H18*(1+$AD$2),$I18)/1000,""))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2286</v>
      </c>
      <c r="C19" s="11">
        <v>35</v>
      </c>
      <c r="D19" s="12" t="s">
        <v>2280</v>
      </c>
      <c r="E19" s="12" t="s">
        <v>1083</v>
      </c>
      <c r="F19" s="12" t="s">
        <v>166</v>
      </c>
      <c r="G19" s="12" t="s">
        <v>2323</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7"/>
      <c r="V19" s="467"/>
      <c r="W19" s="467"/>
      <c r="X19" s="467"/>
      <c r="Y19" s="467"/>
      <c r="Z19" s="467"/>
      <c r="AA19" s="467"/>
      <c r="AC19" t="s">
        <v>54</v>
      </c>
      <c r="AF19" s="205">
        <f>IF($F19="","",IFERROR(IFERROR(INDEX(Réttabanki!$V:$V,MATCH($F19,Réttabanki!$A:$A,0)),INDEX(Vöruskrá!$R:$R,MATCH($F19,Vöruskrá!$B:$B,0)))*$H19/1000,""))</f>
        <v>24</v>
      </c>
      <c r="AG19" s="205">
        <f>IF($F19="","",IFERROR(IFERROR(INDEX(Réttabanki!$V:$V,MATCH($F19,Réttabanki!$A:$A,0)),INDEX(Vöruskrá!$R:$R,MATCH($F19,Vöruskrá!$B:$B,0)))*IF($I19="",$H19*(1+$AD$2),$I19)/1000,""))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2286</v>
      </c>
      <c r="C20" s="11">
        <v>35</v>
      </c>
      <c r="D20" s="12" t="s">
        <v>2280</v>
      </c>
      <c r="E20" s="12" t="s">
        <v>1083</v>
      </c>
      <c r="F20" s="12"/>
      <c r="G20" s="12" t="s">
        <v>2326</v>
      </c>
      <c r="H20" s="13"/>
      <c r="I20" s="13"/>
      <c r="J20" s="90" t="str">
        <f>IF($F20="","",IFERROR(IFERROR(INDEX(Réttabanki!$V:$V,MATCH($F20,Réttabanki!$A:$A,0)),INDEX(Vöruskrá!$R:$R,MATCH($F20,Vöruskrá!$B:$B,0)))*($H20+IF($I20="",$H20*(1+$AD$2),$I20))/2/1000,""))</f>
        <v/>
      </c>
      <c r="K20" s="9" t="s">
        <v>2327</v>
      </c>
      <c r="L20" s="9" t="s">
        <v>217</v>
      </c>
      <c r="M20" s="9"/>
      <c r="N20" s="10"/>
      <c r="O20" s="10"/>
      <c r="P20" s="10"/>
      <c r="Q20" s="10"/>
      <c r="R20" s="10"/>
      <c r="S20" s="10"/>
      <c r="T20" s="44"/>
      <c r="U20" s="465"/>
      <c r="V20" s="465"/>
      <c r="W20" s="465"/>
      <c r="X20" s="465"/>
      <c r="Y20" s="465"/>
      <c r="Z20" s="465"/>
      <c r="AA20" s="465"/>
      <c r="AC20" t="s">
        <v>73</v>
      </c>
      <c r="AF20" s="205" t="str">
        <f>IF($F20="","",IFERROR(IFERROR(INDEX(Réttabanki!$V:$V,MATCH($F20,Réttabanki!$A:$A,0)),INDEX(Vöruskrá!$R:$R,MATCH($F20,Vöruskrá!$B:$B,0)))*$H20/1000,""))</f>
        <v/>
      </c>
      <c r="AG20" s="205" t="str">
        <f>IF($F20="","",IFERROR(IFERROR(INDEX(Réttabanki!$V:$V,MATCH($F20,Réttabanki!$A:$A,0)),INDEX(Vöruskrá!$R:$R,MATCH($F20,Vöruskrá!$B:$B,0)))*IF($I20="",$H20*(1+$AD$2),$I20)/1000,""))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2286</v>
      </c>
      <c r="C21" s="11">
        <v>35</v>
      </c>
      <c r="D21" s="12" t="s">
        <v>2280</v>
      </c>
      <c r="E21" s="12" t="s">
        <v>1083</v>
      </c>
      <c r="F21" s="12" t="s">
        <v>1308</v>
      </c>
      <c r="G21" s="12" t="s">
        <v>2328</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IF($F21="","",IFERROR(IFERROR(INDEX(Réttabanki!$V:$V,MATCH($F21,Réttabanki!$A:$A,0)),INDEX(Vöruskrá!$R:$R,MATCH($F21,Vöruskrá!$B:$B,0)))*$H21/1000,""))</f>
        <v>24</v>
      </c>
      <c r="AG21" s="205">
        <f>IF($F21="","",IFERROR(IFERROR(INDEX(Réttabanki!$V:$V,MATCH($F21,Réttabanki!$A:$A,0)),INDEX(Vöruskrá!$R:$R,MATCH($F21,Vöruskrá!$B:$B,0)))*IF($I21="",$H21*(1+$AD$2),$I21)/1000,""))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2286</v>
      </c>
      <c r="C22" s="11">
        <v>35</v>
      </c>
      <c r="D22" s="12" t="s">
        <v>2280</v>
      </c>
      <c r="E22" s="12" t="s">
        <v>1083</v>
      </c>
      <c r="F22" s="12" t="s">
        <v>683</v>
      </c>
      <c r="G22" s="12" t="s">
        <v>2324</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IF($F22="","",IFERROR(IFERROR(INDEX(Réttabanki!$V:$V,MATCH($F22,Réttabanki!$A:$A,0)),INDEX(Vöruskrá!$R:$R,MATCH($F22,Vöruskrá!$B:$B,0)))*$H22/1000,""))</f>
        <v>56</v>
      </c>
      <c r="AG22" s="205">
        <f>IF($F22="","",IFERROR(IFERROR(INDEX(Réttabanki!$V:$V,MATCH($F22,Réttabanki!$A:$A,0)),INDEX(Vöruskrá!$R:$R,MATCH($F22,Vöruskrá!$B:$B,0)))*IF($I22="",$H22*(1+$AD$2),$I22)/1000,""))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2286</v>
      </c>
      <c r="C23" s="95">
        <v>35</v>
      </c>
      <c r="D23" s="96"/>
      <c r="E23" s="96"/>
      <c r="F23" s="96" t="s">
        <v>2329</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2330</v>
      </c>
      <c r="L23" s="9"/>
      <c r="M23" s="9"/>
      <c r="N23" s="10"/>
      <c r="O23" s="10"/>
      <c r="P23" s="10"/>
      <c r="Q23" s="10"/>
      <c r="R23" s="10"/>
      <c r="S23" s="10"/>
      <c r="T23" s="44"/>
      <c r="U23" s="467"/>
      <c r="V23" s="467"/>
      <c r="W23" s="467"/>
      <c r="X23" s="467"/>
      <c r="Y23" s="467"/>
      <c r="Z23" s="467"/>
      <c r="AA23" s="467"/>
      <c r="AC23" t="s">
        <v>87</v>
      </c>
      <c r="AF23" s="205" t="str">
        <f>IF($F23="","",IFERROR(IFERROR(INDEX(Réttabanki!$V:$V,MATCH($F23,Réttabanki!$A:$A,0)),INDEX(Vöruskrá!$R:$R,MATCH($F23,Vöruskrá!$B:$B,0)))*$H23/1000,""))</f>
        <v/>
      </c>
      <c r="AG23" s="205" t="str">
        <f>IF($F23="","",IFERROR(IFERROR(INDEX(Réttabanki!$V:$V,MATCH($F23,Réttabanki!$A:$A,0)),INDEX(Vöruskrá!$R:$R,MATCH($F23,Vöruskrá!$B:$B,0)))*IF($I23="",$H23*(1+$AD$2),$I23)/1000,""))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2286</v>
      </c>
      <c r="C24" s="95">
        <v>35</v>
      </c>
      <c r="D24" s="96"/>
      <c r="E24" s="96"/>
      <c r="F24" s="96" t="s">
        <v>2331</v>
      </c>
      <c r="G24" s="96"/>
      <c r="H24" s="97"/>
      <c r="I24" s="97"/>
      <c r="J24" s="225">
        <f>SUMIFS($AG$3:$AG$788,$AJ$3:$AJ$788,$AJ24,$D$3:$D$788,"&lt;&gt;Grunnskólar starfsmenn",$E$3:$E$788,"Aðalréttur")+SUMIFS($AG$3:$AG$788,$AJ$3:$AJ$788,$AJ24,$D$3:$D$788,"&lt;&gt;Grunnskólar starfsmenn",$E$3:$E$788,"Meðlætisbar")</f>
        <v>60</v>
      </c>
      <c r="K24" s="9" t="s">
        <v>2330</v>
      </c>
      <c r="L24" s="9"/>
      <c r="M24" s="9"/>
      <c r="N24" s="10"/>
      <c r="O24" s="10"/>
      <c r="P24" s="10"/>
      <c r="Q24" s="10"/>
      <c r="R24" s="10"/>
      <c r="S24" s="10"/>
      <c r="T24" s="44"/>
      <c r="U24" s="465"/>
      <c r="V24" s="465"/>
      <c r="W24" s="465"/>
      <c r="X24" s="465"/>
      <c r="Y24" s="465"/>
      <c r="Z24" s="465"/>
      <c r="AA24" s="465"/>
      <c r="AC24" t="s">
        <v>92</v>
      </c>
      <c r="AF24" s="205" t="str">
        <f>IF($F24="","",IFERROR(IFERROR(INDEX(Réttabanki!$V:$V,MATCH($F24,Réttabanki!$A:$A,0)),INDEX(Vöruskrá!$R:$R,MATCH($F24,Vöruskrá!$B:$B,0)))*$H24/1000,""))</f>
        <v/>
      </c>
      <c r="AG24" s="205" t="str">
        <f>IF($F24="","",IFERROR(IFERROR(INDEX(Réttabanki!$V:$V,MATCH($F24,Réttabanki!$A:$A,0)),INDEX(Vöruskrá!$R:$R,MATCH($F24,Vöruskrá!$B:$B,0)))*IF($I24="",$H24*(1+$AD$2),$I24)/1000,""))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2332</v>
      </c>
      <c r="C25" s="11">
        <v>35</v>
      </c>
      <c r="D25" s="12" t="s">
        <v>2292</v>
      </c>
      <c r="E25" s="12" t="s">
        <v>2288</v>
      </c>
      <c r="F25" s="12"/>
      <c r="G25" s="12" t="s">
        <v>2333</v>
      </c>
      <c r="H25" s="13"/>
      <c r="I25" s="13"/>
      <c r="J25" s="90" t="str">
        <f>IF($F25="","",IFERROR(IFERROR(INDEX(Réttabanki!$V:$V,MATCH($F25,Réttabanki!$A:$A,0)),INDEX(Vöruskrá!$R:$R,MATCH($F25,Vöruskrá!$B:$B,0)))*($H25+IF($I25="",$H25*(1+$AD$2),$I25))/2/1000,""))</f>
        <v/>
      </c>
      <c r="K25" s="9" t="s">
        <v>2334</v>
      </c>
      <c r="L25" s="9" t="s">
        <v>2335</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7"/>
      <c r="V25" s="467"/>
      <c r="W25" s="467"/>
      <c r="X25" s="467"/>
      <c r="Y25" s="467"/>
      <c r="Z25" s="467"/>
      <c r="AA25" s="467"/>
      <c r="AC25" t="s">
        <v>98</v>
      </c>
      <c r="AF25" s="205" t="str">
        <f>IF($F25="","",IFERROR(IFERROR(INDEX(Réttabanki!$V:$V,MATCH($F25,Réttabanki!$A:$A,0)),INDEX(Vöruskrá!$R:$R,MATCH($F25,Vöruskrá!$B:$B,0)))*$H25/1000,""))</f>
        <v/>
      </c>
      <c r="AG25" s="205" t="str">
        <f>IF($F25="","",IFERROR(IFERROR(INDEX(Réttabanki!$V:$V,MATCH($F25,Réttabanki!$A:$A,0)),INDEX(Vöruskrá!$R:$R,MATCH($F25,Vöruskrá!$B:$B,0)))*IF($I25="",$H25*(1+$AD$2),$I25)/1000,""))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2332</v>
      </c>
      <c r="C26" s="11">
        <v>35</v>
      </c>
      <c r="D26" s="12" t="s">
        <v>2287</v>
      </c>
      <c r="E26" s="12" t="s">
        <v>2288</v>
      </c>
      <c r="F26" s="12" t="s">
        <v>1887</v>
      </c>
      <c r="G26" s="12" t="s">
        <v>1262</v>
      </c>
      <c r="H26" s="13"/>
      <c r="I26" s="13">
        <v>250</v>
      </c>
      <c r="J26" s="449">
        <f>IF($F26="","",IFERROR(IFERROR(INDEX(Réttabanki!$V:$V,MATCH($F26,Réttabanki!$A:$A,0)),INDEX(Vöruskrá!$R:$R,MATCH($F26,Vöruskrá!$B:$B,0)))*($H26+IF($I26="",$H26*(1+$AD$2),$I26))/2/1000,""))</f>
        <v>0</v>
      </c>
      <c r="K26" s="9" t="s">
        <v>1888</v>
      </c>
      <c r="L26" s="9" t="s">
        <v>1889</v>
      </c>
      <c r="M26" s="9"/>
      <c r="N26" s="10">
        <v>107.3</v>
      </c>
      <c r="O26" s="10">
        <v>3.7</v>
      </c>
      <c r="P26" s="10">
        <v>1.92</v>
      </c>
      <c r="Q26" s="10">
        <v>8.0399999999999991</v>
      </c>
      <c r="R26" s="10">
        <v>7.26</v>
      </c>
      <c r="S26" s="10">
        <v>1.79</v>
      </c>
      <c r="T26" s="44">
        <v>1</v>
      </c>
      <c r="U26" s="465" t="s">
        <v>2293</v>
      </c>
      <c r="V26" s="465" t="s">
        <v>2294</v>
      </c>
      <c r="W26" s="465">
        <v>140</v>
      </c>
      <c r="X26" s="465" t="s">
        <v>2336</v>
      </c>
      <c r="Y26" s="465">
        <v>75</v>
      </c>
      <c r="Z26" s="465" t="s">
        <v>2337</v>
      </c>
      <c r="AA26" s="465"/>
      <c r="AF26" s="205">
        <f>IF($F26="","",IFERROR(IFERROR(INDEX(Réttabanki!$V:$V,MATCH($F26,Réttabanki!$A:$A,0)),INDEX(Vöruskrá!$R:$R,MATCH($F26,Vöruskrá!$B:$B,0)))*$H26/1000,""))</f>
        <v>0</v>
      </c>
      <c r="AG26" s="205">
        <f>IF($F26="","",IFERROR(IFERROR(INDEX(Réttabanki!$V:$V,MATCH($F26,Réttabanki!$A:$A,0)),INDEX(Vöruskrá!$R:$R,MATCH($F26,Vöruskrá!$B:$B,0)))*IF($I26="",$H26*(1+$AD$2),$I26)/1000,""))</f>
        <v>0</v>
      </c>
      <c r="AH26" s="206" t="str">
        <f>IF(N($AF26)+N($AG26)=0,"",MAX(N($AF26)/$AE$6,N($AG26)/$AE$5))</f>
        <v/>
      </c>
      <c r="AI26" s="414" t="str">
        <f>IF($AH26="","",IF($AH26&gt;$AE$7,"⚠ Yfir "&amp;TEXT($AE$7,"0%"),"OK"))</f>
        <v/>
      </c>
      <c r="AJ26" s="314">
        <f>IF($A26&lt;&gt;"",$A26,AJ25)</f>
        <v>46259</v>
      </c>
    </row>
    <row r="27" spans="1:36" ht="36">
      <c r="A27" s="153"/>
      <c r="B27" s="11" t="s">
        <v>2332</v>
      </c>
      <c r="C27" s="11">
        <v>35</v>
      </c>
      <c r="D27" s="12" t="s">
        <v>2287</v>
      </c>
      <c r="E27" s="12" t="s">
        <v>2288</v>
      </c>
      <c r="F27" s="12" t="s">
        <v>443</v>
      </c>
      <c r="G27" s="12" t="s">
        <v>2338</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7" t="s">
        <v>2293</v>
      </c>
      <c r="V27" s="467" t="s">
        <v>2339</v>
      </c>
      <c r="W27" s="467"/>
      <c r="X27" s="467"/>
      <c r="Y27" s="467"/>
      <c r="Z27" s="467"/>
      <c r="AA27" s="467"/>
      <c r="AF27" s="205">
        <f>IF($F27="","",IFERROR(IFERROR(INDEX(Réttabanki!$V:$V,MATCH($F27,Réttabanki!$A:$A,0)),INDEX(Vöruskrá!$R:$R,MATCH($F27,Vöruskrá!$B:$B,0)))*$H27/1000,""))</f>
        <v>0</v>
      </c>
      <c r="AG27" s="205">
        <f>IF($F27="","",IFERROR(IFERROR(INDEX(Réttabanki!$V:$V,MATCH($F27,Réttabanki!$A:$A,0)),INDEX(Vöruskrá!$R:$R,MATCH($F27,Vöruskrá!$B:$B,0)))*IF($I27="",$H27*(1+$AD$2),$I27)/1000,""))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2332</v>
      </c>
      <c r="C28" s="11">
        <v>35</v>
      </c>
      <c r="D28" s="12" t="s">
        <v>2287</v>
      </c>
      <c r="E28" s="12" t="s">
        <v>2288</v>
      </c>
      <c r="F28" s="12" t="s">
        <v>508</v>
      </c>
      <c r="G28" s="12" t="s">
        <v>2340</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5" t="s">
        <v>2293</v>
      </c>
      <c r="V28" s="465" t="s">
        <v>2339</v>
      </c>
      <c r="W28" s="465"/>
      <c r="X28" s="465"/>
      <c r="Y28" s="465"/>
      <c r="Z28" s="465"/>
      <c r="AA28" s="465"/>
      <c r="AF28" s="205">
        <f>IF($F28="","",IFERROR(IFERROR(INDEX(Réttabanki!$V:$V,MATCH($F28,Réttabanki!$A:$A,0)),INDEX(Vöruskrá!$R:$R,MATCH($F28,Vöruskrá!$B:$B,0)))*$H28/1000,""))</f>
        <v>0</v>
      </c>
      <c r="AG28" s="205">
        <f>IF($F28="","",IFERROR(IFERROR(INDEX(Réttabanki!$V:$V,MATCH($F28,Réttabanki!$A:$A,0)),INDEX(Vöruskrá!$R:$R,MATCH($F28,Vöruskrá!$B:$B,0)))*IF($I28="",$H28*(1+$AD$2),$I28)/1000,""))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2332</v>
      </c>
      <c r="C29" s="11">
        <v>35</v>
      </c>
      <c r="D29" s="12" t="s">
        <v>2254</v>
      </c>
      <c r="E29" s="12" t="s">
        <v>2312</v>
      </c>
      <c r="F29" s="12"/>
      <c r="G29" s="12" t="s">
        <v>2341</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IF($F29="","",IFERROR(IFERROR(INDEX(Réttabanki!$V:$V,MATCH($F29,Réttabanki!$A:$A,0)),INDEX(Vöruskrá!$R:$R,MATCH($F29,Vöruskrá!$B:$B,0)))*$H29/1000,""))</f>
        <v/>
      </c>
      <c r="AG29" s="205" t="str">
        <f>IF($F29="","",IFERROR(IFERROR(INDEX(Réttabanki!$V:$V,MATCH($F29,Réttabanki!$A:$A,0)),INDEX(Vöruskrá!$R:$R,MATCH($F29,Vöruskrá!$B:$B,0)))*IF($I29="",$H29*(1+$AD$2),$I29)/1000,""))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2332</v>
      </c>
      <c r="C30" s="11">
        <v>35</v>
      </c>
      <c r="D30" s="12" t="s">
        <v>2254</v>
      </c>
      <c r="E30" s="12" t="s">
        <v>2312</v>
      </c>
      <c r="F30" s="12" t="s">
        <v>1482</v>
      </c>
      <c r="G30" s="12" t="s">
        <v>2341</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2293</v>
      </c>
      <c r="V30" s="465" t="s">
        <v>2294</v>
      </c>
      <c r="W30" s="465">
        <v>140</v>
      </c>
      <c r="X30" s="465" t="s">
        <v>2316</v>
      </c>
      <c r="Y30" s="465">
        <v>75</v>
      </c>
      <c r="Z30" s="465" t="s">
        <v>2337</v>
      </c>
      <c r="AA30" s="465"/>
      <c r="AF30" s="205">
        <f>IF($F30="","",IFERROR(IFERROR(INDEX(Réttabanki!$V:$V,MATCH($F30,Réttabanki!$A:$A,0)),INDEX(Vöruskrá!$R:$R,MATCH($F30,Vöruskrá!$B:$B,0)))*$H30/1000,""))</f>
        <v>264</v>
      </c>
      <c r="AG30" s="205">
        <f>IF($F30="","",IFERROR(IFERROR(INDEX(Réttabanki!$V:$V,MATCH($F30,Réttabanki!$A:$A,0)),INDEX(Vöruskrá!$R:$R,MATCH($F30,Vöruskrá!$B:$B,0)))*IF($I30="",$H30*(1+$AD$2),$I30)/1000,""))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2332</v>
      </c>
      <c r="C31" s="11">
        <v>35</v>
      </c>
      <c r="D31" s="12" t="s">
        <v>2280</v>
      </c>
      <c r="E31" s="12" t="s">
        <v>2288</v>
      </c>
      <c r="F31" s="12"/>
      <c r="G31" s="12" t="s">
        <v>2333</v>
      </c>
      <c r="H31" s="13"/>
      <c r="I31" s="13"/>
      <c r="J31" s="90" t="str">
        <f>IF($F31="","",IFERROR(IFERROR(INDEX(Réttabanki!$V:$V,MATCH($F31,Réttabanki!$A:$A,0)),INDEX(Vöruskrá!$R:$R,MATCH($F31,Vöruskrá!$B:$B,0)))*($H31+IF($I31="",$H31*(1+$AD$2),$I31))/2/1000,""))</f>
        <v/>
      </c>
      <c r="K31" s="9" t="s">
        <v>2342</v>
      </c>
      <c r="L31" s="9" t="s">
        <v>2343</v>
      </c>
      <c r="M31" s="9"/>
      <c r="N31" s="10"/>
      <c r="O31" s="10"/>
      <c r="P31" s="10"/>
      <c r="Q31" s="10"/>
      <c r="R31" s="10"/>
      <c r="S31" s="10"/>
      <c r="T31" s="44"/>
      <c r="U31" s="467"/>
      <c r="V31" s="467"/>
      <c r="W31" s="467"/>
      <c r="X31" s="467"/>
      <c r="Y31" s="467"/>
      <c r="Z31" s="467"/>
      <c r="AA31" s="467"/>
      <c r="AF31" s="205" t="str">
        <f>IF($F31="","",IFERROR(IFERROR(INDEX(Réttabanki!$V:$V,MATCH($F31,Réttabanki!$A:$A,0)),INDEX(Vöruskrá!$R:$R,MATCH($F31,Vöruskrá!$B:$B,0)))*$H31/1000,""))</f>
        <v/>
      </c>
      <c r="AG31" s="205" t="str">
        <f>IF($F31="","",IFERROR(IFERROR(INDEX(Réttabanki!$V:$V,MATCH($F31,Réttabanki!$A:$A,0)),INDEX(Vöruskrá!$R:$R,MATCH($F31,Vöruskrá!$B:$B,0)))*IF($I31="",$H31*(1+$AD$2),$I31)/1000,""))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2332</v>
      </c>
      <c r="C32" s="11">
        <v>35</v>
      </c>
      <c r="D32" s="12" t="s">
        <v>2280</v>
      </c>
      <c r="E32" s="12" t="s">
        <v>2288</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2293</v>
      </c>
      <c r="V32" s="465" t="s">
        <v>2294</v>
      </c>
      <c r="W32" s="465">
        <v>140</v>
      </c>
      <c r="X32" s="465" t="s">
        <v>2336</v>
      </c>
      <c r="Y32" s="465">
        <v>75</v>
      </c>
      <c r="Z32" s="465" t="s">
        <v>2337</v>
      </c>
      <c r="AA32" s="465"/>
      <c r="AF32" s="205">
        <f>IF($F32="","",IFERROR(IFERROR(INDEX(Réttabanki!$V:$V,MATCH($F32,Réttabanki!$A:$A,0)),INDEX(Vöruskrá!$R:$R,MATCH($F32,Vöruskrá!$B:$B,0)))*$H32/1000,""))</f>
        <v>378</v>
      </c>
      <c r="AG32" s="205">
        <f>IF($F32="","",IFERROR(IFERROR(INDEX(Réttabanki!$V:$V,MATCH($F32,Réttabanki!$A:$A,0)),INDEX(Vöruskrá!$R:$R,MATCH($F32,Vöruskrá!$B:$B,0)))*IF($I32="",$H32*(1+$AD$2),$I32)/1000,""))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2332</v>
      </c>
      <c r="C33" s="11">
        <v>35</v>
      </c>
      <c r="D33" s="12" t="s">
        <v>2280</v>
      </c>
      <c r="E33" s="12" t="s">
        <v>2288</v>
      </c>
      <c r="F33" s="12" t="s">
        <v>443</v>
      </c>
      <c r="G33" s="12" t="s">
        <v>2338</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7" t="s">
        <v>2293</v>
      </c>
      <c r="V33" s="467" t="s">
        <v>2339</v>
      </c>
      <c r="W33" s="467"/>
      <c r="X33" s="467"/>
      <c r="Y33" s="467"/>
      <c r="Z33" s="467"/>
      <c r="AA33" s="467"/>
      <c r="AF33" s="205">
        <f>IF($F33="","",IFERROR(IFERROR(INDEX(Réttabanki!$V:$V,MATCH($F33,Réttabanki!$A:$A,0)),INDEX(Vöruskrá!$R:$R,MATCH($F33,Vöruskrá!$B:$B,0)))*$H33/1000,""))</f>
        <v>25.45</v>
      </c>
      <c r="AG33" s="205">
        <f>IF($F33="","",IFERROR(IFERROR(INDEX(Réttabanki!$V:$V,MATCH($F33,Réttabanki!$A:$A,0)),INDEX(Vöruskrá!$R:$R,MATCH($F33,Vöruskrá!$B:$B,0)))*IF($I33="",$H33*(1+$AD$2),$I33)/1000,""))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2332</v>
      </c>
      <c r="C34" s="11">
        <v>35</v>
      </c>
      <c r="D34" s="12" t="s">
        <v>2280</v>
      </c>
      <c r="E34" s="12" t="s">
        <v>2288</v>
      </c>
      <c r="F34" s="12" t="s">
        <v>508</v>
      </c>
      <c r="G34" s="12" t="s">
        <v>2340</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5" t="s">
        <v>2293</v>
      </c>
      <c r="V34" s="465" t="s">
        <v>2339</v>
      </c>
      <c r="W34" s="465"/>
      <c r="X34" s="465"/>
      <c r="Y34" s="465"/>
      <c r="Z34" s="465"/>
      <c r="AA34" s="465"/>
      <c r="AF34" s="205">
        <f>IF($F34="","",IFERROR(IFERROR(INDEX(Réttabanki!$V:$V,MATCH($F34,Réttabanki!$A:$A,0)),INDEX(Vöruskrá!$R:$R,MATCH($F34,Vöruskrá!$B:$B,0)))*$H34/1000,""))</f>
        <v>23</v>
      </c>
      <c r="AG34" s="205">
        <f>IF($F34="","",IFERROR(IFERROR(INDEX(Réttabanki!$V:$V,MATCH($F34,Réttabanki!$A:$A,0)),INDEX(Vöruskrá!$R:$R,MATCH($F34,Vöruskrá!$B:$B,0)))*IF($I34="",$H34*(1+$AD$2),$I34)/1000,""))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2332</v>
      </c>
      <c r="C35" s="11">
        <v>35</v>
      </c>
      <c r="D35" s="12" t="s">
        <v>2280</v>
      </c>
      <c r="E35" s="12" t="s">
        <v>1083</v>
      </c>
      <c r="F35" s="12"/>
      <c r="G35" s="12" t="s">
        <v>2344</v>
      </c>
      <c r="H35" s="13"/>
      <c r="I35" s="13"/>
      <c r="J35" s="90" t="str">
        <f>IF($F35="","",IFERROR(IFERROR(INDEX(Réttabanki!$V:$V,MATCH($F35,Réttabanki!$A:$A,0)),INDEX(Vöruskrá!$R:$R,MATCH($F35,Vöruskrá!$B:$B,0)))*($H35+IF($I35="",$H35*(1+$AD$2),$I35))/2/1000,""))</f>
        <v/>
      </c>
      <c r="K35" s="9" t="s">
        <v>2345</v>
      </c>
      <c r="L35" s="9" t="s">
        <v>1265</v>
      </c>
      <c r="M35" s="9"/>
      <c r="N35" s="10"/>
      <c r="O35" s="10"/>
      <c r="P35" s="10"/>
      <c r="Q35" s="10"/>
      <c r="R35" s="10"/>
      <c r="S35" s="10"/>
      <c r="T35" s="44"/>
      <c r="U35" s="467"/>
      <c r="V35" s="467"/>
      <c r="W35" s="467"/>
      <c r="X35" s="467"/>
      <c r="Y35" s="467"/>
      <c r="Z35" s="467"/>
      <c r="AA35" s="467"/>
      <c r="AF35" s="205" t="str">
        <f>IF($F35="","",IFERROR(IFERROR(INDEX(Réttabanki!$V:$V,MATCH($F35,Réttabanki!$A:$A,0)),INDEX(Vöruskrá!$R:$R,MATCH($F35,Vöruskrá!$B:$B,0)))*$H35/1000,""))</f>
        <v/>
      </c>
      <c r="AG35" s="205" t="str">
        <f>IF($F35="","",IFERROR(IFERROR(INDEX(Réttabanki!$V:$V,MATCH($F35,Réttabanki!$A:$A,0)),INDEX(Vöruskrá!$R:$R,MATCH($F35,Vöruskrá!$B:$B,0)))*IF($I35="",$H35*(1+$AD$2),$I35)/1000,""))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2332</v>
      </c>
      <c r="C36" s="11">
        <v>35</v>
      </c>
      <c r="D36" s="12" t="s">
        <v>2280</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IF($F36="","",IFERROR(IFERROR(INDEX(Réttabanki!$V:$V,MATCH($F36,Réttabanki!$A:$A,0)),INDEX(Vöruskrá!$R:$R,MATCH($F36,Vöruskrá!$B:$B,0)))*$H36/1000,""))</f>
        <v>378</v>
      </c>
      <c r="AG36" s="205">
        <f>IF($F36="","",IFERROR(IFERROR(INDEX(Réttabanki!$V:$V,MATCH($F36,Réttabanki!$A:$A,0)),INDEX(Vöruskrá!$R:$R,MATCH($F36,Vöruskrá!$B:$B,0)))*IF($I36="",$H36*(1+$AD$2),$I36)/1000,""))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2332</v>
      </c>
      <c r="C37" s="11">
        <v>35</v>
      </c>
      <c r="D37" s="12" t="s">
        <v>2280</v>
      </c>
      <c r="E37" s="12" t="s">
        <v>1083</v>
      </c>
      <c r="F37" s="12" t="s">
        <v>1323</v>
      </c>
      <c r="G37" s="12" t="s">
        <v>2346</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IF($F37="","",IFERROR(IFERROR(INDEX(Réttabanki!$V:$V,MATCH($F37,Réttabanki!$A:$A,0)),INDEX(Vöruskrá!$R:$R,MATCH($F37,Vöruskrá!$B:$B,0)))*$H37/1000,""))</f>
        <v>15</v>
      </c>
      <c r="AG37" s="205">
        <f>IF($F37="","",IFERROR(IFERROR(INDEX(Réttabanki!$V:$V,MATCH($F37,Réttabanki!$A:$A,0)),INDEX(Vöruskrá!$R:$R,MATCH($F37,Vöruskrá!$B:$B,0)))*IF($I37="",$H37*(1+$AD$2),$I37)/1000,""))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2332</v>
      </c>
      <c r="C38" s="11">
        <v>35</v>
      </c>
      <c r="D38" s="12" t="s">
        <v>2280</v>
      </c>
      <c r="E38" s="12" t="s">
        <v>1083</v>
      </c>
      <c r="F38" s="12"/>
      <c r="G38" s="12" t="s">
        <v>2347</v>
      </c>
      <c r="H38" s="13"/>
      <c r="I38" s="13"/>
      <c r="J38" s="90" t="str">
        <f>IF($F38="","",IFERROR(IFERROR(INDEX(Réttabanki!$V:$V,MATCH($F38,Réttabanki!$A:$A,0)),INDEX(Vöruskrá!$R:$R,MATCH($F38,Vöruskrá!$B:$B,0)))*($H38+IF($I38="",$H38*(1+$AD$2),$I38))/2/1000,""))</f>
        <v/>
      </c>
      <c r="K38" s="9" t="s">
        <v>1835</v>
      </c>
      <c r="L38" s="9" t="s">
        <v>1836</v>
      </c>
      <c r="M38" s="9"/>
      <c r="N38" s="10"/>
      <c r="O38" s="10"/>
      <c r="P38" s="10"/>
      <c r="Q38" s="10"/>
      <c r="R38" s="10"/>
      <c r="S38" s="10"/>
      <c r="T38" s="44">
        <v>2</v>
      </c>
      <c r="U38" s="465" t="s">
        <v>2293</v>
      </c>
      <c r="V38" s="465" t="s">
        <v>2294</v>
      </c>
      <c r="W38" s="465">
        <v>140</v>
      </c>
      <c r="X38" s="465" t="s">
        <v>2316</v>
      </c>
      <c r="Y38" s="465">
        <v>75</v>
      </c>
      <c r="Z38" s="465" t="s">
        <v>2337</v>
      </c>
      <c r="AA38" s="465"/>
      <c r="AF38" s="205" t="str">
        <f>IF($F38="","",IFERROR(IFERROR(INDEX(Réttabanki!$V:$V,MATCH($F38,Réttabanki!$A:$A,0)),INDEX(Vöruskrá!$R:$R,MATCH($F38,Vöruskrá!$B:$B,0)))*$H38/1000,""))</f>
        <v/>
      </c>
      <c r="AG38" s="205" t="str">
        <f>IF($F38="","",IFERROR(IFERROR(INDEX(Réttabanki!$V:$V,MATCH($F38,Réttabanki!$A:$A,0)),INDEX(Vöruskrá!$R:$R,MATCH($F38,Vöruskrá!$B:$B,0)))*IF($I38="",$H38*(1+$AD$2),$I38)/1000,""))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2332</v>
      </c>
      <c r="C39" s="11">
        <v>35</v>
      </c>
      <c r="D39" s="12" t="s">
        <v>2280</v>
      </c>
      <c r="E39" s="12" t="s">
        <v>1083</v>
      </c>
      <c r="F39" s="12" t="s">
        <v>1834</v>
      </c>
      <c r="G39" s="12" t="s">
        <v>2348</v>
      </c>
      <c r="H39" s="13">
        <v>200</v>
      </c>
      <c r="I39" s="13"/>
      <c r="J39" s="449">
        <f>IF($F39="","",IFERROR(IFERROR(INDEX(Réttabanki!$V:$V,MATCH($F39,Réttabanki!$A:$A,0)),INDEX(Vöruskrá!$R:$R,MATCH($F39,Vöruskrá!$B:$B,0)))*($H39+IF($I39="",$H39*(1+$AD$2),$I39))/2/1000,""))</f>
        <v>0</v>
      </c>
      <c r="K39" s="9" t="s">
        <v>1835</v>
      </c>
      <c r="L39" s="9" t="s">
        <v>1836</v>
      </c>
      <c r="M39" s="9"/>
      <c r="N39" s="10">
        <v>115.06</v>
      </c>
      <c r="O39" s="10">
        <v>4.18</v>
      </c>
      <c r="P39" s="10">
        <v>2.62</v>
      </c>
      <c r="Q39" s="10">
        <v>9.64</v>
      </c>
      <c r="R39" s="10">
        <v>10.050000000000001</v>
      </c>
      <c r="S39" s="10">
        <v>0.68</v>
      </c>
      <c r="T39" s="45"/>
      <c r="U39" s="467"/>
      <c r="V39" s="467"/>
      <c r="W39" s="467"/>
      <c r="X39" s="467"/>
      <c r="Y39" s="467"/>
      <c r="Z39" s="467"/>
      <c r="AA39" s="467"/>
      <c r="AF39" s="205">
        <f>IF($F39="","",IFERROR(IFERROR(INDEX(Réttabanki!$V:$V,MATCH($F39,Réttabanki!$A:$A,0)),INDEX(Vöruskrá!$R:$R,MATCH($F39,Vöruskrá!$B:$B,0)))*$H39/1000,""))</f>
        <v>0</v>
      </c>
      <c r="AG39" s="205">
        <f>IF($F39="","",IFERROR(IFERROR(INDEX(Réttabanki!$V:$V,MATCH($F39,Réttabanki!$A:$A,0)),INDEX(Vöruskrá!$R:$R,MATCH($F39,Vöruskrá!$B:$B,0)))*IF($I39="",$H39*(1+$AD$2),$I39)/1000,""))</f>
        <v>0</v>
      </c>
      <c r="AH39" s="206" t="str">
        <f>IF(N($AF39)+N($AG39)=0,"",MAX(N($AF39)/$AE$6,N($AG39)/$AE$5))</f>
        <v/>
      </c>
      <c r="AI39" s="414" t="str">
        <f>IF($AH39="","",IF($AH39&gt;$AE$7,"⚠ Yfir "&amp;TEXT($AE$7,"0%"),"OK"))</f>
        <v/>
      </c>
      <c r="AJ39" s="314">
        <f>IF($A39&lt;&gt;"",$A39,AJ38)</f>
        <v>46259</v>
      </c>
    </row>
    <row r="40" spans="1:36" ht="48">
      <c r="A40" s="153"/>
      <c r="B40" s="11" t="s">
        <v>2332</v>
      </c>
      <c r="C40" s="11">
        <v>35</v>
      </c>
      <c r="D40" s="12" t="s">
        <v>2280</v>
      </c>
      <c r="E40" s="12" t="s">
        <v>1083</v>
      </c>
      <c r="F40" s="12"/>
      <c r="G40" s="12" t="s">
        <v>2349</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IF($F40="","",IFERROR(IFERROR(INDEX(Réttabanki!$V:$V,MATCH($F40,Réttabanki!$A:$A,0)),INDEX(Vöruskrá!$R:$R,MATCH($F40,Vöruskrá!$B:$B,0)))*$H40/1000,""))</f>
        <v/>
      </c>
      <c r="AG40" s="205" t="str">
        <f>IF($F40="","",IFERROR(IFERROR(INDEX(Réttabanki!$V:$V,MATCH($F40,Réttabanki!$A:$A,0)),INDEX(Vöruskrá!$R:$R,MATCH($F40,Vöruskrá!$B:$B,0)))*IF($I40="",$H40*(1+$AD$2),$I40)/1000,""))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2332</v>
      </c>
      <c r="C41" s="11">
        <v>35</v>
      </c>
      <c r="D41" s="12" t="s">
        <v>2280</v>
      </c>
      <c r="E41" s="12" t="s">
        <v>1083</v>
      </c>
      <c r="F41" s="12" t="s">
        <v>1348</v>
      </c>
      <c r="G41" s="12" t="s">
        <v>2349</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2293</v>
      </c>
      <c r="V41" s="467" t="s">
        <v>2294</v>
      </c>
      <c r="W41" s="467">
        <v>160</v>
      </c>
      <c r="X41" s="467" t="s">
        <v>2316</v>
      </c>
      <c r="Y41" s="467">
        <v>75</v>
      </c>
      <c r="Z41" s="467" t="s">
        <v>2337</v>
      </c>
      <c r="AA41" s="467"/>
      <c r="AF41" s="205">
        <f>IF($F41="","",IFERROR(IFERROR(INDEX(Réttabanki!$V:$V,MATCH($F41,Réttabanki!$A:$A,0)),INDEX(Vöruskrá!$R:$R,MATCH($F41,Vöruskrá!$B:$B,0)))*$H41/1000,""))</f>
        <v>240</v>
      </c>
      <c r="AG41" s="205">
        <f>IF($F41="","",IFERROR(IFERROR(INDEX(Réttabanki!$V:$V,MATCH($F41,Réttabanki!$A:$A,0)),INDEX(Vöruskrá!$R:$R,MATCH($F41,Vöruskrá!$B:$B,0)))*IF($I41="",$H41*(1+$AD$2),$I41)/1000,""))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2332</v>
      </c>
      <c r="C42" s="11">
        <v>35</v>
      </c>
      <c r="D42" s="12" t="s">
        <v>2287</v>
      </c>
      <c r="E42" s="12" t="s">
        <v>2317</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5"/>
      <c r="V42" s="465"/>
      <c r="W42" s="465"/>
      <c r="X42" s="465"/>
      <c r="Y42" s="465"/>
      <c r="Z42" s="465"/>
      <c r="AA42" s="465"/>
      <c r="AF42" s="205" t="str">
        <f>IF($F42="","",IFERROR(IFERROR(INDEX(Réttabanki!$V:$V,MATCH($F42,Réttabanki!$A:$A,0)),INDEX(Vöruskrá!$R:$R,MATCH($F42,Vöruskrá!$B:$B,0)))*$H42/1000,""))</f>
        <v/>
      </c>
      <c r="AG42" s="205" t="str">
        <f>IF($F42="","",IFERROR(IFERROR(INDEX(Réttabanki!$V:$V,MATCH($F42,Réttabanki!$A:$A,0)),INDEX(Vöruskrá!$R:$R,MATCH($F42,Vöruskrá!$B:$B,0)))*IF($I42="",$H42*(1+$AD$2),$I42)/1000,""))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2332</v>
      </c>
      <c r="C43" s="11">
        <v>35</v>
      </c>
      <c r="D43" s="12" t="s">
        <v>2280</v>
      </c>
      <c r="E43" s="12" t="s">
        <v>2317</v>
      </c>
      <c r="F43" s="12"/>
      <c r="G43" s="12" t="s">
        <v>2350</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7"/>
      <c r="V43" s="467"/>
      <c r="W43" s="467"/>
      <c r="X43" s="467"/>
      <c r="Y43" s="467"/>
      <c r="Z43" s="467"/>
      <c r="AA43" s="467"/>
      <c r="AF43" s="205" t="str">
        <f>IF($F43="","",IFERROR(IFERROR(INDEX(Réttabanki!$V:$V,MATCH($F43,Réttabanki!$A:$A,0)),INDEX(Vöruskrá!$R:$R,MATCH($F43,Vöruskrá!$B:$B,0)))*$H43/1000,""))</f>
        <v/>
      </c>
      <c r="AG43" s="205" t="str">
        <f>IF($F43="","",IFERROR(IFERROR(INDEX(Réttabanki!$V:$V,MATCH($F43,Réttabanki!$A:$A,0)),INDEX(Vöruskrá!$R:$R,MATCH($F43,Vöruskrá!$B:$B,0)))*IF($I43="",$H43*(1+$AD$2),$I43)/1000,""))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2332</v>
      </c>
      <c r="C44" s="11">
        <v>35</v>
      </c>
      <c r="D44" s="12" t="s">
        <v>2280</v>
      </c>
      <c r="E44" s="12" t="s">
        <v>2319</v>
      </c>
      <c r="F44" s="12"/>
      <c r="G44" s="12" t="s">
        <v>2351</v>
      </c>
      <c r="H44" s="13"/>
      <c r="I44" s="13"/>
      <c r="J44" s="90" t="str">
        <f>IF($F44="","",IFERROR(IFERROR(INDEX(Réttabanki!$V:$V,MATCH($F44,Réttabanki!$A:$A,0)),INDEX(Vöruskrá!$R:$R,MATCH($F44,Vöruskrá!$B:$B,0)))*($H44+IF($I44="",$H44*(1+$AD$2),$I44))/2/1000,""))</f>
        <v/>
      </c>
      <c r="K44" s="9" t="s">
        <v>2352</v>
      </c>
      <c r="L44" s="9" t="s">
        <v>2353</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5"/>
      <c r="V44" s="465"/>
      <c r="W44" s="465"/>
      <c r="X44" s="465"/>
      <c r="Y44" s="465"/>
      <c r="Z44" s="465"/>
      <c r="AA44" s="465"/>
      <c r="AF44" s="205" t="str">
        <f>IF($F44="","",IFERROR(IFERROR(INDEX(Réttabanki!$V:$V,MATCH($F44,Réttabanki!$A:$A,0)),INDEX(Vöruskrá!$R:$R,MATCH($F44,Vöruskrá!$B:$B,0)))*$H44/1000,""))</f>
        <v/>
      </c>
      <c r="AG44" s="205" t="str">
        <f>IF($F44="","",IFERROR(IFERROR(INDEX(Réttabanki!$V:$V,MATCH($F44,Réttabanki!$A:$A,0)),INDEX(Vöruskrá!$R:$R,MATCH($F44,Vöruskrá!$B:$B,0)))*IF($I44="",$H44*(1+$AD$2),$I44)/1000,""))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2332</v>
      </c>
      <c r="C45" s="11">
        <v>35</v>
      </c>
      <c r="D45" s="12" t="s">
        <v>2280</v>
      </c>
      <c r="E45" s="12" t="s">
        <v>2319</v>
      </c>
      <c r="F45" s="12" t="s">
        <v>1538</v>
      </c>
      <c r="G45" s="12" t="s">
        <v>2354</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7"/>
      <c r="V45" s="467"/>
      <c r="W45" s="467"/>
      <c r="X45" s="467"/>
      <c r="Y45" s="467"/>
      <c r="Z45" s="467"/>
      <c r="AA45" s="467"/>
      <c r="AF45" s="205">
        <f>IF($F45="","",IFERROR(IFERROR(INDEX(Réttabanki!$V:$V,MATCH($F45,Réttabanki!$A:$A,0)),INDEX(Vöruskrá!$R:$R,MATCH($F45,Vöruskrá!$B:$B,0)))*$H45/1000,""))</f>
        <v>28</v>
      </c>
      <c r="AG45" s="205">
        <f>IF($F45="","",IFERROR(IFERROR(INDEX(Réttabanki!$V:$V,MATCH($F45,Réttabanki!$A:$A,0)),INDEX(Vöruskrá!$R:$R,MATCH($F45,Vöruskrá!$B:$B,0)))*IF($I45="",$H45*(1+$AD$2),$I45)/1000,""))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2332</v>
      </c>
      <c r="C46" s="11">
        <v>35</v>
      </c>
      <c r="D46" s="12" t="s">
        <v>2280</v>
      </c>
      <c r="E46" s="12" t="s">
        <v>2319</v>
      </c>
      <c r="F46" s="12" t="s">
        <v>691</v>
      </c>
      <c r="G46" s="12" t="s">
        <v>2355</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5"/>
      <c r="V46" s="465"/>
      <c r="W46" s="465"/>
      <c r="X46" s="465"/>
      <c r="Y46" s="465"/>
      <c r="Z46" s="465"/>
      <c r="AA46" s="465"/>
      <c r="AF46" s="205">
        <f>IF($F46="","",IFERROR(IFERROR(INDEX(Réttabanki!$V:$V,MATCH($F46,Réttabanki!$A:$A,0)),INDEX(Vöruskrá!$R:$R,MATCH($F46,Vöruskrá!$B:$B,0)))*$H46/1000,""))</f>
        <v>36</v>
      </c>
      <c r="AG46" s="205">
        <f>IF($F46="","",IFERROR(IFERROR(INDEX(Réttabanki!$V:$V,MATCH($F46,Réttabanki!$A:$A,0)),INDEX(Vöruskrá!$R:$R,MATCH($F46,Vöruskrá!$B:$B,0)))*IF($I46="",$H46*(1+$AD$2),$I46)/1000,""))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2332</v>
      </c>
      <c r="C47" s="11">
        <v>35</v>
      </c>
      <c r="D47" s="12" t="s">
        <v>2280</v>
      </c>
      <c r="E47" s="12" t="s">
        <v>1083</v>
      </c>
      <c r="F47" s="12"/>
      <c r="G47" s="12" t="s">
        <v>2356</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7"/>
      <c r="V47" s="467"/>
      <c r="W47" s="467"/>
      <c r="X47" s="467"/>
      <c r="Y47" s="467"/>
      <c r="Z47" s="467"/>
      <c r="AA47" s="467"/>
      <c r="AF47" s="205" t="str">
        <f>IF($F47="","",IFERROR(IFERROR(INDEX(Réttabanki!$V:$V,MATCH($F47,Réttabanki!$A:$A,0)),INDEX(Vöruskrá!$R:$R,MATCH($F47,Vöruskrá!$B:$B,0)))*$H47/1000,""))</f>
        <v/>
      </c>
      <c r="AG47" s="205" t="str">
        <f>IF($F47="","",IFERROR(IFERROR(INDEX(Réttabanki!$V:$V,MATCH($F47,Réttabanki!$A:$A,0)),INDEX(Vöruskrá!$R:$R,MATCH($F47,Vöruskrá!$B:$B,0)))*IF($I47="",$H47*(1+$AD$2),$I47)/1000,""))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2332</v>
      </c>
      <c r="C48" s="11">
        <v>35</v>
      </c>
      <c r="D48" s="12" t="s">
        <v>2280</v>
      </c>
      <c r="E48" s="12" t="s">
        <v>1083</v>
      </c>
      <c r="F48" s="12" t="s">
        <v>177</v>
      </c>
      <c r="G48" s="12" t="s">
        <v>2354</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5"/>
      <c r="V48" s="465"/>
      <c r="W48" s="465"/>
      <c r="X48" s="465"/>
      <c r="Y48" s="465"/>
      <c r="Z48" s="465"/>
      <c r="AA48" s="465"/>
      <c r="AF48" s="205">
        <f>IF($F48="","",IFERROR(IFERROR(INDEX(Réttabanki!$V:$V,MATCH($F48,Réttabanki!$A:$A,0)),INDEX(Vöruskrá!$R:$R,MATCH($F48,Vöruskrá!$B:$B,0)))*$H48/1000,""))</f>
        <v>24</v>
      </c>
      <c r="AG48" s="205">
        <f>IF($F48="","",IFERROR(IFERROR(INDEX(Réttabanki!$V:$V,MATCH($F48,Réttabanki!$A:$A,0)),INDEX(Vöruskrá!$R:$R,MATCH($F48,Vöruskrá!$B:$B,0)))*IF($I48="",$H48*(1+$AD$2),$I48)/1000,""))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2332</v>
      </c>
      <c r="C49" s="11">
        <v>35</v>
      </c>
      <c r="D49" s="12" t="s">
        <v>2280</v>
      </c>
      <c r="E49" s="12" t="s">
        <v>1083</v>
      </c>
      <c r="F49" s="12"/>
      <c r="G49" s="12" t="s">
        <v>2357</v>
      </c>
      <c r="H49" s="13"/>
      <c r="I49" s="13"/>
      <c r="J49" s="90" t="str">
        <f>IF($F49="","",IFERROR(IFERROR(INDEX(Réttabanki!$V:$V,MATCH($F49,Réttabanki!$A:$A,0)),INDEX(Vöruskrá!$R:$R,MATCH($F49,Vöruskrá!$B:$B,0)))*($H49+IF($I49="",$H49*(1+$AD$2),$I49))/2/1000,""))</f>
        <v/>
      </c>
      <c r="K49" s="9" t="s">
        <v>2358</v>
      </c>
      <c r="L49" s="9" t="s">
        <v>238</v>
      </c>
      <c r="M49" s="9"/>
      <c r="N49" s="10"/>
      <c r="O49" s="10"/>
      <c r="P49" s="10"/>
      <c r="Q49" s="10"/>
      <c r="R49" s="10"/>
      <c r="S49" s="10"/>
      <c r="T49" s="44"/>
      <c r="U49" s="467"/>
      <c r="V49" s="467"/>
      <c r="W49" s="467"/>
      <c r="X49" s="467"/>
      <c r="Y49" s="467"/>
      <c r="Z49" s="467"/>
      <c r="AA49" s="467"/>
      <c r="AF49" s="205" t="str">
        <f>IF($F49="","",IFERROR(IFERROR(INDEX(Réttabanki!$V:$V,MATCH($F49,Réttabanki!$A:$A,0)),INDEX(Vöruskrá!$R:$R,MATCH($F49,Vöruskrá!$B:$B,0)))*$H49/1000,""))</f>
        <v/>
      </c>
      <c r="AG49" s="205" t="str">
        <f>IF($F49="","",IFERROR(IFERROR(INDEX(Réttabanki!$V:$V,MATCH($F49,Réttabanki!$A:$A,0)),INDEX(Vöruskrá!$R:$R,MATCH($F49,Vöruskrá!$B:$B,0)))*IF($I49="",$H49*(1+$AD$2),$I49)/1000,""))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2332</v>
      </c>
      <c r="C50" s="11">
        <v>35</v>
      </c>
      <c r="D50" s="12" t="s">
        <v>2280</v>
      </c>
      <c r="E50" s="12" t="s">
        <v>1083</v>
      </c>
      <c r="F50" s="12" t="s">
        <v>1311</v>
      </c>
      <c r="G50" s="12" t="s">
        <v>2328</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IF($F50="","",IFERROR(IFERROR(INDEX(Réttabanki!$V:$V,MATCH($F50,Réttabanki!$A:$A,0)),INDEX(Vöruskrá!$R:$R,MATCH($F50,Vöruskrá!$B:$B,0)))*$H50/1000,""))</f>
        <v>24</v>
      </c>
      <c r="AG50" s="205">
        <f>IF($F50="","",IFERROR(IFERROR(INDEX(Réttabanki!$V:$V,MATCH($F50,Réttabanki!$A:$A,0)),INDEX(Vöruskrá!$R:$R,MATCH($F50,Vöruskrá!$B:$B,0)))*IF($I50="",$H50*(1+$AD$2),$I50)/1000,""))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2332</v>
      </c>
      <c r="C51" s="11">
        <v>35</v>
      </c>
      <c r="D51" s="12" t="s">
        <v>2280</v>
      </c>
      <c r="E51" s="12" t="s">
        <v>1083</v>
      </c>
      <c r="F51" s="12" t="s">
        <v>691</v>
      </c>
      <c r="G51" s="12" t="s">
        <v>2355</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IF($F51="","",IFERROR(IFERROR(INDEX(Réttabanki!$V:$V,MATCH($F51,Réttabanki!$A:$A,0)),INDEX(Vöruskrá!$R:$R,MATCH($F51,Vöruskrá!$B:$B,0)))*$H51/1000,""))</f>
        <v>36</v>
      </c>
      <c r="AG51" s="205">
        <f>IF($F51="","",IFERROR(IFERROR(INDEX(Réttabanki!$V:$V,MATCH($F51,Réttabanki!$A:$A,0)),INDEX(Vöruskrá!$R:$R,MATCH($F51,Vöruskrá!$B:$B,0)))*IF($I51="",$H51*(1+$AD$2),$I51)/1000,""))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2332</v>
      </c>
      <c r="C52" s="95">
        <v>35</v>
      </c>
      <c r="D52" s="96"/>
      <c r="E52" s="96"/>
      <c r="F52" s="96" t="s">
        <v>2329</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2330</v>
      </c>
      <c r="L52" s="9"/>
      <c r="M52" s="9"/>
      <c r="N52" s="10"/>
      <c r="O52" s="10"/>
      <c r="P52" s="10"/>
      <c r="Q52" s="10"/>
      <c r="R52" s="10"/>
      <c r="S52" s="10"/>
      <c r="T52" s="44"/>
      <c r="U52" s="465"/>
      <c r="V52" s="465"/>
      <c r="W52" s="465"/>
      <c r="X52" s="465"/>
      <c r="Y52" s="465"/>
      <c r="Z52" s="465"/>
      <c r="AA52" s="465"/>
      <c r="AF52" s="205" t="str">
        <f>IF($F52="","",IFERROR(IFERROR(INDEX(Réttabanki!$V:$V,MATCH($F52,Réttabanki!$A:$A,0)),INDEX(Vöruskrá!$R:$R,MATCH($F52,Vöruskrá!$B:$B,0)))*$H52/1000,""))</f>
        <v/>
      </c>
      <c r="AG52" s="205" t="str">
        <f>IF($F52="","",IFERROR(IFERROR(INDEX(Réttabanki!$V:$V,MATCH($F52,Réttabanki!$A:$A,0)),INDEX(Vöruskrá!$R:$R,MATCH($F52,Vöruskrá!$B:$B,0)))*IF($I52="",$H52*(1+$AD$2),$I52)/1000,""))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2332</v>
      </c>
      <c r="C53" s="95">
        <v>35</v>
      </c>
      <c r="D53" s="96"/>
      <c r="E53" s="96"/>
      <c r="F53" s="96" t="s">
        <v>2331</v>
      </c>
      <c r="G53" s="96"/>
      <c r="H53" s="97"/>
      <c r="I53" s="97"/>
      <c r="J53" s="225">
        <f>SUMIFS($AG$3:$AG$788,$AJ$3:$AJ$788,$AJ53,$D$3:$D$788,"&lt;&gt;Grunnskólar starfsmenn",$E$3:$E$788,"Aðalréttur")+SUMIFS($AG$3:$AG$788,$AJ$3:$AJ$788,$AJ53,$D$3:$D$788,"&lt;&gt;Grunnskólar starfsmenn",$E$3:$E$788,"Meðlætisbar")</f>
        <v>615.45000000000005</v>
      </c>
      <c r="K53" s="9" t="s">
        <v>2330</v>
      </c>
      <c r="L53" s="9"/>
      <c r="M53" s="9"/>
      <c r="N53" s="10"/>
      <c r="O53" s="10"/>
      <c r="P53" s="10"/>
      <c r="Q53" s="10"/>
      <c r="R53" s="10"/>
      <c r="S53" s="10"/>
      <c r="T53" s="44"/>
      <c r="U53" s="467"/>
      <c r="V53" s="467"/>
      <c r="W53" s="467"/>
      <c r="X53" s="467"/>
      <c r="Y53" s="467"/>
      <c r="Z53" s="467"/>
      <c r="AA53" s="467"/>
      <c r="AF53" s="205" t="str">
        <f>IF($F53="","",IFERROR(IFERROR(INDEX(Réttabanki!$V:$V,MATCH($F53,Réttabanki!$A:$A,0)),INDEX(Vöruskrá!$R:$R,MATCH($F53,Vöruskrá!$B:$B,0)))*$H53/1000,""))</f>
        <v/>
      </c>
      <c r="AG53" s="205" t="str">
        <f>IF($F53="","",IFERROR(IFERROR(INDEX(Réttabanki!$V:$V,MATCH($F53,Réttabanki!$A:$A,0)),INDEX(Vöruskrá!$R:$R,MATCH($F53,Vöruskrá!$B:$B,0)))*IF($I53="",$H53*(1+$AD$2),$I53)/1000,""))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2359</v>
      </c>
      <c r="C54" s="11">
        <v>35</v>
      </c>
      <c r="D54" s="12" t="s">
        <v>2254</v>
      </c>
      <c r="E54" s="12" t="s">
        <v>2288</v>
      </c>
      <c r="F54" s="12"/>
      <c r="G54" s="12" t="s">
        <v>2360</v>
      </c>
      <c r="H54" s="13"/>
      <c r="I54" s="13"/>
      <c r="J54" s="90" t="str">
        <f>IF($F54="","",IFERROR(IFERROR(INDEX(Réttabanki!$V:$V,MATCH($F54,Réttabanki!$A:$A,0)),INDEX(Vöruskrá!$R:$R,MATCH($F54,Vöruskrá!$B:$B,0)))*($H54+IF($I54="",$H54*(1+$AD$2),$I54))/2/1000,""))</f>
        <v/>
      </c>
      <c r="K54" s="9" t="s">
        <v>2361</v>
      </c>
      <c r="L54" s="9" t="s">
        <v>2362</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5"/>
      <c r="V54" s="465"/>
      <c r="W54" s="465"/>
      <c r="X54" s="465"/>
      <c r="Y54" s="465"/>
      <c r="Z54" s="465"/>
      <c r="AA54" s="465"/>
      <c r="AF54" s="205" t="str">
        <f>IF($F54="","",IFERROR(IFERROR(INDEX(Réttabanki!$V:$V,MATCH($F54,Réttabanki!$A:$A,0)),INDEX(Vöruskrá!$R:$R,MATCH($F54,Vöruskrá!$B:$B,0)))*$H54/1000,""))</f>
        <v/>
      </c>
      <c r="AG54" s="205" t="str">
        <f>IF($F54="","",IFERROR(IFERROR(INDEX(Réttabanki!$V:$V,MATCH($F54,Réttabanki!$A:$A,0)),INDEX(Vöruskrá!$R:$R,MATCH($F54,Vöruskrá!$B:$B,0)))*IF($I54="",$H54*(1+$AD$2),$I54)/1000,""))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2359</v>
      </c>
      <c r="C55" s="11">
        <v>35</v>
      </c>
      <c r="D55" s="12" t="s">
        <v>2254</v>
      </c>
      <c r="E55" s="12" t="s">
        <v>2288</v>
      </c>
      <c r="F55" s="12" t="s">
        <v>750</v>
      </c>
      <c r="G55" s="12" t="s">
        <v>2363</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2293</v>
      </c>
      <c r="V55" s="467" t="s">
        <v>2294</v>
      </c>
      <c r="W55" s="467" t="s">
        <v>2364</v>
      </c>
      <c r="X55" s="467" t="s">
        <v>2295</v>
      </c>
      <c r="Y55" s="467">
        <v>75</v>
      </c>
      <c r="Z55" s="467" t="s">
        <v>2365</v>
      </c>
      <c r="AA55" s="467"/>
      <c r="AF55" s="205">
        <f>IF($F55="","",IFERROR(IFERROR(INDEX(Réttabanki!$V:$V,MATCH($F55,Réttabanki!$A:$A,0)),INDEX(Vöruskrá!$R:$R,MATCH($F55,Vöruskrá!$B:$B,0)))*$H55/1000,""))</f>
        <v>152.5</v>
      </c>
      <c r="AG55" s="205">
        <f>IF($F55="","",IFERROR(IFERROR(INDEX(Réttabanki!$V:$V,MATCH($F55,Réttabanki!$A:$A,0)),INDEX(Vöruskrá!$R:$R,MATCH($F55,Vöruskrá!$B:$B,0)))*IF($I55="",$H55*(1+$AD$2),$I55)/1000,""))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2359</v>
      </c>
      <c r="C56" s="11">
        <v>35</v>
      </c>
      <c r="D56" s="12" t="s">
        <v>2254</v>
      </c>
      <c r="E56" s="12" t="s">
        <v>2288</v>
      </c>
      <c r="F56" s="12" t="s">
        <v>278</v>
      </c>
      <c r="G56" s="12" t="s">
        <v>2366</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5" t="s">
        <v>2293</v>
      </c>
      <c r="V56" s="465" t="s">
        <v>2339</v>
      </c>
      <c r="W56" s="465"/>
      <c r="X56" s="465"/>
      <c r="Y56" s="465"/>
      <c r="Z56" s="465"/>
      <c r="AA56" s="465"/>
      <c r="AF56" s="205">
        <f>IF($F56="","",IFERROR(IFERROR(INDEX(Réttabanki!$V:$V,MATCH($F56,Réttabanki!$A:$A,0)),INDEX(Vöruskrá!$R:$R,MATCH($F56,Vöruskrá!$B:$B,0)))*$H56/1000,""))</f>
        <v>45</v>
      </c>
      <c r="AG56" s="205">
        <f>IF($F56="","",IFERROR(IFERROR(INDEX(Réttabanki!$V:$V,MATCH($F56,Réttabanki!$A:$A,0)),INDEX(Vöruskrá!$R:$R,MATCH($F56,Vöruskrá!$B:$B,0)))*IF($I56="",$H56*(1+$AD$2),$I56)/1000,""))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2359</v>
      </c>
      <c r="C57" s="11">
        <v>35</v>
      </c>
      <c r="D57" s="12" t="s">
        <v>2254</v>
      </c>
      <c r="E57" s="12" t="s">
        <v>2288</v>
      </c>
      <c r="F57" s="12" t="s">
        <v>828</v>
      </c>
      <c r="G57" s="12" t="s">
        <v>2367</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7"/>
      <c r="V57" s="467"/>
      <c r="W57" s="467"/>
      <c r="X57" s="467"/>
      <c r="Y57" s="467"/>
      <c r="Z57" s="467"/>
      <c r="AA57" s="467"/>
      <c r="AF57" s="205">
        <f>IF($F57="","",IFERROR(IFERROR(INDEX(Réttabanki!$V:$V,MATCH($F57,Réttabanki!$A:$A,0)),INDEX(Vöruskrá!$R:$R,MATCH($F57,Vöruskrá!$B:$B,0)))*$H57/1000,""))</f>
        <v>27.495000000000001</v>
      </c>
      <c r="AG57" s="205">
        <f>IF($F57="","",IFERROR(IFERROR(INDEX(Réttabanki!$V:$V,MATCH($F57,Réttabanki!$A:$A,0)),INDEX(Vöruskrá!$R:$R,MATCH($F57,Vöruskrá!$B:$B,0)))*IF($I57="",$H57*(1+$AD$2),$I57)/1000,""))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2359</v>
      </c>
      <c r="C58" s="11">
        <v>35</v>
      </c>
      <c r="D58" s="12" t="s">
        <v>2292</v>
      </c>
      <c r="E58" s="12" t="s">
        <v>2288</v>
      </c>
      <c r="F58" s="12" t="s">
        <v>1560</v>
      </c>
      <c r="G58" s="12" t="s">
        <v>2368</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IF($F58="","",IFERROR(IFERROR(INDEX(Réttabanki!$V:$V,MATCH($F58,Réttabanki!$A:$A,0)),INDEX(Vöruskrá!$R:$R,MATCH($F58,Vöruskrá!$B:$B,0)))*$H58/1000,""))</f>
        <v>0</v>
      </c>
      <c r="AG58" s="205">
        <f>IF($F58="","",IFERROR(IFERROR(INDEX(Réttabanki!$V:$V,MATCH($F58,Réttabanki!$A:$A,0)),INDEX(Vöruskrá!$R:$R,MATCH($F58,Vöruskrá!$B:$B,0)))*IF($I58="",$H58*(1+$AD$2),$I58)/1000,""))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2359</v>
      </c>
      <c r="C59" s="11">
        <v>35</v>
      </c>
      <c r="D59" s="12" t="s">
        <v>2254</v>
      </c>
      <c r="E59" s="12" t="s">
        <v>1083</v>
      </c>
      <c r="F59" s="12"/>
      <c r="G59" s="12" t="s">
        <v>2369</v>
      </c>
      <c r="H59" s="13"/>
      <c r="I59" s="13"/>
      <c r="J59" s="90" t="str">
        <f>IF($F59="","",IFERROR(IFERROR(INDEX(Réttabanki!$V:$V,MATCH($F59,Réttabanki!$A:$A,0)),INDEX(Vöruskrá!$R:$R,MATCH($F59,Vöruskrá!$B:$B,0)))*($H59+IF($I59="",$H59*(1+$AD$2),$I59))/2/1000,""))</f>
        <v/>
      </c>
      <c r="K59" s="9" t="s">
        <v>2370</v>
      </c>
      <c r="L59" s="9" t="s">
        <v>217</v>
      </c>
      <c r="M59" s="9"/>
      <c r="N59" s="10"/>
      <c r="O59" s="10"/>
      <c r="P59" s="10"/>
      <c r="Q59" s="10"/>
      <c r="R59" s="10"/>
      <c r="S59" s="10"/>
      <c r="T59" s="45"/>
      <c r="U59" s="467"/>
      <c r="V59" s="467"/>
      <c r="W59" s="467"/>
      <c r="X59" s="467"/>
      <c r="Y59" s="467"/>
      <c r="Z59" s="467"/>
      <c r="AA59" s="467"/>
      <c r="AF59" s="205" t="str">
        <f>IF($F59="","",IFERROR(IFERROR(INDEX(Réttabanki!$V:$V,MATCH($F59,Réttabanki!$A:$A,0)),INDEX(Vöruskrá!$R:$R,MATCH($F59,Vöruskrá!$B:$B,0)))*$H59/1000,""))</f>
        <v/>
      </c>
      <c r="AG59" s="205" t="str">
        <f>IF($F59="","",IFERROR(IFERROR(INDEX(Réttabanki!$V:$V,MATCH($F59,Réttabanki!$A:$A,0)),INDEX(Vöruskrá!$R:$R,MATCH($F59,Vöruskrá!$B:$B,0)))*IF($I59="",$H59*(1+$AD$2),$I59)/1000,""))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2359</v>
      </c>
      <c r="C60" s="11">
        <v>35</v>
      </c>
      <c r="D60" s="12" t="s">
        <v>2254</v>
      </c>
      <c r="E60" s="12" t="s">
        <v>1083</v>
      </c>
      <c r="F60" s="12" t="s">
        <v>750</v>
      </c>
      <c r="G60" s="12" t="s">
        <v>2363</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IF($F60="","",IFERROR(IFERROR(INDEX(Réttabanki!$V:$V,MATCH($F60,Réttabanki!$A:$A,0)),INDEX(Vöruskrá!$R:$R,MATCH($F60,Vöruskrá!$B:$B,0)))*$H60/1000,""))</f>
        <v>152.5</v>
      </c>
      <c r="AG60" s="205">
        <f>IF($F60="","",IFERROR(IFERROR(INDEX(Réttabanki!$V:$V,MATCH($F60,Réttabanki!$A:$A,0)),INDEX(Vöruskrá!$R:$R,MATCH($F60,Vöruskrá!$B:$B,0)))*IF($I60="",$H60*(1+$AD$2),$I60)/1000,""))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2359</v>
      </c>
      <c r="C61" s="11">
        <v>35</v>
      </c>
      <c r="D61" s="12" t="s">
        <v>2254</v>
      </c>
      <c r="E61" s="12" t="s">
        <v>1083</v>
      </c>
      <c r="F61" s="12" t="s">
        <v>1308</v>
      </c>
      <c r="G61" s="12" t="s">
        <v>2371</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IF($F61="","",IFERROR(IFERROR(INDEX(Réttabanki!$V:$V,MATCH($F61,Réttabanki!$A:$A,0)),INDEX(Vöruskrá!$R:$R,MATCH($F61,Vöruskrá!$B:$B,0)))*$H61/1000,""))</f>
        <v>15</v>
      </c>
      <c r="AG61" s="205">
        <f>IF($F61="","",IFERROR(IFERROR(INDEX(Réttabanki!$V:$V,MATCH($F61,Réttabanki!$A:$A,0)),INDEX(Vöruskrá!$R:$R,MATCH($F61,Vöruskrá!$B:$B,0)))*IF($I61="",$H61*(1+$AD$2),$I61)/1000,""))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2359</v>
      </c>
      <c r="C62" s="11">
        <v>35</v>
      </c>
      <c r="D62" s="12" t="s">
        <v>2254</v>
      </c>
      <c r="E62" s="12" t="s">
        <v>1083</v>
      </c>
      <c r="F62" s="12" t="s">
        <v>828</v>
      </c>
      <c r="G62" s="12" t="s">
        <v>2367</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IF($F62="","",IFERROR(IFERROR(INDEX(Réttabanki!$V:$V,MATCH($F62,Réttabanki!$A:$A,0)),INDEX(Vöruskrá!$R:$R,MATCH($F62,Vöruskrá!$B:$B,0)))*$H62/1000,""))</f>
        <v>27.495000000000001</v>
      </c>
      <c r="AG62" s="205">
        <f>IF($F62="","",IFERROR(IFERROR(INDEX(Réttabanki!$V:$V,MATCH($F62,Réttabanki!$A:$A,0)),INDEX(Vöruskrá!$R:$R,MATCH($F62,Vöruskrá!$B:$B,0)))*IF($I62="",$H62*(1+$AD$2),$I62)/1000,""))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2359</v>
      </c>
      <c r="C63" s="11">
        <v>35</v>
      </c>
      <c r="D63" s="12" t="s">
        <v>2254</v>
      </c>
      <c r="E63" s="12" t="s">
        <v>1083</v>
      </c>
      <c r="F63" s="12"/>
      <c r="G63" s="12" t="s">
        <v>2372</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IF($F63="","",IFERROR(IFERROR(INDEX(Réttabanki!$V:$V,MATCH($F63,Réttabanki!$A:$A,0)),INDEX(Vöruskrá!$R:$R,MATCH($F63,Vöruskrá!$B:$B,0)))*$H63/1000,""))</f>
        <v/>
      </c>
      <c r="AG63" s="205" t="str">
        <f>IF($F63="","",IFERROR(IFERROR(INDEX(Réttabanki!$V:$V,MATCH($F63,Réttabanki!$A:$A,0)),INDEX(Vöruskrá!$R:$R,MATCH($F63,Vöruskrá!$B:$B,0)))*IF($I63="",$H63*(1+$AD$2),$I63)/1000,""))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2359</v>
      </c>
      <c r="C64" s="11">
        <v>35</v>
      </c>
      <c r="D64" s="12" t="s">
        <v>2254</v>
      </c>
      <c r="E64" s="12" t="s">
        <v>1083</v>
      </c>
      <c r="F64" s="12" t="s">
        <v>750</v>
      </c>
      <c r="G64" s="12" t="s">
        <v>2363</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IF($F64="","",IFERROR(IFERROR(INDEX(Réttabanki!$V:$V,MATCH($F64,Réttabanki!$A:$A,0)),INDEX(Vöruskrá!$R:$R,MATCH($F64,Vöruskrá!$B:$B,0)))*$H64/1000,""))</f>
        <v>152.5</v>
      </c>
      <c r="AG64" s="205">
        <f>IF($F64="","",IFERROR(IFERROR(INDEX(Réttabanki!$V:$V,MATCH($F64,Réttabanki!$A:$A,0)),INDEX(Vöruskrá!$R:$R,MATCH($F64,Vöruskrá!$B:$B,0)))*IF($I64="",$H64*(1+$AD$2),$I64)/1000,""))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2359</v>
      </c>
      <c r="C65" s="11">
        <v>35</v>
      </c>
      <c r="D65" s="12" t="s">
        <v>2254</v>
      </c>
      <c r="E65" s="12" t="s">
        <v>1083</v>
      </c>
      <c r="F65" s="12"/>
      <c r="G65" s="12" t="s">
        <v>2373</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IF($F65="","",IFERROR(IFERROR(INDEX(Réttabanki!$V:$V,MATCH($F65,Réttabanki!$A:$A,0)),INDEX(Vöruskrá!$R:$R,MATCH($F65,Vöruskrá!$B:$B,0)))*$H65/1000,""))</f>
        <v/>
      </c>
      <c r="AG65" s="205" t="str">
        <f>IF($F65="","",IFERROR(IFERROR(INDEX(Réttabanki!$V:$V,MATCH($F65,Réttabanki!$A:$A,0)),INDEX(Vöruskrá!$R:$R,MATCH($F65,Vöruskrá!$B:$B,0)))*IF($I65="",$H65*(1+$AD$2),$I65)/1000,""))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2359</v>
      </c>
      <c r="C66" s="11">
        <v>35</v>
      </c>
      <c r="D66" s="12" t="s">
        <v>2254</v>
      </c>
      <c r="E66" s="12" t="s">
        <v>1083</v>
      </c>
      <c r="F66" s="12" t="s">
        <v>332</v>
      </c>
      <c r="G66" s="12" t="s">
        <v>2373</v>
      </c>
      <c r="H66" s="13">
        <v>250</v>
      </c>
      <c r="I66" s="13">
        <v>250</v>
      </c>
      <c r="J66" s="449">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5" t="s">
        <v>2293</v>
      </c>
      <c r="V66" s="465" t="s">
        <v>2294</v>
      </c>
      <c r="W66" s="465" t="s">
        <v>2364</v>
      </c>
      <c r="X66" s="465" t="s">
        <v>2374</v>
      </c>
      <c r="Y66" s="465">
        <v>75</v>
      </c>
      <c r="Z66" s="465" t="s">
        <v>2337</v>
      </c>
      <c r="AA66" s="465"/>
      <c r="AF66" s="205">
        <f>IF($F66="","",IFERROR(IFERROR(INDEX(Réttabanki!$V:$V,MATCH($F66,Réttabanki!$A:$A,0)),INDEX(Vöruskrá!$R:$R,MATCH($F66,Vöruskrá!$B:$B,0)))*$H66/1000,""))</f>
        <v>0</v>
      </c>
      <c r="AG66" s="205">
        <f>IF($F66="","",IFERROR(IFERROR(INDEX(Réttabanki!$V:$V,MATCH($F66,Réttabanki!$A:$A,0)),INDEX(Vöruskrá!$R:$R,MATCH($F66,Vöruskrá!$B:$B,0)))*IF($I66="",$H66*(1+$AD$2),$I66)/1000,""))</f>
        <v>0</v>
      </c>
      <c r="AH66" s="206" t="str">
        <f>IF(N($AF66)+N($AG66)=0,"",MAX(N($AF66)/$AE$6,N($AG66)/$AE$5))</f>
        <v/>
      </c>
      <c r="AI66" s="414" t="str">
        <f>IF($AH66="","",IF($AH66&gt;$AE$7,"⚠ Yfir "&amp;TEXT($AE$7,"0%"),"OK"))</f>
        <v/>
      </c>
      <c r="AJ66" s="314">
        <f>IF($A66&lt;&gt;"",$A66,AJ65)</f>
        <v>46260</v>
      </c>
    </row>
    <row r="67" spans="1:36" ht="36">
      <c r="A67" s="153"/>
      <c r="B67" s="11" t="s">
        <v>2359</v>
      </c>
      <c r="C67" s="11">
        <v>35</v>
      </c>
      <c r="D67" s="12" t="s">
        <v>2254</v>
      </c>
      <c r="E67" s="12" t="s">
        <v>2312</v>
      </c>
      <c r="F67" s="12"/>
      <c r="G67" s="12" t="s">
        <v>2375</v>
      </c>
      <c r="H67" s="13"/>
      <c r="I67" s="13"/>
      <c r="J67" s="90" t="str">
        <f>IF($F67="","",IFERROR(IFERROR(INDEX(Réttabanki!$V:$V,MATCH($F67,Réttabanki!$A:$A,0)),INDEX(Vöruskrá!$R:$R,MATCH($F67,Vöruskrá!$B:$B,0)))*($H67+IF($I67="",$H67*(1+$AD$2),$I67))/2/1000,""))</f>
        <v/>
      </c>
      <c r="K67" s="9" t="s">
        <v>2376</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7"/>
      <c r="V67" s="467"/>
      <c r="W67" s="467"/>
      <c r="X67" s="467"/>
      <c r="Y67" s="467"/>
      <c r="Z67" s="467"/>
      <c r="AA67" s="467"/>
      <c r="AF67" s="205" t="str">
        <f>IF($F67="","",IFERROR(IFERROR(INDEX(Réttabanki!$V:$V,MATCH($F67,Réttabanki!$A:$A,0)),INDEX(Vöruskrá!$R:$R,MATCH($F67,Vöruskrá!$B:$B,0)))*$H67/1000,""))</f>
        <v/>
      </c>
      <c r="AG67" s="205" t="str">
        <f>IF($F67="","",IFERROR(IFERROR(INDEX(Réttabanki!$V:$V,MATCH($F67,Réttabanki!$A:$A,0)),INDEX(Vöruskrá!$R:$R,MATCH($F67,Vöruskrá!$B:$B,0)))*IF($I67="",$H67*(1+$AD$2),$I67)/1000,""))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2359</v>
      </c>
      <c r="C68" s="11">
        <v>35</v>
      </c>
      <c r="D68" s="12" t="s">
        <v>2254</v>
      </c>
      <c r="E68" s="12" t="s">
        <v>2312</v>
      </c>
      <c r="F68" s="12" t="s">
        <v>332</v>
      </c>
      <c r="G68" s="12" t="s">
        <v>332</v>
      </c>
      <c r="H68" s="13">
        <v>250</v>
      </c>
      <c r="I68" s="13">
        <v>250</v>
      </c>
      <c r="J68" s="449">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5" t="s">
        <v>2293</v>
      </c>
      <c r="V68" s="465" t="s">
        <v>2294</v>
      </c>
      <c r="W68" s="465" t="s">
        <v>2364</v>
      </c>
      <c r="X68" s="465" t="s">
        <v>2374</v>
      </c>
      <c r="Y68" s="465">
        <v>75</v>
      </c>
      <c r="Z68" s="465" t="s">
        <v>2337</v>
      </c>
      <c r="AA68" s="465"/>
      <c r="AF68" s="205">
        <f>IF($F68="","",IFERROR(IFERROR(INDEX(Réttabanki!$V:$V,MATCH($F68,Réttabanki!$A:$A,0)),INDEX(Vöruskrá!$R:$R,MATCH($F68,Vöruskrá!$B:$B,0)))*$H68/1000,""))</f>
        <v>0</v>
      </c>
      <c r="AG68" s="205">
        <f>IF($F68="","",IFERROR(IFERROR(INDEX(Réttabanki!$V:$V,MATCH($F68,Réttabanki!$A:$A,0)),INDEX(Vöruskrá!$R:$R,MATCH($F68,Vöruskrá!$B:$B,0)))*IF($I68="",$H68*(1+$AD$2),$I68)/1000,""))</f>
        <v>0</v>
      </c>
      <c r="AH68" s="206" t="str">
        <f>IF(N($AF68)+N($AG68)=0,"",MAX(N($AF68)/$AE$6,N($AG68)/$AE$5))</f>
        <v/>
      </c>
      <c r="AI68" s="414" t="str">
        <f>IF($AH68="","",IF($AH68&gt;$AE$7,"⚠ Yfir "&amp;TEXT($AE$7,"0%"),"OK"))</f>
        <v/>
      </c>
      <c r="AJ68" s="314">
        <f>IF($A68&lt;&gt;"",$A68,AJ67)</f>
        <v>46260</v>
      </c>
    </row>
    <row r="69" spans="1:36" ht="24">
      <c r="A69" s="153"/>
      <c r="B69" s="11" t="s">
        <v>2359</v>
      </c>
      <c r="C69" s="11">
        <v>35</v>
      </c>
      <c r="D69" s="12" t="s">
        <v>2254</v>
      </c>
      <c r="E69" s="12" t="s">
        <v>2312</v>
      </c>
      <c r="F69" s="12" t="s">
        <v>828</v>
      </c>
      <c r="G69" s="12" t="s">
        <v>2367</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7"/>
      <c r="V69" s="467"/>
      <c r="W69" s="467"/>
      <c r="X69" s="467"/>
      <c r="Y69" s="467"/>
      <c r="Z69" s="467"/>
      <c r="AA69" s="467"/>
      <c r="AF69" s="205">
        <f>IF($F69="","",IFERROR(IFERROR(INDEX(Réttabanki!$V:$V,MATCH($F69,Réttabanki!$A:$A,0)),INDEX(Vöruskrá!$R:$R,MATCH($F69,Vöruskrá!$B:$B,0)))*$H69/1000,""))</f>
        <v>27.495000000000001</v>
      </c>
      <c r="AG69" s="205">
        <f>IF($F69="","",IFERROR(IFERROR(INDEX(Réttabanki!$V:$V,MATCH($F69,Réttabanki!$A:$A,0)),INDEX(Vöruskrá!$R:$R,MATCH($F69,Vöruskrá!$B:$B,0)))*IF($I69="",$H69*(1+$AD$2),$I69)/1000,""))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2359</v>
      </c>
      <c r="C70" s="11">
        <v>35</v>
      </c>
      <c r="D70" s="12" t="s">
        <v>2254</v>
      </c>
      <c r="E70" s="12" t="s">
        <v>2317</v>
      </c>
      <c r="F70" s="12"/>
      <c r="G70" s="12" t="s">
        <v>2377</v>
      </c>
      <c r="H70" s="13"/>
      <c r="I70" s="13"/>
      <c r="J70" s="90" t="str">
        <f>IF($F70="","",IFERROR(IFERROR(INDEX(Réttabanki!$V:$V,MATCH($F70,Réttabanki!$A:$A,0)),INDEX(Vöruskrá!$R:$R,MATCH($F70,Vöruskrá!$B:$B,0)))*($H70+IF($I70="",$H70*(1+$AD$2),$I70))/2/1000,""))</f>
        <v/>
      </c>
      <c r="K70" s="9" t="s">
        <v>2378</v>
      </c>
      <c r="L70" s="9" t="s">
        <v>2379</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5"/>
      <c r="V70" s="465"/>
      <c r="W70" s="465"/>
      <c r="X70" s="465"/>
      <c r="Y70" s="465"/>
      <c r="Z70" s="465"/>
      <c r="AA70" s="465"/>
      <c r="AF70" s="205" t="str">
        <f>IF($F70="","",IFERROR(IFERROR(INDEX(Réttabanki!$V:$V,MATCH($F70,Réttabanki!$A:$A,0)),INDEX(Vöruskrá!$R:$R,MATCH($F70,Vöruskrá!$B:$B,0)))*$H70/1000,""))</f>
        <v/>
      </c>
      <c r="AG70" s="205" t="str">
        <f>IF($F70="","",IFERROR(IFERROR(INDEX(Réttabanki!$V:$V,MATCH($F70,Réttabanki!$A:$A,0)),INDEX(Vöruskrá!$R:$R,MATCH($F70,Vöruskrá!$B:$B,0)))*IF($I70="",$H70*(1+$AD$2),$I70)/1000,""))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2359</v>
      </c>
      <c r="C71" s="11">
        <v>35</v>
      </c>
      <c r="D71" s="12" t="s">
        <v>2254</v>
      </c>
      <c r="E71" s="12" t="s">
        <v>2317</v>
      </c>
      <c r="F71" s="12" t="s">
        <v>143</v>
      </c>
      <c r="G71" s="12" t="s">
        <v>2380</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7"/>
      <c r="V71" s="467"/>
      <c r="W71" s="467"/>
      <c r="X71" s="467"/>
      <c r="Y71" s="467"/>
      <c r="Z71" s="467"/>
      <c r="AA71" s="467"/>
      <c r="AF71" s="205">
        <f>IF($F71="","",IFERROR(IFERROR(INDEX(Réttabanki!$V:$V,MATCH($F71,Réttabanki!$A:$A,0)),INDEX(Vöruskrá!$R:$R,MATCH($F71,Vöruskrá!$B:$B,0)))*$H71/1000,""))</f>
        <v>24</v>
      </c>
      <c r="AG71" s="205">
        <f>IF($F71="","",IFERROR(IFERROR(INDEX(Réttabanki!$V:$V,MATCH($F71,Réttabanki!$A:$A,0)),INDEX(Vöruskrá!$R:$R,MATCH($F71,Vöruskrá!$B:$B,0)))*IF($I71="",$H71*(1+$AD$2),$I71)/1000,""))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2359</v>
      </c>
      <c r="C72" s="11">
        <v>35</v>
      </c>
      <c r="D72" s="12" t="s">
        <v>2254</v>
      </c>
      <c r="E72" s="12" t="s">
        <v>2317</v>
      </c>
      <c r="F72" s="12" t="s">
        <v>683</v>
      </c>
      <c r="G72" s="12" t="s">
        <v>2324</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5"/>
      <c r="V72" s="465"/>
      <c r="W72" s="465"/>
      <c r="X72" s="465"/>
      <c r="Y72" s="465"/>
      <c r="Z72" s="465"/>
      <c r="AA72" s="465"/>
      <c r="AF72" s="205">
        <f>IF($F72="","",IFERROR(IFERROR(INDEX(Réttabanki!$V:$V,MATCH($F72,Réttabanki!$A:$A,0)),INDEX(Vöruskrá!$R:$R,MATCH($F72,Vöruskrá!$B:$B,0)))*$H72/1000,""))</f>
        <v>56</v>
      </c>
      <c r="AG72" s="205">
        <f>IF($F72="","",IFERROR(IFERROR(INDEX(Réttabanki!$V:$V,MATCH($F72,Réttabanki!$A:$A,0)),INDEX(Vöruskrá!$R:$R,MATCH($F72,Vöruskrá!$B:$B,0)))*IF($I72="",$H72*(1+$AD$2),$I72)/1000,""))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2359</v>
      </c>
      <c r="C73" s="11">
        <v>35</v>
      </c>
      <c r="D73" s="12" t="s">
        <v>2254</v>
      </c>
      <c r="E73" s="12" t="s">
        <v>1083</v>
      </c>
      <c r="F73" s="12"/>
      <c r="G73" s="12" t="s">
        <v>2381</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IF($F73="","",IFERROR(IFERROR(INDEX(Réttabanki!$V:$V,MATCH($F73,Réttabanki!$A:$A,0)),INDEX(Vöruskrá!$R:$R,MATCH($F73,Vöruskrá!$B:$B,0)))*$H73/1000,""))</f>
        <v/>
      </c>
      <c r="AG73" s="205" t="str">
        <f>IF($F73="","",IFERROR(IFERROR(INDEX(Réttabanki!$V:$V,MATCH($F73,Réttabanki!$A:$A,0)),INDEX(Vöruskrá!$R:$R,MATCH($F73,Vöruskrá!$B:$B,0)))*IF($I73="",$H73*(1+$AD$2),$I73)/1000,""))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2359</v>
      </c>
      <c r="C74" s="11">
        <v>35</v>
      </c>
      <c r="D74" s="12" t="s">
        <v>2254</v>
      </c>
      <c r="E74" s="12" t="s">
        <v>1083</v>
      </c>
      <c r="F74" s="12" t="s">
        <v>683</v>
      </c>
      <c r="G74" s="12" t="s">
        <v>2324</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IF($F74="","",IFERROR(IFERROR(INDEX(Réttabanki!$V:$V,MATCH($F74,Réttabanki!$A:$A,0)),INDEX(Vöruskrá!$R:$R,MATCH($F74,Vöruskrá!$B:$B,0)))*$H74/1000,""))</f>
        <v>56</v>
      </c>
      <c r="AG74" s="205">
        <f>IF($F74="","",IFERROR(IFERROR(INDEX(Réttabanki!$V:$V,MATCH($F74,Réttabanki!$A:$A,0)),INDEX(Vöruskrá!$R:$R,MATCH($F74,Vöruskrá!$B:$B,0)))*IF($I74="",$H74*(1+$AD$2),$I74)/1000,""))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2359</v>
      </c>
      <c r="C75" s="11">
        <v>35</v>
      </c>
      <c r="D75" s="12" t="s">
        <v>2254</v>
      </c>
      <c r="E75" s="12" t="s">
        <v>1083</v>
      </c>
      <c r="F75" s="12"/>
      <c r="G75" s="12" t="s">
        <v>2382</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IF($F75="","",IFERROR(IFERROR(INDEX(Réttabanki!$V:$V,MATCH($F75,Réttabanki!$A:$A,0)),INDEX(Vöruskrá!$R:$R,MATCH($F75,Vöruskrá!$B:$B,0)))*$H75/1000,""))</f>
        <v/>
      </c>
      <c r="AG75" s="205" t="str">
        <f>IF($F75="","",IFERROR(IFERROR(INDEX(Réttabanki!$V:$V,MATCH($F75,Réttabanki!$A:$A,0)),INDEX(Vöruskrá!$R:$R,MATCH($F75,Vöruskrá!$B:$B,0)))*IF($I75="",$H75*(1+$AD$2),$I75)/1000,""))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2359</v>
      </c>
      <c r="C76" s="11">
        <v>35</v>
      </c>
      <c r="D76" s="12" t="s">
        <v>2254</v>
      </c>
      <c r="E76" s="12" t="s">
        <v>1083</v>
      </c>
      <c r="F76" s="12" t="s">
        <v>143</v>
      </c>
      <c r="G76" s="12" t="s">
        <v>2380</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5"/>
      <c r="V76" s="465"/>
      <c r="W76" s="465"/>
      <c r="X76" s="465"/>
      <c r="Y76" s="465"/>
      <c r="Z76" s="465"/>
      <c r="AA76" s="465"/>
      <c r="AF76" s="205">
        <f>IF($F76="","",IFERROR(IFERROR(INDEX(Réttabanki!$V:$V,MATCH($F76,Réttabanki!$A:$A,0)),INDEX(Vöruskrá!$R:$R,MATCH($F76,Vöruskrá!$B:$B,0)))*$H76/1000,""))</f>
        <v>24</v>
      </c>
      <c r="AG76" s="205">
        <f>IF($F76="","",IFERROR(IFERROR(INDEX(Réttabanki!$V:$V,MATCH($F76,Réttabanki!$A:$A,0)),INDEX(Vöruskrá!$R:$R,MATCH($F76,Vöruskrá!$B:$B,0)))*IF($I76="",$H76*(1+$AD$2),$I76)/1000,""))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2359</v>
      </c>
      <c r="C77" s="11">
        <v>35</v>
      </c>
      <c r="D77" s="12" t="s">
        <v>2254</v>
      </c>
      <c r="E77" s="12" t="s">
        <v>2319</v>
      </c>
      <c r="F77" s="12"/>
      <c r="G77" s="12" t="s">
        <v>2383</v>
      </c>
      <c r="H77" s="13"/>
      <c r="I77" s="13"/>
      <c r="J77" s="90" t="str">
        <f>IF($F77="","",IFERROR(IFERROR(INDEX(Réttabanki!$V:$V,MATCH($F77,Réttabanki!$A:$A,0)),INDEX(Vöruskrá!$R:$R,MATCH($F77,Vöruskrá!$B:$B,0)))*($H77+IF($I77="",$H77*(1+$AD$2),$I77))/2/1000,""))</f>
        <v/>
      </c>
      <c r="K77" s="9" t="s">
        <v>2384</v>
      </c>
      <c r="L77" s="9" t="s">
        <v>2385</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7"/>
      <c r="V77" s="467"/>
      <c r="W77" s="467"/>
      <c r="X77" s="467"/>
      <c r="Y77" s="467"/>
      <c r="Z77" s="467"/>
      <c r="AA77" s="467"/>
      <c r="AF77" s="205" t="str">
        <f>IF($F77="","",IFERROR(IFERROR(INDEX(Réttabanki!$V:$V,MATCH($F77,Réttabanki!$A:$A,0)),INDEX(Vöruskrá!$R:$R,MATCH($F77,Vöruskrá!$B:$B,0)))*$H77/1000,""))</f>
        <v/>
      </c>
      <c r="AG77" s="205" t="str">
        <f>IF($F77="","",IFERROR(IFERROR(INDEX(Réttabanki!$V:$V,MATCH($F77,Réttabanki!$A:$A,0)),INDEX(Vöruskrá!$R:$R,MATCH($F77,Vöruskrá!$B:$B,0)))*IF($I77="",$H77*(1+$AD$2),$I77)/1000,""))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2359</v>
      </c>
      <c r="C78" s="11">
        <v>35</v>
      </c>
      <c r="D78" s="12" t="s">
        <v>2254</v>
      </c>
      <c r="E78" s="12" t="s">
        <v>2319</v>
      </c>
      <c r="F78" s="12" t="s">
        <v>187</v>
      </c>
      <c r="G78" s="12" t="s">
        <v>2386</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5"/>
      <c r="V78" s="465"/>
      <c r="W78" s="465"/>
      <c r="X78" s="465"/>
      <c r="Y78" s="465"/>
      <c r="Z78" s="465"/>
      <c r="AA78" s="465"/>
      <c r="AF78" s="205">
        <f>IF($F78="","",IFERROR(IFERROR(INDEX(Réttabanki!$V:$V,MATCH($F78,Réttabanki!$A:$A,0)),INDEX(Vöruskrá!$R:$R,MATCH($F78,Vöruskrá!$B:$B,0)))*$H78/1000,""))</f>
        <v>24</v>
      </c>
      <c r="AG78" s="205">
        <f>IF($F78="","",IFERROR(IFERROR(INDEX(Réttabanki!$V:$V,MATCH($F78,Réttabanki!$A:$A,0)),INDEX(Vöruskrá!$R:$R,MATCH($F78,Vöruskrá!$B:$B,0)))*IF($I78="",$H78*(1+$AD$2),$I78)/1000,""))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2359</v>
      </c>
      <c r="C79" s="218">
        <v>35</v>
      </c>
      <c r="D79" s="218" t="s">
        <v>2254</v>
      </c>
      <c r="E79" s="218" t="s">
        <v>2319</v>
      </c>
      <c r="F79" s="218" t="s">
        <v>234</v>
      </c>
      <c r="G79" s="218" t="s">
        <v>2387</v>
      </c>
      <c r="H79" s="218">
        <v>20</v>
      </c>
      <c r="I79" s="218"/>
      <c r="J79" s="447">
        <f>IF($F79="","",IFERROR(IFERROR(INDEX(Réttabanki!$V:$V,MATCH($F79,Réttabanki!$A:$A,0)),INDEX(Vöruskrá!$R:$R,MATCH($F79,Vöruskrá!$B:$B,0)))*($H79+IF($I79="",$H79*(1+$AD$2),$I79))/2/1000,""))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2359</v>
      </c>
      <c r="C80" s="11">
        <v>35</v>
      </c>
      <c r="D80" s="12" t="s">
        <v>2254</v>
      </c>
      <c r="E80" s="12" t="s">
        <v>1083</v>
      </c>
      <c r="F80" s="12"/>
      <c r="G80" s="12" t="s">
        <v>2388</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5"/>
      <c r="V80" s="465"/>
      <c r="W80" s="465"/>
      <c r="X80" s="465"/>
      <c r="Y80" s="465"/>
      <c r="Z80" s="465"/>
      <c r="AA80" s="465"/>
      <c r="AF80" s="205" t="str">
        <f>IF($F80="","",IFERROR(IFERROR(INDEX(Réttabanki!$V:$V,MATCH($F80,Réttabanki!$A:$A,0)),INDEX(Vöruskrá!$R:$R,MATCH($F80,Vöruskrá!$B:$B,0)))*$H80/1000,""))</f>
        <v/>
      </c>
      <c r="AG80" s="205" t="str">
        <f>IF($F80="","",IFERROR(IFERROR(INDEX(Réttabanki!$V:$V,MATCH($F80,Réttabanki!$A:$A,0)),INDEX(Vöruskrá!$R:$R,MATCH($F80,Vöruskrá!$B:$B,0)))*IF($I80="",$H80*(1+$AD$2),$I80)/1000,""))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2359</v>
      </c>
      <c r="C81" s="11">
        <v>35</v>
      </c>
      <c r="D81" s="12" t="s">
        <v>2254</v>
      </c>
      <c r="E81" s="12" t="s">
        <v>1083</v>
      </c>
      <c r="F81" s="12" t="s">
        <v>187</v>
      </c>
      <c r="G81" s="12" t="s">
        <v>2386</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7"/>
      <c r="V81" s="467"/>
      <c r="W81" s="467"/>
      <c r="X81" s="467"/>
      <c r="Y81" s="467"/>
      <c r="Z81" s="467"/>
      <c r="AA81" s="467"/>
      <c r="AF81" s="205">
        <f>IF($F81="","",IFERROR(IFERROR(INDEX(Réttabanki!$V:$V,MATCH($F81,Réttabanki!$A:$A,0)),INDEX(Vöruskrá!$R:$R,MATCH($F81,Vöruskrá!$B:$B,0)))*$H81/1000,""))</f>
        <v>24</v>
      </c>
      <c r="AG81" s="205">
        <f>IF($F81="","",IFERROR(IFERROR(INDEX(Réttabanki!$V:$V,MATCH($F81,Réttabanki!$A:$A,0)),INDEX(Vöruskrá!$R:$R,MATCH($F81,Vöruskrá!$B:$B,0)))*IF($I81="",$H81*(1+$AD$2),$I81)/1000,""))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2359</v>
      </c>
      <c r="C82" s="218">
        <v>35</v>
      </c>
      <c r="D82" s="218" t="s">
        <v>2254</v>
      </c>
      <c r="E82" s="218" t="s">
        <v>1083</v>
      </c>
      <c r="F82" s="218"/>
      <c r="G82" s="218" t="s">
        <v>2389</v>
      </c>
      <c r="H82" s="218"/>
      <c r="I82" s="218"/>
      <c r="J82" s="447" t="str">
        <f>IF($F82="","",IFERROR(IFERROR(INDEX(Réttabanki!$V:$V,MATCH($F82,Réttabanki!$A:$A,0)),INDEX(Vöruskrá!$R:$R,MATCH($F82,Vöruskrá!$B:$B,0)))*($H82+IF($I82="",$H82*(1+$AD$2),$I82))/2/1000,""))</f>
        <v/>
      </c>
      <c r="K82" s="218" t="s">
        <v>2390</v>
      </c>
      <c r="L82" s="218" t="s">
        <v>238</v>
      </c>
      <c r="M82" s="218"/>
      <c r="N82" s="218"/>
      <c r="O82" s="218"/>
      <c r="P82" s="218"/>
      <c r="Q82" s="218"/>
      <c r="R82" s="218"/>
      <c r="S82" s="218"/>
      <c r="U82" s="465"/>
      <c r="V82" s="465"/>
      <c r="W82" s="465"/>
      <c r="X82" s="465"/>
      <c r="Y82" s="465"/>
      <c r="Z82" s="465"/>
      <c r="AA82" s="46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2359</v>
      </c>
      <c r="C83" s="218">
        <v>35</v>
      </c>
      <c r="D83" s="218" t="s">
        <v>2254</v>
      </c>
      <c r="E83" s="218" t="s">
        <v>1083</v>
      </c>
      <c r="F83" s="218" t="s">
        <v>1314</v>
      </c>
      <c r="G83" s="218" t="s">
        <v>2391</v>
      </c>
      <c r="H83" s="218">
        <v>40</v>
      </c>
      <c r="I83" s="218"/>
      <c r="J83" s="447">
        <f>IF($F83="","",IFERROR(IFERROR(INDEX(Réttabanki!$V:$V,MATCH($F83,Réttabanki!$A:$A,0)),INDEX(Vöruskrá!$R:$R,MATCH($F83,Vöruskrá!$B:$B,0)))*($H83+IF($I83="",$H83*(1+$AD$2),$I83))/2/1000,""))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2359</v>
      </c>
      <c r="C84" s="218">
        <v>35</v>
      </c>
      <c r="D84" s="218" t="s">
        <v>2254</v>
      </c>
      <c r="E84" s="218" t="s">
        <v>1083</v>
      </c>
      <c r="F84" s="218" t="s">
        <v>234</v>
      </c>
      <c r="G84" s="218" t="s">
        <v>2387</v>
      </c>
      <c r="H84" s="218">
        <v>20</v>
      </c>
      <c r="I84" s="218"/>
      <c r="J84" s="447">
        <f>IF($F84="","",IFERROR(IFERROR(INDEX(Réttabanki!$V:$V,MATCH($F84,Réttabanki!$A:$A,0)),INDEX(Vöruskrá!$R:$R,MATCH($F84,Vöruskrá!$B:$B,0)))*($H84+IF($I84="",$H84*(1+$AD$2),$I84))/2/1000,""))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2359</v>
      </c>
      <c r="C85" s="95">
        <v>35</v>
      </c>
      <c r="D85" s="96"/>
      <c r="E85" s="96"/>
      <c r="F85" s="96" t="s">
        <v>2329</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2330</v>
      </c>
      <c r="L85" s="9"/>
      <c r="M85" s="9"/>
      <c r="N85" s="10"/>
      <c r="O85" s="10"/>
      <c r="P85" s="10"/>
      <c r="Q85" s="10"/>
      <c r="R85" s="10"/>
      <c r="S85" s="10"/>
      <c r="T85" s="44"/>
      <c r="U85" s="467"/>
      <c r="V85" s="467"/>
      <c r="W85" s="467"/>
      <c r="X85" s="467"/>
      <c r="Y85" s="467"/>
      <c r="Z85" s="467"/>
      <c r="AA85" s="467"/>
      <c r="AF85" s="205" t="str">
        <f>IF($F85="","",IFERROR(IFERROR(INDEX(Réttabanki!$V:$V,MATCH($F85,Réttabanki!$A:$A,0)),INDEX(Vöruskrá!$R:$R,MATCH($F85,Vöruskrá!$B:$B,0)))*$H85/1000,""))</f>
        <v/>
      </c>
      <c r="AG85" s="205" t="str">
        <f>IF($F85="","",IFERROR(IFERROR(INDEX(Réttabanki!$V:$V,MATCH($F85,Réttabanki!$A:$A,0)),INDEX(Vöruskrá!$R:$R,MATCH($F85,Vöruskrá!$B:$B,0)))*IF($I85="",$H85*(1+$AD$2),$I85)/1000,""))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2359</v>
      </c>
      <c r="C86" s="95">
        <v>35</v>
      </c>
      <c r="D86" s="96"/>
      <c r="E86" s="96"/>
      <c r="F86" s="96" t="s">
        <v>2331</v>
      </c>
      <c r="G86" s="96"/>
      <c r="H86" s="97"/>
      <c r="I86" s="97"/>
      <c r="J86" s="225">
        <f>SUMIFS($AG$3:$AG$788,$AJ$3:$AJ$788,$AJ86,$D$3:$D$788,"&lt;&gt;Grunnskólar starfsmenn",$E$3:$E$788,"Aðalréttur")+SUMIFS($AG$3:$AG$788,$AJ$3:$AJ$788,$AJ86,$D$3:$D$788,"&lt;&gt;Grunnskólar starfsmenn",$E$3:$E$788,"Meðlætisbar")</f>
        <v>334.995</v>
      </c>
      <c r="K86" s="9" t="s">
        <v>2330</v>
      </c>
      <c r="L86" s="9"/>
      <c r="M86" s="9"/>
      <c r="N86" s="10"/>
      <c r="O86" s="10"/>
      <c r="P86" s="10"/>
      <c r="Q86" s="10"/>
      <c r="R86" s="10"/>
      <c r="S86" s="10"/>
      <c r="T86" s="44"/>
      <c r="U86" s="465"/>
      <c r="V86" s="465"/>
      <c r="W86" s="465"/>
      <c r="X86" s="465"/>
      <c r="Y86" s="465"/>
      <c r="Z86" s="465"/>
      <c r="AA86" s="465"/>
      <c r="AF86" s="205" t="str">
        <f>IF($F86="","",IFERROR(IFERROR(INDEX(Réttabanki!$V:$V,MATCH($F86,Réttabanki!$A:$A,0)),INDEX(Vöruskrá!$R:$R,MATCH($F86,Vöruskrá!$B:$B,0)))*$H86/1000,""))</f>
        <v/>
      </c>
      <c r="AG86" s="205" t="str">
        <f>IF($F86="","",IFERROR(IFERROR(INDEX(Réttabanki!$V:$V,MATCH($F86,Réttabanki!$A:$A,0)),INDEX(Vöruskrá!$R:$R,MATCH($F86,Vöruskrá!$B:$B,0)))*IF($I86="",$H86*(1+$AD$2),$I86)/1000,""))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2392</v>
      </c>
      <c r="C87" s="218">
        <v>35</v>
      </c>
      <c r="D87" s="218" t="s">
        <v>2254</v>
      </c>
      <c r="E87" s="218" t="s">
        <v>2288</v>
      </c>
      <c r="F87" s="218"/>
      <c r="G87" s="218" t="s">
        <v>2393</v>
      </c>
      <c r="H87" s="218"/>
      <c r="I87" s="218"/>
      <c r="J87" s="447" t="str">
        <f>IF($F87="","",IFERROR(IFERROR(INDEX(Réttabanki!$V:$V,MATCH($F87,Réttabanki!$A:$A,0)),INDEX(Vöruskrá!$R:$R,MATCH($F87,Vöruskrá!$B:$B,0)))*($H87+IF($I87="",$H87*(1+$AD$2),$I87))/2/1000,""))</f>
        <v/>
      </c>
      <c r="K87" s="218" t="s">
        <v>2394</v>
      </c>
      <c r="L87" s="218" t="s">
        <v>2395</v>
      </c>
      <c r="M87" s="218"/>
      <c r="N87" s="218"/>
      <c r="O87" s="218"/>
      <c r="P87" s="218"/>
      <c r="Q87" s="218"/>
      <c r="R87" s="218"/>
      <c r="S87" s="218"/>
      <c r="U87" s="467"/>
      <c r="V87" s="467"/>
      <c r="W87" s="467"/>
      <c r="X87" s="467"/>
      <c r="Y87" s="467"/>
      <c r="Z87" s="467"/>
      <c r="AA87" s="467"/>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2392</v>
      </c>
      <c r="C88" s="218">
        <v>35</v>
      </c>
      <c r="D88" s="218" t="s">
        <v>2254</v>
      </c>
      <c r="E88" s="218" t="s">
        <v>2288</v>
      </c>
      <c r="F88" s="218" t="s">
        <v>668</v>
      </c>
      <c r="G88" s="218" t="s">
        <v>668</v>
      </c>
      <c r="H88" s="218">
        <v>160</v>
      </c>
      <c r="I88" s="218">
        <v>180</v>
      </c>
      <c r="J88" s="447">
        <f>IF($F88="","",IFERROR(IFERROR(INDEX(Réttabanki!$V:$V,MATCH($F88,Réttabanki!$A:$A,0)),INDEX(Vöruskrá!$R:$R,MATCH($F88,Vöruskrá!$B:$B,0)))*($H88+IF($I88="",$H88*(1+$AD$2),$I88))/2/1000,""))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2293</v>
      </c>
      <c r="V88" s="465" t="s">
        <v>2294</v>
      </c>
      <c r="W88" s="465">
        <v>160</v>
      </c>
      <c r="X88" s="465" t="s">
        <v>2396</v>
      </c>
      <c r="Y88" s="465">
        <v>75</v>
      </c>
      <c r="Z88" s="465"/>
      <c r="AA88" s="46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2392</v>
      </c>
      <c r="C89" s="218">
        <v>35</v>
      </c>
      <c r="D89" s="218" t="s">
        <v>2254</v>
      </c>
      <c r="E89" s="218" t="s">
        <v>2288</v>
      </c>
      <c r="F89" s="218" t="s">
        <v>423</v>
      </c>
      <c r="G89" s="218" t="s">
        <v>2397</v>
      </c>
      <c r="H89" s="218">
        <v>80</v>
      </c>
      <c r="I89" s="218">
        <v>100</v>
      </c>
      <c r="J89" s="447">
        <f>IF($F89="","",IFERROR(IFERROR(INDEX(Réttabanki!$V:$V,MATCH($F89,Réttabanki!$A:$A,0)),INDEX(Vöruskrá!$R:$R,MATCH($F89,Vöruskrá!$B:$B,0)))*($H89+IF($I89="",$H89*(1+$AD$2),$I89))/2/1000,""))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2398</v>
      </c>
      <c r="V89" s="467" t="s">
        <v>2294</v>
      </c>
      <c r="W89" s="467" t="s">
        <v>2300</v>
      </c>
      <c r="X89" s="467">
        <v>50</v>
      </c>
      <c r="Y89" s="467" t="s">
        <v>2399</v>
      </c>
      <c r="Z89" s="467" t="s">
        <v>2400</v>
      </c>
      <c r="AA89" s="467"/>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2392</v>
      </c>
      <c r="C90" s="218">
        <v>35</v>
      </c>
      <c r="D90" s="218" t="s">
        <v>2254</v>
      </c>
      <c r="E90" s="218" t="s">
        <v>2288</v>
      </c>
      <c r="F90" s="218" t="s">
        <v>786</v>
      </c>
      <c r="G90" s="218" t="s">
        <v>2401</v>
      </c>
      <c r="H90" s="218">
        <v>25</v>
      </c>
      <c r="I90" s="218">
        <v>25</v>
      </c>
      <c r="J90" s="447">
        <f>IF($F90="","",IFERROR(IFERROR(INDEX(Réttabanki!$V:$V,MATCH($F90,Réttabanki!$A:$A,0)),INDEX(Vöruskrá!$R:$R,MATCH($F90,Vöruskrá!$B:$B,0)))*($H90+IF($I90="",$H90*(1+$AD$2),$I90))/2/1000,""))</f>
        <v>45</v>
      </c>
      <c r="K90" s="218" t="s">
        <v>787</v>
      </c>
      <c r="L90" s="218" t="s">
        <v>243</v>
      </c>
      <c r="M90" s="218"/>
      <c r="N90" s="218">
        <v>557</v>
      </c>
      <c r="O90" s="218">
        <v>60</v>
      </c>
      <c r="P90" s="218">
        <v>3.9</v>
      </c>
      <c r="Q90" s="218">
        <v>5.4</v>
      </c>
      <c r="R90" s="218"/>
      <c r="S90" s="218">
        <v>1.2</v>
      </c>
      <c r="U90" s="465" t="s">
        <v>2293</v>
      </c>
      <c r="V90" s="465" t="s">
        <v>2339</v>
      </c>
      <c r="W90" s="465"/>
      <c r="X90" s="465"/>
      <c r="Y90" s="465"/>
      <c r="Z90" s="465"/>
      <c r="AA90" s="46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2392</v>
      </c>
      <c r="C91" s="218">
        <v>35</v>
      </c>
      <c r="D91" s="218" t="s">
        <v>2254</v>
      </c>
      <c r="E91" s="218" t="s">
        <v>1083</v>
      </c>
      <c r="F91" s="218"/>
      <c r="G91" s="218" t="s">
        <v>2402</v>
      </c>
      <c r="H91" s="218"/>
      <c r="I91" s="218"/>
      <c r="J91" s="447" t="str">
        <f>IF($F91="","",IFERROR(IFERROR(INDEX(Réttabanki!$V:$V,MATCH($F91,Réttabanki!$A:$A,0)),INDEX(Vöruskrá!$R:$R,MATCH($F91,Vöruskrá!$B:$B,0)))*($H91+IF($I91="",$H91*(1+$AD$2),$I91))/2/1000,""))</f>
        <v/>
      </c>
      <c r="K91" s="218" t="s">
        <v>2403</v>
      </c>
      <c r="L91" s="218" t="s">
        <v>669</v>
      </c>
      <c r="M91" s="218"/>
      <c r="N91" s="218"/>
      <c r="O91" s="218"/>
      <c r="P91" s="218"/>
      <c r="Q91" s="218"/>
      <c r="R91" s="218"/>
      <c r="S91" s="218"/>
      <c r="U91" s="467"/>
      <c r="V91" s="467"/>
      <c r="W91" s="467"/>
      <c r="X91" s="467"/>
      <c r="Y91" s="467"/>
      <c r="Z91" s="467"/>
      <c r="AA91" s="467"/>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2392</v>
      </c>
      <c r="C92" s="218">
        <v>35</v>
      </c>
      <c r="D92" s="218" t="s">
        <v>2254</v>
      </c>
      <c r="E92" s="218" t="s">
        <v>1083</v>
      </c>
      <c r="F92" s="218" t="s">
        <v>668</v>
      </c>
      <c r="G92" s="218" t="s">
        <v>668</v>
      </c>
      <c r="H92" s="218">
        <v>160</v>
      </c>
      <c r="I92" s="218">
        <v>180</v>
      </c>
      <c r="J92" s="447">
        <f>IF($F92="","",IFERROR(IFERROR(INDEX(Réttabanki!$V:$V,MATCH($F92,Réttabanki!$A:$A,0)),INDEX(Vöruskrá!$R:$R,MATCH($F92,Vöruskrá!$B:$B,0)))*($H92+IF($I92="",$H92*(1+$AD$2),$I92))/2/1000,""))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2293</v>
      </c>
      <c r="V92" s="465" t="s">
        <v>2294</v>
      </c>
      <c r="W92" s="465">
        <v>160</v>
      </c>
      <c r="X92" s="465" t="s">
        <v>2396</v>
      </c>
      <c r="Y92" s="465">
        <v>75</v>
      </c>
      <c r="Z92" s="465"/>
      <c r="AA92" s="46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2392</v>
      </c>
      <c r="C93" s="218">
        <v>35</v>
      </c>
      <c r="D93" s="218" t="s">
        <v>2254</v>
      </c>
      <c r="E93" s="218" t="s">
        <v>1083</v>
      </c>
      <c r="F93" s="218" t="s">
        <v>423</v>
      </c>
      <c r="G93" s="218" t="s">
        <v>2397</v>
      </c>
      <c r="H93" s="218">
        <v>80</v>
      </c>
      <c r="I93" s="218">
        <v>100</v>
      </c>
      <c r="J93" s="447">
        <f>IF($F93="","",IFERROR(IFERROR(INDEX(Réttabanki!$V:$V,MATCH($F93,Réttabanki!$A:$A,0)),INDEX(Vöruskrá!$R:$R,MATCH($F93,Vöruskrá!$B:$B,0)))*($H93+IF($I93="",$H93*(1+$AD$2),$I93))/2/1000,""))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2398</v>
      </c>
      <c r="V93" s="467" t="s">
        <v>2294</v>
      </c>
      <c r="W93" s="467" t="s">
        <v>2300</v>
      </c>
      <c r="X93" s="467">
        <v>50</v>
      </c>
      <c r="Y93" s="467" t="s">
        <v>2399</v>
      </c>
      <c r="Z93" s="467" t="s">
        <v>2400</v>
      </c>
      <c r="AA93" s="467"/>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2392</v>
      </c>
      <c r="C94" s="218">
        <v>35</v>
      </c>
      <c r="D94" s="218" t="s">
        <v>2254</v>
      </c>
      <c r="E94" s="218" t="s">
        <v>1083</v>
      </c>
      <c r="F94" s="218"/>
      <c r="G94" s="218" t="s">
        <v>2404</v>
      </c>
      <c r="H94" s="218"/>
      <c r="I94" s="218"/>
      <c r="J94" s="447" t="str">
        <f>IF($F94="","",IFERROR(IFERROR(INDEX(Réttabanki!$V:$V,MATCH($F94,Réttabanki!$A:$A,0)),INDEX(Vöruskrá!$R:$R,MATCH($F94,Vöruskrá!$B:$B,0)))*($H94+IF($I94="",$H94*(1+$AD$2),$I94))/2/1000,""))</f>
        <v/>
      </c>
      <c r="K94" s="218" t="s">
        <v>2405</v>
      </c>
      <c r="L94" s="218" t="s">
        <v>231</v>
      </c>
      <c r="M94" s="218"/>
      <c r="N94" s="218"/>
      <c r="O94" s="218"/>
      <c r="P94" s="218"/>
      <c r="Q94" s="218"/>
      <c r="R94" s="218"/>
      <c r="S94" s="218"/>
      <c r="U94" s="465"/>
      <c r="V94" s="465"/>
      <c r="W94" s="465"/>
      <c r="X94" s="465"/>
      <c r="Y94" s="465"/>
      <c r="Z94" s="465"/>
      <c r="AA94" s="46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2392</v>
      </c>
      <c r="C95" s="218">
        <v>35</v>
      </c>
      <c r="D95" s="218" t="s">
        <v>2254</v>
      </c>
      <c r="E95" s="218" t="s">
        <v>1083</v>
      </c>
      <c r="F95" s="218" t="s">
        <v>1514</v>
      </c>
      <c r="G95" s="218" t="s">
        <v>1514</v>
      </c>
      <c r="H95" s="218">
        <v>160</v>
      </c>
      <c r="I95" s="218">
        <v>180</v>
      </c>
      <c r="J95" s="447">
        <f>IF($F95="","",IFERROR(IFERROR(INDEX(Réttabanki!$V:$V,MATCH($F95,Réttabanki!$A:$A,0)),INDEX(Vöruskrá!$R:$R,MATCH($F95,Vöruskrá!$B:$B,0)))*($H95+IF($I95="",$H95*(1+$AD$2),$I95))/2/1000,""))</f>
        <v>306</v>
      </c>
      <c r="K95" s="218" t="s">
        <v>2405</v>
      </c>
      <c r="L95" s="218"/>
      <c r="M95" s="218"/>
      <c r="N95" s="218">
        <v>130.4</v>
      </c>
      <c r="O95" s="218">
        <v>13.8</v>
      </c>
      <c r="P95" s="218">
        <v>5.65</v>
      </c>
      <c r="Q95" s="218">
        <v>11.8</v>
      </c>
      <c r="R95" s="218">
        <v>10.95</v>
      </c>
      <c r="S95" s="218">
        <v>2.25</v>
      </c>
      <c r="T95">
        <v>2</v>
      </c>
      <c r="U95" s="467" t="s">
        <v>2293</v>
      </c>
      <c r="V95" s="467" t="s">
        <v>2294</v>
      </c>
      <c r="W95" s="467">
        <v>160</v>
      </c>
      <c r="X95" s="468" t="s">
        <v>2406</v>
      </c>
      <c r="Y95" s="467">
        <v>75</v>
      </c>
      <c r="Z95" s="467"/>
      <c r="AA95" s="467"/>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2392</v>
      </c>
      <c r="C96" s="218">
        <v>35</v>
      </c>
      <c r="D96" s="218" t="s">
        <v>2292</v>
      </c>
      <c r="E96" s="218" t="s">
        <v>1083</v>
      </c>
      <c r="F96" s="218"/>
      <c r="G96" s="218" t="s">
        <v>2407</v>
      </c>
      <c r="H96" s="218"/>
      <c r="I96" s="218"/>
      <c r="J96" s="447" t="str">
        <f>IF($F96="","",IFERROR(IFERROR(INDEX(Réttabanki!$V:$V,MATCH($F96,Réttabanki!$A:$A,0)),INDEX(Vöruskrá!$R:$R,MATCH($F96,Vöruskrá!$B:$B,0)))*($H96+IF($I96="",$H96*(1+$AD$2),$I96))/2/1000,""))</f>
        <v/>
      </c>
      <c r="K96" s="218" t="s">
        <v>2408</v>
      </c>
      <c r="L96" s="218" t="s">
        <v>2395</v>
      </c>
      <c r="M96" s="218"/>
      <c r="N96" s="218"/>
      <c r="O96" s="218"/>
      <c r="P96" s="218"/>
      <c r="Q96" s="218"/>
      <c r="R96" s="218"/>
      <c r="S96" s="218"/>
      <c r="U96" s="465"/>
      <c r="V96" s="465"/>
      <c r="W96" s="465"/>
      <c r="X96" s="469"/>
      <c r="Y96" s="465"/>
      <c r="Z96" s="465"/>
      <c r="AA96" s="46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2392</v>
      </c>
      <c r="C97" s="218">
        <v>35</v>
      </c>
      <c r="D97" s="218" t="s">
        <v>2292</v>
      </c>
      <c r="E97" s="218" t="s">
        <v>1083</v>
      </c>
      <c r="F97" s="218" t="s">
        <v>928</v>
      </c>
      <c r="G97" s="218" t="s">
        <v>928</v>
      </c>
      <c r="H97" s="218"/>
      <c r="I97" s="218">
        <v>160</v>
      </c>
      <c r="J97" s="447">
        <f>IF($F97="","",IFERROR(IFERROR(INDEX(Réttabanki!$V:$V,MATCH($F97,Réttabanki!$A:$A,0)),INDEX(Vöruskrá!$R:$R,MATCH($F97,Vöruskrá!$B:$B,0)))*($H97+IF($I97="",$H97*(1+$AD$2),$I97))/2/1000,""))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2392</v>
      </c>
      <c r="C98" s="218">
        <v>35</v>
      </c>
      <c r="D98" s="218" t="s">
        <v>2292</v>
      </c>
      <c r="E98" s="218" t="s">
        <v>1083</v>
      </c>
      <c r="F98" s="218" t="s">
        <v>423</v>
      </c>
      <c r="G98" s="218" t="s">
        <v>2397</v>
      </c>
      <c r="H98" s="218"/>
      <c r="I98" s="218">
        <v>100</v>
      </c>
      <c r="J98" s="447">
        <f>IF($F98="","",IFERROR(IFERROR(INDEX(Réttabanki!$V:$V,MATCH($F98,Réttabanki!$A:$A,0)),INDEX(Vöruskrá!$R:$R,MATCH($F98,Vöruskrá!$B:$B,0)))*($H98+IF($I98="",$H98*(1+$AD$2),$I98))/2/1000,""))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2398</v>
      </c>
      <c r="V98" s="465" t="s">
        <v>2294</v>
      </c>
      <c r="W98" s="465" t="s">
        <v>2300</v>
      </c>
      <c r="X98" s="465">
        <v>50</v>
      </c>
      <c r="Y98" s="465" t="s">
        <v>2399</v>
      </c>
      <c r="Z98" s="465" t="s">
        <v>2400</v>
      </c>
      <c r="AA98" s="46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2392</v>
      </c>
      <c r="C99" s="218">
        <v>35</v>
      </c>
      <c r="D99" s="218" t="s">
        <v>2292</v>
      </c>
      <c r="E99" s="218" t="s">
        <v>1083</v>
      </c>
      <c r="F99" s="218" t="s">
        <v>786</v>
      </c>
      <c r="G99" s="218" t="s">
        <v>2401</v>
      </c>
      <c r="H99" s="218"/>
      <c r="I99" s="218">
        <v>25</v>
      </c>
      <c r="J99" s="447">
        <f>IF($F99="","",IFERROR(IFERROR(INDEX(Réttabanki!$V:$V,MATCH($F99,Réttabanki!$A:$A,0)),INDEX(Vöruskrá!$R:$R,MATCH($F99,Vöruskrá!$B:$B,0)))*($H99+IF($I99="",$H99*(1+$AD$2),$I99))/2/1000,""))</f>
        <v>22.5</v>
      </c>
      <c r="K99" s="218" t="s">
        <v>787</v>
      </c>
      <c r="L99" s="218" t="s">
        <v>243</v>
      </c>
      <c r="M99" s="218"/>
      <c r="N99" s="218">
        <v>557</v>
      </c>
      <c r="O99" s="218">
        <v>60</v>
      </c>
      <c r="P99" s="218">
        <v>3.9</v>
      </c>
      <c r="Q99" s="218">
        <v>5.4</v>
      </c>
      <c r="R99" s="218"/>
      <c r="S99" s="218">
        <v>1.2</v>
      </c>
      <c r="U99" s="467" t="s">
        <v>2293</v>
      </c>
      <c r="V99" s="467" t="s">
        <v>2339</v>
      </c>
      <c r="W99" s="467"/>
      <c r="X99" s="467"/>
      <c r="Y99" s="467"/>
      <c r="Z99" s="467"/>
      <c r="AA99" s="467"/>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2392</v>
      </c>
      <c r="C100" s="218">
        <v>35</v>
      </c>
      <c r="D100" s="218" t="s">
        <v>2254</v>
      </c>
      <c r="E100" s="218" t="s">
        <v>2312</v>
      </c>
      <c r="F100" s="218"/>
      <c r="G100" s="218" t="s">
        <v>2409</v>
      </c>
      <c r="H100" s="218"/>
      <c r="I100" s="218"/>
      <c r="J100" s="447" t="str">
        <f>IF($F100="","",IFERROR(IFERROR(INDEX(Réttabanki!$V:$V,MATCH($F100,Réttabanki!$A:$A,0)),INDEX(Vöruskrá!$R:$R,MATCH($F100,Vöruskrá!$B:$B,0)))*($H100+IF($I100="",$H100*(1+$AD$2),$I100))/2/1000,""))</f>
        <v/>
      </c>
      <c r="K100" s="218" t="s">
        <v>2410</v>
      </c>
      <c r="L100" s="218" t="s">
        <v>243</v>
      </c>
      <c r="M100" s="218"/>
      <c r="N100" s="218"/>
      <c r="O100" s="218"/>
      <c r="P100" s="218"/>
      <c r="Q100" s="218"/>
      <c r="R100" s="218"/>
      <c r="S100" s="218"/>
      <c r="U100" s="465"/>
      <c r="V100" s="465"/>
      <c r="W100" s="465"/>
      <c r="X100" s="465"/>
      <c r="Y100" s="465"/>
      <c r="Z100" s="465"/>
      <c r="AA100" s="46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2392</v>
      </c>
      <c r="C101" s="218">
        <v>35</v>
      </c>
      <c r="D101" s="218" t="s">
        <v>2254</v>
      </c>
      <c r="E101" s="218" t="s">
        <v>2312</v>
      </c>
      <c r="F101" s="218" t="s">
        <v>1271</v>
      </c>
      <c r="G101" s="218" t="s">
        <v>2411</v>
      </c>
      <c r="H101" s="218">
        <v>160</v>
      </c>
      <c r="I101" s="218">
        <v>180</v>
      </c>
      <c r="J101" s="447">
        <f>IF($F101="","",IFERROR(IFERROR(INDEX(Réttabanki!$V:$V,MATCH($F101,Réttabanki!$A:$A,0)),INDEX(Vöruskrá!$R:$R,MATCH($F101,Vöruskrá!$B:$B,0)))*($H101+IF($I101="",$H101*(1+$AD$2),$I101))/2/1000,""))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2293</v>
      </c>
      <c r="V101" s="467" t="s">
        <v>2294</v>
      </c>
      <c r="W101" s="467">
        <v>160</v>
      </c>
      <c r="X101" s="468" t="s">
        <v>2406</v>
      </c>
      <c r="Y101" s="467">
        <v>75</v>
      </c>
      <c r="Z101" s="467"/>
      <c r="AA101" s="467"/>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2392</v>
      </c>
      <c r="C102" s="218">
        <v>35</v>
      </c>
      <c r="D102" s="218" t="s">
        <v>2254</v>
      </c>
      <c r="E102" s="218" t="s">
        <v>2312</v>
      </c>
      <c r="F102" s="218" t="s">
        <v>423</v>
      </c>
      <c r="G102" s="218" t="s">
        <v>2397</v>
      </c>
      <c r="H102" s="218">
        <v>80</v>
      </c>
      <c r="I102" s="218">
        <v>100</v>
      </c>
      <c r="J102" s="447">
        <f>IF($F102="","",IFERROR(IFERROR(INDEX(Réttabanki!$V:$V,MATCH($F102,Réttabanki!$A:$A,0)),INDEX(Vöruskrá!$R:$R,MATCH($F102,Vöruskrá!$B:$B,0)))*($H102+IF($I102="",$H102*(1+$AD$2),$I102))/2/1000,""))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2392</v>
      </c>
      <c r="C103" s="218">
        <v>35</v>
      </c>
      <c r="D103" s="218" t="s">
        <v>2254</v>
      </c>
      <c r="E103" s="218" t="s">
        <v>2312</v>
      </c>
      <c r="F103" s="218" t="s">
        <v>786</v>
      </c>
      <c r="G103" s="218" t="s">
        <v>2401</v>
      </c>
      <c r="H103" s="218">
        <v>25</v>
      </c>
      <c r="I103" s="218">
        <v>25</v>
      </c>
      <c r="J103" s="447">
        <f>IF($F103="","",IFERROR(IFERROR(INDEX(Réttabanki!$V:$V,MATCH($F103,Réttabanki!$A:$A,0)),INDEX(Vöruskrá!$R:$R,MATCH($F103,Vöruskrá!$B:$B,0)))*($H103+IF($I103="",$H103*(1+$AD$2),$I103))/2/1000,""))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2392</v>
      </c>
      <c r="C104" s="218">
        <v>35</v>
      </c>
      <c r="D104" s="218" t="s">
        <v>2292</v>
      </c>
      <c r="E104" s="218" t="s">
        <v>2317</v>
      </c>
      <c r="F104" s="218"/>
      <c r="G104" s="218" t="s">
        <v>2412</v>
      </c>
      <c r="H104" s="218"/>
      <c r="I104" s="218"/>
      <c r="J104" s="447" t="str">
        <f>IF($F104="","",IFERROR(IFERROR(INDEX(Réttabanki!$V:$V,MATCH($F104,Réttabanki!$A:$A,0)),INDEX(Vöruskrá!$R:$R,MATCH($F104,Vöruskrá!$B:$B,0)))*($H104+IF($I104="",$H104*(1+$AD$2),$I104))/2/1000,""))</f>
        <v/>
      </c>
      <c r="K104" s="218" t="s">
        <v>2413</v>
      </c>
      <c r="L104" s="218" t="s">
        <v>139</v>
      </c>
      <c r="M104" s="218"/>
      <c r="N104" s="218"/>
      <c r="O104" s="218"/>
      <c r="P104" s="218"/>
      <c r="Q104" s="218"/>
      <c r="R104" s="218"/>
      <c r="S104" s="218"/>
      <c r="U104" s="465"/>
      <c r="V104" s="465"/>
      <c r="W104" s="465"/>
      <c r="X104" s="465"/>
      <c r="Y104" s="465"/>
      <c r="Z104" s="465"/>
      <c r="AA104" s="46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2392</v>
      </c>
      <c r="C105" s="218">
        <v>35</v>
      </c>
      <c r="D105" s="218" t="s">
        <v>2292</v>
      </c>
      <c r="E105" s="218" t="s">
        <v>2317</v>
      </c>
      <c r="F105" s="218" t="s">
        <v>1184</v>
      </c>
      <c r="G105" s="218" t="s">
        <v>2414</v>
      </c>
      <c r="H105" s="218">
        <v>25</v>
      </c>
      <c r="I105" s="218">
        <v>40</v>
      </c>
      <c r="J105" s="447">
        <f>IF($F105="","",IFERROR(IFERROR(INDEX(Réttabanki!$V:$V,MATCH($F105,Réttabanki!$A:$A,0)),INDEX(Vöruskrá!$R:$R,MATCH($F105,Vöruskrá!$B:$B,0)))*($H105+IF($I105="",$H105*(1+$AD$2),$I105))/2/1000,""))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2392</v>
      </c>
      <c r="C106" s="218">
        <v>35</v>
      </c>
      <c r="D106" s="218" t="s">
        <v>2292</v>
      </c>
      <c r="E106" s="218" t="s">
        <v>1083</v>
      </c>
      <c r="F106" s="218" t="s">
        <v>1570</v>
      </c>
      <c r="G106" s="218" t="s">
        <v>1570</v>
      </c>
      <c r="H106" s="218"/>
      <c r="I106" s="218"/>
      <c r="J106" s="453">
        <f>IF($F106="","",IFERROR(IFERROR(INDEX(Réttabanki!$V:$V,MATCH($F106,Réttabanki!$A:$A,0)),INDEX(Vöruskrá!$R:$R,MATCH($F106,Vöruskrá!$B:$B,0)))*($H106+IF($I106="",$H106*(1+$AD$2),$I106))/2/1000,""))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2392</v>
      </c>
      <c r="C107" s="218">
        <v>35</v>
      </c>
      <c r="D107" s="218" t="s">
        <v>2280</v>
      </c>
      <c r="E107" s="218" t="s">
        <v>2415</v>
      </c>
      <c r="F107" s="218"/>
      <c r="G107" s="218" t="s">
        <v>2416</v>
      </c>
      <c r="H107" s="218"/>
      <c r="I107" s="218"/>
      <c r="J107" s="447" t="str">
        <f>IF($F107="","",IFERROR(IFERROR(INDEX(Réttabanki!$V:$V,MATCH($F107,Réttabanki!$A:$A,0)),INDEX(Vöruskrá!$R:$R,MATCH($F107,Vöruskrá!$B:$B,0)))*($H107+IF($I107="",$H107*(1+$AD$2),$I107))/2/1000,""))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2392</v>
      </c>
      <c r="C108" s="218">
        <v>35</v>
      </c>
      <c r="D108" s="218" t="s">
        <v>2254</v>
      </c>
      <c r="E108" s="218" t="s">
        <v>2319</v>
      </c>
      <c r="F108" s="218"/>
      <c r="G108" s="218" t="s">
        <v>2417</v>
      </c>
      <c r="H108" s="218"/>
      <c r="I108" s="218"/>
      <c r="J108" s="447" t="str">
        <f>IF($F108="","",IFERROR(IFERROR(INDEX(Réttabanki!$V:$V,MATCH($F108,Réttabanki!$A:$A,0)),INDEX(Vöruskrá!$R:$R,MATCH($F108,Vöruskrá!$B:$B,0)))*($H108+IF($I108="",$H108*(1+$AD$2),$I108))/2/1000,""))</f>
        <v/>
      </c>
      <c r="K108" s="218" t="s">
        <v>2418</v>
      </c>
      <c r="L108" s="218" t="s">
        <v>184</v>
      </c>
      <c r="M108" s="218"/>
      <c r="N108" s="218"/>
      <c r="O108" s="218"/>
      <c r="P108" s="218"/>
      <c r="Q108" s="218"/>
      <c r="R108" s="218"/>
      <c r="S108" s="218"/>
      <c r="U108" s="465"/>
      <c r="V108" s="465"/>
      <c r="W108" s="465"/>
      <c r="X108" s="465"/>
      <c r="Y108" s="465"/>
      <c r="Z108" s="465"/>
      <c r="AA108" s="46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2392</v>
      </c>
      <c r="C109" s="218">
        <v>35</v>
      </c>
      <c r="D109" s="218" t="s">
        <v>2254</v>
      </c>
      <c r="E109" s="218" t="s">
        <v>2319</v>
      </c>
      <c r="F109" s="218" t="s">
        <v>182</v>
      </c>
      <c r="G109" s="218" t="s">
        <v>2419</v>
      </c>
      <c r="H109" s="218">
        <v>40</v>
      </c>
      <c r="I109" s="218"/>
      <c r="J109" s="447">
        <f>IF($F109="","",IFERROR(IFERROR(INDEX(Réttabanki!$V:$V,MATCH($F109,Réttabanki!$A:$A,0)),INDEX(Vöruskrá!$R:$R,MATCH($F109,Vöruskrá!$B:$B,0)))*($H109+IF($I109="",$H109*(1+$AD$2),$I109))/2/1000,""))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2392</v>
      </c>
      <c r="C110" s="218">
        <v>35</v>
      </c>
      <c r="D110" s="218" t="s">
        <v>2254</v>
      </c>
      <c r="E110" s="218" t="s">
        <v>2319</v>
      </c>
      <c r="F110" s="218" t="s">
        <v>494</v>
      </c>
      <c r="G110" s="218" t="s">
        <v>2420</v>
      </c>
      <c r="H110" s="218">
        <v>20</v>
      </c>
      <c r="I110" s="218"/>
      <c r="J110" s="447">
        <f>IF($F110="","",IFERROR(IFERROR(INDEX(Réttabanki!$V:$V,MATCH($F110,Réttabanki!$A:$A,0)),INDEX(Vöruskrá!$R:$R,MATCH($F110,Vöruskrá!$B:$B,0)))*($H110+IF($I110="",$H110*(1+$AD$2),$I110))/2/1000,""))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2392</v>
      </c>
      <c r="C111" s="218">
        <v>35</v>
      </c>
      <c r="D111" s="218" t="s">
        <v>2254</v>
      </c>
      <c r="E111" s="218" t="s">
        <v>1083</v>
      </c>
      <c r="F111" s="218"/>
      <c r="G111" s="218" t="s">
        <v>2421</v>
      </c>
      <c r="H111" s="218"/>
      <c r="I111" s="218"/>
      <c r="J111" s="447" t="str">
        <f>IF($F111="","",IFERROR(IFERROR(INDEX(Réttabanki!$V:$V,MATCH($F111,Réttabanki!$A:$A,0)),INDEX(Vöruskrá!$R:$R,MATCH($F111,Vöruskrá!$B:$B,0)))*($H111+IF($I111="",$H111*(1+$AD$2),$I111))/2/1000,""))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2392</v>
      </c>
      <c r="C112" s="218">
        <v>35</v>
      </c>
      <c r="D112" s="218" t="s">
        <v>2254</v>
      </c>
      <c r="E112" s="218" t="s">
        <v>1083</v>
      </c>
      <c r="F112" s="218" t="s">
        <v>182</v>
      </c>
      <c r="G112" s="218" t="s">
        <v>2419</v>
      </c>
      <c r="H112" s="218">
        <v>40</v>
      </c>
      <c r="I112" s="218"/>
      <c r="J112" s="447">
        <f>IF($F112="","",IFERROR(IFERROR(INDEX(Réttabanki!$V:$V,MATCH($F112,Réttabanki!$A:$A,0)),INDEX(Vöruskrá!$R:$R,MATCH($F112,Vöruskrá!$B:$B,0)))*($H112+IF($I112="",$H112*(1+$AD$2),$I112))/2/1000,""))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2392</v>
      </c>
      <c r="C113" s="218">
        <v>35</v>
      </c>
      <c r="D113" s="218" t="s">
        <v>2254</v>
      </c>
      <c r="E113" s="218" t="s">
        <v>1083</v>
      </c>
      <c r="F113" s="218"/>
      <c r="G113" s="218" t="s">
        <v>2422</v>
      </c>
      <c r="H113" s="218"/>
      <c r="I113" s="218"/>
      <c r="J113" s="447" t="str">
        <f>IF($F113="","",IFERROR(IFERROR(INDEX(Réttabanki!$V:$V,MATCH($F113,Réttabanki!$A:$A,0)),INDEX(Vöruskrá!$R:$R,MATCH($F113,Vöruskrá!$B:$B,0)))*($H113+IF($I113="",$H113*(1+$AD$2),$I113))/2/1000,""))</f>
        <v/>
      </c>
      <c r="K113" s="218" t="s">
        <v>2423</v>
      </c>
      <c r="L113" s="218" t="s">
        <v>231</v>
      </c>
      <c r="M113" s="218"/>
      <c r="N113" s="218"/>
      <c r="O113" s="218"/>
      <c r="P113" s="218"/>
      <c r="Q113" s="218"/>
      <c r="R113" s="218"/>
      <c r="S113" s="218"/>
      <c r="U113" s="467"/>
      <c r="V113" s="467"/>
      <c r="W113" s="467"/>
      <c r="X113" s="467"/>
      <c r="Y113" s="467"/>
      <c r="Z113" s="467"/>
      <c r="AA113" s="467"/>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2392</v>
      </c>
      <c r="C114" s="218">
        <v>35</v>
      </c>
      <c r="D114" s="218" t="s">
        <v>2254</v>
      </c>
      <c r="E114" s="218" t="s">
        <v>1083</v>
      </c>
      <c r="F114" s="218" t="s">
        <v>1301</v>
      </c>
      <c r="G114" s="218" t="s">
        <v>2328</v>
      </c>
      <c r="H114" s="218">
        <v>40</v>
      </c>
      <c r="I114" s="218"/>
      <c r="J114" s="447">
        <f>IF($F114="","",IFERROR(IFERROR(INDEX(Réttabanki!$V:$V,MATCH($F114,Réttabanki!$A:$A,0)),INDEX(Vöruskrá!$R:$R,MATCH($F114,Vöruskrá!$B:$B,0)))*($H114+IF($I114="",$H114*(1+$AD$2),$I114))/2/1000,""))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2392</v>
      </c>
      <c r="C115" s="218">
        <v>35</v>
      </c>
      <c r="D115" s="218" t="s">
        <v>2254</v>
      </c>
      <c r="E115" s="218" t="s">
        <v>1083</v>
      </c>
      <c r="F115" s="218" t="s">
        <v>494</v>
      </c>
      <c r="G115" s="218" t="s">
        <v>2420</v>
      </c>
      <c r="H115" s="218">
        <v>20</v>
      </c>
      <c r="I115" s="218"/>
      <c r="J115" s="447">
        <f>IF($F115="","",IFERROR(IFERROR(INDEX(Réttabanki!$V:$V,MATCH($F115,Réttabanki!$A:$A,0)),INDEX(Vöruskrá!$R:$R,MATCH($F115,Vöruskrá!$B:$B,0)))*($H115+IF($I115="",$H115*(1+$AD$2),$I115))/2/1000,""))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2392</v>
      </c>
      <c r="C116" s="95">
        <v>35</v>
      </c>
      <c r="D116" s="96"/>
      <c r="E116" s="96"/>
      <c r="F116" s="96" t="s">
        <v>2329</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2330</v>
      </c>
      <c r="L116" s="9"/>
      <c r="M116" s="9"/>
      <c r="N116" s="10"/>
      <c r="O116" s="10"/>
      <c r="P116" s="10"/>
      <c r="Q116" s="10"/>
      <c r="R116" s="10"/>
      <c r="S116" s="10"/>
      <c r="T116" s="44"/>
      <c r="U116" s="465"/>
      <c r="V116" s="465"/>
      <c r="W116" s="465"/>
      <c r="X116" s="465"/>
      <c r="Y116" s="465"/>
      <c r="Z116" s="465"/>
      <c r="AA116" s="465"/>
      <c r="AF116" s="205" t="str">
        <f>IF($F116="","",IFERROR(IFERROR(INDEX(Réttabanki!$V:$V,MATCH($F116,Réttabanki!$A:$A,0)),INDEX(Vöruskrá!$R:$R,MATCH($F116,Vöruskrá!$B:$B,0)))*$H116/1000,""))</f>
        <v/>
      </c>
      <c r="AG116" s="205" t="str">
        <f>IF($F116="","",IFERROR(IFERROR(INDEX(Réttabanki!$V:$V,MATCH($F116,Réttabanki!$A:$A,0)),INDEX(Vöruskrá!$R:$R,MATCH($F116,Vöruskrá!$B:$B,0)))*IF($I116="",$H116*(1+$AD$2),$I116)/1000,""))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2392</v>
      </c>
      <c r="C117" s="95">
        <v>35</v>
      </c>
      <c r="D117" s="96"/>
      <c r="E117" s="96"/>
      <c r="F117" s="96" t="s">
        <v>2331</v>
      </c>
      <c r="G117" s="96"/>
      <c r="H117" s="97"/>
      <c r="I117" s="97"/>
      <c r="J117" s="225">
        <f>SUMIFS($AG$3:$AG$788,$AJ$3:$AJ$788,$AJ117,$D$3:$D$788,"&lt;&gt;Grunnskólar starfsmenn",$E$3:$E$788,"Aðalréttur")+SUMIFS($AG$3:$AG$788,$AJ$3:$AJ$788,$AJ117,$D$3:$D$788,"&lt;&gt;Grunnskólar starfsmenn",$E$3:$E$788,"Meðlætisbar")</f>
        <v>436</v>
      </c>
      <c r="K117" s="9" t="s">
        <v>2330</v>
      </c>
      <c r="L117" s="9"/>
      <c r="M117" s="9"/>
      <c r="N117" s="10"/>
      <c r="O117" s="10"/>
      <c r="P117" s="10"/>
      <c r="Q117" s="10"/>
      <c r="R117" s="10"/>
      <c r="S117" s="10"/>
      <c r="T117" s="44"/>
      <c r="U117" s="467"/>
      <c r="V117" s="467"/>
      <c r="W117" s="467"/>
      <c r="X117" s="467"/>
      <c r="Y117" s="467"/>
      <c r="Z117" s="467"/>
      <c r="AA117" s="467"/>
      <c r="AF117" s="205" t="str">
        <f>IF($F117="","",IFERROR(IFERROR(INDEX(Réttabanki!$V:$V,MATCH($F117,Réttabanki!$A:$A,0)),INDEX(Vöruskrá!$R:$R,MATCH($F117,Vöruskrá!$B:$B,0)))*$H117/1000,""))</f>
        <v/>
      </c>
      <c r="AG117" s="205" t="str">
        <f>IF($F117="","",IFERROR(IFERROR(INDEX(Réttabanki!$V:$V,MATCH($F117,Réttabanki!$A:$A,0)),INDEX(Vöruskrá!$R:$R,MATCH($F117,Vöruskrá!$B:$B,0)))*IF($I117="",$H117*(1+$AD$2),$I117)/1000,""))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2424</v>
      </c>
      <c r="C118" s="218">
        <v>35</v>
      </c>
      <c r="D118" s="218" t="s">
        <v>2254</v>
      </c>
      <c r="E118" s="218" t="s">
        <v>2288</v>
      </c>
      <c r="F118" s="218"/>
      <c r="G118" s="218" t="s">
        <v>2425</v>
      </c>
      <c r="H118" s="218"/>
      <c r="I118" s="218"/>
      <c r="J118" s="447" t="str">
        <f>IF($F118="","",IFERROR(IFERROR(INDEX(Réttabanki!$V:$V,MATCH($F118,Réttabanki!$A:$A,0)),INDEX(Vöruskrá!$R:$R,MATCH($F118,Vöruskrá!$B:$B,0)))*($H118+IF($I118="",$H118*(1+$AD$2),$I118))/2/1000,""))</f>
        <v/>
      </c>
      <c r="K118" s="218" t="s">
        <v>2426</v>
      </c>
      <c r="L118" s="218" t="s">
        <v>2427</v>
      </c>
      <c r="M118" s="218"/>
      <c r="N118" s="218"/>
      <c r="O118" s="218"/>
      <c r="P118" s="218"/>
      <c r="Q118" s="218"/>
      <c r="R118" s="218"/>
      <c r="S118" s="218"/>
      <c r="U118" s="465"/>
      <c r="V118" s="465"/>
      <c r="W118" s="465"/>
      <c r="X118" s="465"/>
      <c r="Y118" s="465"/>
      <c r="Z118" s="465"/>
      <c r="AA118" s="46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2424</v>
      </c>
      <c r="C119" s="218">
        <v>35</v>
      </c>
      <c r="D119" s="218" t="s">
        <v>2254</v>
      </c>
      <c r="E119" s="218" t="s">
        <v>2288</v>
      </c>
      <c r="F119" s="218" t="s">
        <v>259</v>
      </c>
      <c r="G119" s="218" t="s">
        <v>2428</v>
      </c>
      <c r="H119" s="218">
        <v>100</v>
      </c>
      <c r="I119" s="218">
        <v>120</v>
      </c>
      <c r="J119" s="447">
        <f>IF($F119="","",IFERROR(IFERROR(INDEX(Réttabanki!$V:$V,MATCH($F119,Réttabanki!$A:$A,0)),INDEX(Vöruskrá!$R:$R,MATCH($F119,Vöruskrá!$B:$B,0)))*($H119+IF($I119="",$H119*(1+$AD$2),$I119))/2/1000,""))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2293</v>
      </c>
      <c r="V119" s="467" t="s">
        <v>2294</v>
      </c>
      <c r="W119" s="467">
        <v>160</v>
      </c>
      <c r="X119" s="467" t="s">
        <v>2406</v>
      </c>
      <c r="Y119" s="467">
        <v>75</v>
      </c>
      <c r="Z119" s="467" t="s">
        <v>2429</v>
      </c>
      <c r="AA119" s="467"/>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2424</v>
      </c>
      <c r="C120" s="218">
        <v>35</v>
      </c>
      <c r="D120" s="218" t="s">
        <v>2254</v>
      </c>
      <c r="E120" s="218" t="s">
        <v>2288</v>
      </c>
      <c r="F120" s="218" t="s">
        <v>1543</v>
      </c>
      <c r="G120" s="218" t="s">
        <v>2430</v>
      </c>
      <c r="H120" s="218">
        <v>80</v>
      </c>
      <c r="I120" s="218">
        <v>80</v>
      </c>
      <c r="J120" s="447">
        <f>IF($F120="","",IFERROR(IFERROR(INDEX(Réttabanki!$V:$V,MATCH($F120,Réttabanki!$A:$A,0)),INDEX(Vöruskrá!$R:$R,MATCH($F120,Vöruskrá!$B:$B,0)))*($H120+IF($I120="",$H120*(1+$AD$2),$I120))/2/1000,""))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2293</v>
      </c>
      <c r="V120" s="465" t="s">
        <v>2294</v>
      </c>
      <c r="W120" s="465">
        <v>140</v>
      </c>
      <c r="X120" s="469" t="s">
        <v>2431</v>
      </c>
      <c r="Y120" s="465"/>
      <c r="Z120" s="465" t="s">
        <v>2432</v>
      </c>
      <c r="AA120" s="46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2424</v>
      </c>
      <c r="C121" s="218">
        <v>35</v>
      </c>
      <c r="D121" s="218" t="s">
        <v>2254</v>
      </c>
      <c r="E121" s="218" t="s">
        <v>2288</v>
      </c>
      <c r="F121" s="218" t="s">
        <v>789</v>
      </c>
      <c r="G121" s="218" t="s">
        <v>2433</v>
      </c>
      <c r="H121" s="218">
        <v>25</v>
      </c>
      <c r="I121" s="218">
        <v>25</v>
      </c>
      <c r="J121" s="447">
        <f>IF($F121="","",IFERROR(IFERROR(INDEX(Réttabanki!$V:$V,MATCH($F121,Réttabanki!$A:$A,0)),INDEX(Vöruskrá!$R:$R,MATCH($F121,Vöruskrá!$B:$B,0)))*($H121+IF($I121="",$H121*(1+$AD$2),$I121))/2/1000,""))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2293</v>
      </c>
      <c r="V121" s="467" t="s">
        <v>2339</v>
      </c>
      <c r="W121" s="467"/>
      <c r="X121" s="467"/>
      <c r="Y121" s="467"/>
      <c r="Z121" s="467"/>
      <c r="AA121" s="467"/>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2424</v>
      </c>
      <c r="C122" s="218">
        <v>35</v>
      </c>
      <c r="D122" s="218" t="s">
        <v>2254</v>
      </c>
      <c r="E122" s="218" t="s">
        <v>2288</v>
      </c>
      <c r="F122" s="218" t="s">
        <v>1507</v>
      </c>
      <c r="G122" s="218" t="s">
        <v>640</v>
      </c>
      <c r="H122" s="218">
        <v>40</v>
      </c>
      <c r="I122" s="218">
        <v>40</v>
      </c>
      <c r="J122" s="447">
        <f>IF($F122="","",IFERROR(IFERROR(INDEX(Réttabanki!$V:$V,MATCH($F122,Réttabanki!$A:$A,0)),INDEX(Vöruskrá!$R:$R,MATCH($F122,Vöruskrá!$B:$B,0)))*($H122+IF($I122="",$H122*(1+$AD$2),$I122))/2/1000,""))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2293</v>
      </c>
      <c r="V122" s="465" t="s">
        <v>2339</v>
      </c>
      <c r="W122" s="465"/>
      <c r="X122" s="465"/>
      <c r="Y122" s="465"/>
      <c r="Z122" s="465"/>
      <c r="AA122" s="46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2424</v>
      </c>
      <c r="C123" s="218">
        <v>35</v>
      </c>
      <c r="D123" s="218" t="s">
        <v>2254</v>
      </c>
      <c r="E123" s="218" t="s">
        <v>1083</v>
      </c>
      <c r="F123" s="218"/>
      <c r="G123" s="218" t="s">
        <v>2434</v>
      </c>
      <c r="H123" s="218"/>
      <c r="I123" s="218"/>
      <c r="J123" s="447" t="str">
        <f>IF($F123="","",IFERROR(IFERROR(INDEX(Réttabanki!$V:$V,MATCH($F123,Réttabanki!$A:$A,0)),INDEX(Vöruskrá!$R:$R,MATCH($F123,Vöruskrá!$B:$B,0)))*($H123+IF($I123="",$H123*(1+$AD$2),$I123))/2/1000,""))</f>
        <v/>
      </c>
      <c r="K123" s="218" t="s">
        <v>2435</v>
      </c>
      <c r="L123" s="218" t="s">
        <v>243</v>
      </c>
      <c r="M123" s="218"/>
      <c r="N123" s="218"/>
      <c r="O123" s="218"/>
      <c r="P123" s="218"/>
      <c r="Q123" s="218"/>
      <c r="R123" s="218"/>
      <c r="S123" s="218"/>
      <c r="U123" s="467"/>
      <c r="V123" s="467"/>
      <c r="W123" s="467"/>
      <c r="X123" s="467"/>
      <c r="Y123" s="467"/>
      <c r="Z123" s="467"/>
      <c r="AA123" s="467"/>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2424</v>
      </c>
      <c r="C124" s="218">
        <v>35</v>
      </c>
      <c r="D124" s="218" t="s">
        <v>2254</v>
      </c>
      <c r="E124" s="218" t="s">
        <v>1083</v>
      </c>
      <c r="F124" s="218" t="s">
        <v>259</v>
      </c>
      <c r="G124" s="218" t="s">
        <v>2428</v>
      </c>
      <c r="H124" s="218">
        <v>100</v>
      </c>
      <c r="I124" s="218">
        <v>120</v>
      </c>
      <c r="J124" s="447">
        <f>IF($F124="","",IFERROR(IFERROR(INDEX(Réttabanki!$V:$V,MATCH($F124,Réttabanki!$A:$A,0)),INDEX(Vöruskrá!$R:$R,MATCH($F124,Vöruskrá!$B:$B,0)))*($H124+IF($I124="",$H124*(1+$AD$2),$I124))/2/1000,""))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2424</v>
      </c>
      <c r="C125" s="218">
        <v>35</v>
      </c>
      <c r="D125" s="218" t="s">
        <v>2254</v>
      </c>
      <c r="E125" s="218" t="s">
        <v>1083</v>
      </c>
      <c r="F125" s="218" t="s">
        <v>1583</v>
      </c>
      <c r="G125" s="218" t="s">
        <v>1583</v>
      </c>
      <c r="H125" s="218">
        <v>80</v>
      </c>
      <c r="I125" s="218">
        <v>80</v>
      </c>
      <c r="J125" s="453">
        <f>IF($F125="","",IFERROR(IFERROR(INDEX(Réttabanki!$V:$V,MATCH($F125,Réttabanki!$A:$A,0)),INDEX(Vöruskrá!$R:$R,MATCH($F125,Vöruskrá!$B:$B,0)))*($H125+IF($I125="",$H125*(1+$AD$2),$I125))/2/1000,""))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2424</v>
      </c>
      <c r="C126" s="218">
        <v>35</v>
      </c>
      <c r="D126" s="218" t="s">
        <v>2254</v>
      </c>
      <c r="E126" s="218" t="s">
        <v>1083</v>
      </c>
      <c r="F126" s="218" t="s">
        <v>789</v>
      </c>
      <c r="G126" s="218" t="s">
        <v>2433</v>
      </c>
      <c r="H126" s="218">
        <v>25</v>
      </c>
      <c r="I126" s="218">
        <v>25</v>
      </c>
      <c r="J126" s="447">
        <f>IF($F126="","",IFERROR(IFERROR(INDEX(Réttabanki!$V:$V,MATCH($F126,Réttabanki!$A:$A,0)),INDEX(Vöruskrá!$R:$R,MATCH($F126,Vöruskrá!$B:$B,0)))*($H126+IF($I126="",$H126*(1+$AD$2),$I126))/2/1000,""))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2424</v>
      </c>
      <c r="C127" s="218">
        <v>35</v>
      </c>
      <c r="D127" s="218" t="s">
        <v>2254</v>
      </c>
      <c r="E127" s="218" t="s">
        <v>1083</v>
      </c>
      <c r="F127" s="218" t="s">
        <v>1507</v>
      </c>
      <c r="G127" s="218" t="s">
        <v>640</v>
      </c>
      <c r="H127" s="218">
        <v>40</v>
      </c>
      <c r="I127" s="218">
        <v>40</v>
      </c>
      <c r="J127" s="447">
        <f>IF($F127="","",IFERROR(IFERROR(INDEX(Réttabanki!$V:$V,MATCH($F127,Réttabanki!$A:$A,0)),INDEX(Vöruskrá!$R:$R,MATCH($F127,Vöruskrá!$B:$B,0)))*($H127+IF($I127="",$H127*(1+$AD$2),$I127))/2/1000,""))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IF($F128="","",IFERROR(IFERROR(INDEX(Réttabanki!$V:$V,MATCH($F128,Réttabanki!$A:$A,0)),INDEX(Vöruskrá!$R:$R,MATCH($F128,Vöruskrá!$B:$B,0)))*($H128+IF($I128="",$H128*(1+$AD$2),$I128))/2/1000,""))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2424</v>
      </c>
      <c r="C129" s="218">
        <v>35</v>
      </c>
      <c r="D129" s="218" t="s">
        <v>2254</v>
      </c>
      <c r="E129" s="218" t="s">
        <v>1083</v>
      </c>
      <c r="F129" s="218"/>
      <c r="G129" s="218" t="s">
        <v>2436</v>
      </c>
      <c r="H129" s="218"/>
      <c r="I129" s="218"/>
      <c r="J129" s="447" t="str">
        <f>IF($F129="","",IFERROR(IFERROR(INDEX(Réttabanki!$V:$V,MATCH($F129,Réttabanki!$A:$A,0)),INDEX(Vöruskrá!$R:$R,MATCH($F129,Vöruskrá!$B:$B,0)))*($H129+IF($I129="",$H129*(1+$AD$2),$I129))/2/1000,""))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2424</v>
      </c>
      <c r="C130" s="218">
        <v>35</v>
      </c>
      <c r="D130" s="218" t="s">
        <v>2254</v>
      </c>
      <c r="E130" s="218" t="s">
        <v>2312</v>
      </c>
      <c r="F130" s="218"/>
      <c r="G130" s="218" t="s">
        <v>2437</v>
      </c>
      <c r="H130" s="218"/>
      <c r="I130" s="218"/>
      <c r="J130" s="447" t="str">
        <f>IF($F130="","",IFERROR(IFERROR(INDEX(Réttabanki!$V:$V,MATCH($F130,Réttabanki!$A:$A,0)),INDEX(Vöruskrá!$R:$R,MATCH($F130,Vöruskrá!$B:$B,0)))*($H130+IF($I130="",$H130*(1+$AD$2),$I130))/2/1000,""))</f>
        <v/>
      </c>
      <c r="K130" s="218" t="s">
        <v>2438</v>
      </c>
      <c r="L130" s="218" t="s">
        <v>2427</v>
      </c>
      <c r="M130" s="218"/>
      <c r="N130" s="218"/>
      <c r="O130" s="218"/>
      <c r="P130" s="218"/>
      <c r="Q130" s="218"/>
      <c r="R130" s="218"/>
      <c r="S130" s="218"/>
      <c r="U130" s="465"/>
      <c r="V130" s="465"/>
      <c r="W130" s="465"/>
      <c r="X130" s="465"/>
      <c r="Y130" s="465"/>
      <c r="Z130" s="465"/>
      <c r="AA130" s="46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2424</v>
      </c>
      <c r="C131" s="218">
        <v>35</v>
      </c>
      <c r="D131" s="218" t="s">
        <v>2254</v>
      </c>
      <c r="E131" s="218" t="s">
        <v>2312</v>
      </c>
      <c r="F131" s="218" t="s">
        <v>1509</v>
      </c>
      <c r="G131" s="218" t="s">
        <v>1509</v>
      </c>
      <c r="H131" s="218">
        <v>100</v>
      </c>
      <c r="I131" s="218">
        <v>120</v>
      </c>
      <c r="J131" s="447">
        <f>IF($F131="","",IFERROR(IFERROR(INDEX(Réttabanki!$V:$V,MATCH($F131,Réttabanki!$A:$A,0)),INDEX(Vöruskrá!$R:$R,MATCH($F131,Vöruskrá!$B:$B,0)))*($H131+IF($I131="",$H131*(1+$AD$2),$I131))/2/1000,""))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2293</v>
      </c>
      <c r="V131" s="467" t="s">
        <v>2294</v>
      </c>
      <c r="W131" s="467">
        <v>160</v>
      </c>
      <c r="X131" s="468" t="s">
        <v>2439</v>
      </c>
      <c r="Y131" s="467">
        <v>75</v>
      </c>
      <c r="Z131" s="467"/>
      <c r="AA131" s="467"/>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2424</v>
      </c>
      <c r="C132" s="218">
        <v>35</v>
      </c>
      <c r="D132" s="218" t="s">
        <v>2254</v>
      </c>
      <c r="E132" s="218" t="s">
        <v>2312</v>
      </c>
      <c r="F132" s="218" t="s">
        <v>1543</v>
      </c>
      <c r="G132" s="218" t="s">
        <v>2430</v>
      </c>
      <c r="H132" s="218">
        <v>80</v>
      </c>
      <c r="I132" s="218">
        <v>80</v>
      </c>
      <c r="J132" s="447">
        <f>IF($F132="","",IFERROR(IFERROR(INDEX(Réttabanki!$V:$V,MATCH($F132,Réttabanki!$A:$A,0)),INDEX(Vöruskrá!$R:$R,MATCH($F132,Vöruskrá!$B:$B,0)))*($H132+IF($I132="",$H132*(1+$AD$2),$I132))/2/1000,""))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2424</v>
      </c>
      <c r="C133" s="218">
        <v>35</v>
      </c>
      <c r="D133" s="218" t="s">
        <v>2254</v>
      </c>
      <c r="E133" s="218" t="s">
        <v>2312</v>
      </c>
      <c r="F133" s="218" t="s">
        <v>789</v>
      </c>
      <c r="G133" s="218" t="s">
        <v>2433</v>
      </c>
      <c r="H133" s="218">
        <v>25</v>
      </c>
      <c r="I133" s="218">
        <v>25</v>
      </c>
      <c r="J133" s="447">
        <f>IF($F133="","",IFERROR(IFERROR(INDEX(Réttabanki!$V:$V,MATCH($F133,Réttabanki!$A:$A,0)),INDEX(Vöruskrá!$R:$R,MATCH($F133,Vöruskrá!$B:$B,0)))*($H133+IF($I133="",$H133*(1+$AD$2),$I133))/2/1000,""))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2424</v>
      </c>
      <c r="C134" s="218">
        <v>35</v>
      </c>
      <c r="D134" s="218" t="s">
        <v>2254</v>
      </c>
      <c r="E134" s="218" t="s">
        <v>2312</v>
      </c>
      <c r="F134" s="218" t="s">
        <v>1507</v>
      </c>
      <c r="G134" s="218" t="s">
        <v>640</v>
      </c>
      <c r="H134" s="218">
        <v>40</v>
      </c>
      <c r="I134" s="218">
        <v>40</v>
      </c>
      <c r="J134" s="447">
        <f>IF($F134="","",IFERROR(IFERROR(INDEX(Réttabanki!$V:$V,MATCH($F134,Réttabanki!$A:$A,0)),INDEX(Vöruskrá!$R:$R,MATCH($F134,Vöruskrá!$B:$B,0)))*($H134+IF($I134="",$H134*(1+$AD$2),$I134))/2/1000,""))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2424</v>
      </c>
      <c r="C135" s="218">
        <v>35</v>
      </c>
      <c r="D135" s="218" t="s">
        <v>2254</v>
      </c>
      <c r="E135" s="218" t="s">
        <v>2317</v>
      </c>
      <c r="F135" s="218"/>
      <c r="G135" s="218" t="s">
        <v>2440</v>
      </c>
      <c r="H135" s="218"/>
      <c r="I135" s="218"/>
      <c r="J135" s="447" t="str">
        <f>IF($F135="","",IFERROR(IFERROR(INDEX(Réttabanki!$V:$V,MATCH($F135,Réttabanki!$A:$A,0)),INDEX(Vöruskrá!$R:$R,MATCH($F135,Vöruskrá!$B:$B,0)))*($H135+IF($I135="",$H135*(1+$AD$2),$I135))/2/1000,""))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2424</v>
      </c>
      <c r="C136" s="218">
        <v>35</v>
      </c>
      <c r="D136" s="218" t="s">
        <v>2254</v>
      </c>
      <c r="E136" s="218" t="s">
        <v>2319</v>
      </c>
      <c r="F136" s="218"/>
      <c r="G136" s="218" t="s">
        <v>2441</v>
      </c>
      <c r="H136" s="218"/>
      <c r="I136" s="218"/>
      <c r="J136" s="447" t="str">
        <f>IF($F136="","",IFERROR(IFERROR(INDEX(Réttabanki!$V:$V,MATCH($F136,Réttabanki!$A:$A,0)),INDEX(Vöruskrá!$R:$R,MATCH($F136,Vöruskrá!$B:$B,0)))*($H136+IF($I136="",$H136*(1+$AD$2),$I136))/2/1000,""))</f>
        <v/>
      </c>
      <c r="K136" s="218" t="s">
        <v>2442</v>
      </c>
      <c r="L136" s="218" t="s">
        <v>145</v>
      </c>
      <c r="M136" s="218"/>
      <c r="N136" s="218"/>
      <c r="O136" s="218"/>
      <c r="P136" s="218"/>
      <c r="Q136" s="218"/>
      <c r="R136" s="218"/>
      <c r="S136" s="218"/>
      <c r="U136" s="465"/>
      <c r="V136" s="465"/>
      <c r="W136" s="465"/>
      <c r="X136" s="465"/>
      <c r="Y136" s="465"/>
      <c r="Z136" s="465"/>
      <c r="AA136" s="46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2424</v>
      </c>
      <c r="C137" s="218">
        <v>35</v>
      </c>
      <c r="D137" s="218" t="s">
        <v>2254</v>
      </c>
      <c r="E137" s="218" t="s">
        <v>2319</v>
      </c>
      <c r="F137" s="218" t="s">
        <v>143</v>
      </c>
      <c r="G137" s="218" t="s">
        <v>2380</v>
      </c>
      <c r="H137" s="218">
        <v>40</v>
      </c>
      <c r="I137" s="218">
        <v>40</v>
      </c>
      <c r="J137" s="447">
        <f>IF($F137="","",IFERROR(IFERROR(INDEX(Réttabanki!$V:$V,MATCH($F137,Réttabanki!$A:$A,0)),INDEX(Vöruskrá!$R:$R,MATCH($F137,Vöruskrá!$B:$B,0)))*($H137+IF($I137="",$H137*(1+$AD$2),$I137))/2/1000,""))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2424</v>
      </c>
      <c r="C138" s="218">
        <v>35</v>
      </c>
      <c r="D138" s="218" t="s">
        <v>2254</v>
      </c>
      <c r="E138" s="218" t="s">
        <v>2319</v>
      </c>
      <c r="F138" s="218" t="s">
        <v>273</v>
      </c>
      <c r="G138" s="218" t="s">
        <v>2443</v>
      </c>
      <c r="H138" s="218">
        <v>20</v>
      </c>
      <c r="I138" s="218">
        <v>20</v>
      </c>
      <c r="J138" s="447">
        <f>IF($F138="","",IFERROR(IFERROR(INDEX(Réttabanki!$V:$V,MATCH($F138,Réttabanki!$A:$A,0)),INDEX(Vöruskrá!$R:$R,MATCH($F138,Vöruskrá!$B:$B,0)))*($H138+IF($I138="",$H138*(1+$AD$2),$I138))/2/1000,""))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2424</v>
      </c>
      <c r="C139" s="218">
        <v>35</v>
      </c>
      <c r="D139" s="218" t="s">
        <v>2254</v>
      </c>
      <c r="E139" s="218" t="s">
        <v>1083</v>
      </c>
      <c r="F139" s="218"/>
      <c r="G139" s="218" t="s">
        <v>2444</v>
      </c>
      <c r="H139" s="218"/>
      <c r="I139" s="218"/>
      <c r="J139" s="447" t="str">
        <f>IF($F139="","",IFERROR(IFERROR(INDEX(Réttabanki!$V:$V,MATCH($F139,Réttabanki!$A:$A,0)),INDEX(Vöruskrá!$R:$R,MATCH($F139,Vöruskrá!$B:$B,0)))*($H139+IF($I139="",$H139*(1+$AD$2),$I139))/2/1000,""))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2424</v>
      </c>
      <c r="C140" s="218">
        <v>35</v>
      </c>
      <c r="D140" s="218" t="s">
        <v>2254</v>
      </c>
      <c r="E140" s="218" t="s">
        <v>1083</v>
      </c>
      <c r="F140" s="218" t="s">
        <v>143</v>
      </c>
      <c r="G140" s="218" t="s">
        <v>2380</v>
      </c>
      <c r="H140" s="218">
        <v>40</v>
      </c>
      <c r="I140" s="218"/>
      <c r="J140" s="447">
        <f>IF($F140="","",IFERROR(IFERROR(INDEX(Réttabanki!$V:$V,MATCH($F140,Réttabanki!$A:$A,0)),INDEX(Vöruskrá!$R:$R,MATCH($F140,Vöruskrá!$B:$B,0)))*($H140+IF($I140="",$H140*(1+$AD$2),$I140))/2/1000,""))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2424</v>
      </c>
      <c r="C141" s="218">
        <v>35</v>
      </c>
      <c r="D141" s="218" t="s">
        <v>2254</v>
      </c>
      <c r="E141" s="218" t="s">
        <v>1083</v>
      </c>
      <c r="F141" s="218"/>
      <c r="G141" s="218" t="s">
        <v>2445</v>
      </c>
      <c r="H141" s="218"/>
      <c r="I141" s="218"/>
      <c r="J141" s="447" t="str">
        <f>IF($F141="","",IFERROR(IFERROR(INDEX(Réttabanki!$V:$V,MATCH($F141,Réttabanki!$A:$A,0)),INDEX(Vöruskrá!$R:$R,MATCH($F141,Vöruskrá!$B:$B,0)))*($H141+IF($I141="",$H141*(1+$AD$2),$I141))/2/1000,""))</f>
        <v/>
      </c>
      <c r="K141" s="218" t="s">
        <v>2446</v>
      </c>
      <c r="L141" s="218" t="s">
        <v>231</v>
      </c>
      <c r="M141" s="218"/>
      <c r="N141" s="218"/>
      <c r="O141" s="218"/>
      <c r="P141" s="218"/>
      <c r="Q141" s="218"/>
      <c r="R141" s="218"/>
      <c r="S141" s="218"/>
      <c r="U141" s="467"/>
      <c r="V141" s="467"/>
      <c r="W141" s="467"/>
      <c r="X141" s="467"/>
      <c r="Y141" s="467"/>
      <c r="Z141" s="467"/>
      <c r="AA141" s="467"/>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2424</v>
      </c>
      <c r="C142" s="218">
        <v>35</v>
      </c>
      <c r="D142" s="218" t="s">
        <v>2254</v>
      </c>
      <c r="E142" s="218" t="s">
        <v>1083</v>
      </c>
      <c r="F142" s="218" t="s">
        <v>1305</v>
      </c>
      <c r="G142" s="218" t="s">
        <v>2328</v>
      </c>
      <c r="H142" s="218">
        <v>40</v>
      </c>
      <c r="I142" s="218"/>
      <c r="J142" s="447">
        <f>IF($F142="","",IFERROR(IFERROR(INDEX(Réttabanki!$V:$V,MATCH($F142,Réttabanki!$A:$A,0)),INDEX(Vöruskrá!$R:$R,MATCH($F142,Vöruskrá!$B:$B,0)))*($H142+IF($I142="",$H142*(1+$AD$2),$I142))/2/1000,""))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2424</v>
      </c>
      <c r="C143" s="218">
        <v>35</v>
      </c>
      <c r="D143" s="218" t="s">
        <v>2254</v>
      </c>
      <c r="E143" s="218" t="s">
        <v>1083</v>
      </c>
      <c r="F143" s="218" t="s">
        <v>273</v>
      </c>
      <c r="G143" s="218" t="s">
        <v>2443</v>
      </c>
      <c r="H143" s="218">
        <v>20</v>
      </c>
      <c r="I143" s="218"/>
      <c r="J143" s="447">
        <f>IF($F143="","",IFERROR(IFERROR(INDEX(Réttabanki!$V:$V,MATCH($F143,Réttabanki!$A:$A,0)),INDEX(Vöruskrá!$R:$R,MATCH($F143,Vöruskrá!$B:$B,0)))*($H143+IF($I143="",$H143*(1+$AD$2),$I143))/2/1000,""))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2424</v>
      </c>
      <c r="C144" s="95">
        <v>35</v>
      </c>
      <c r="D144" s="96"/>
      <c r="E144" s="96"/>
      <c r="F144" s="96" t="s">
        <v>2329</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2330</v>
      </c>
      <c r="L144" s="9"/>
      <c r="M144" s="9"/>
      <c r="N144" s="10"/>
      <c r="O144" s="10"/>
      <c r="P144" s="10"/>
      <c r="Q144" s="10"/>
      <c r="R144" s="10"/>
      <c r="S144" s="10"/>
      <c r="T144" s="44"/>
      <c r="U144" s="465"/>
      <c r="V144" s="465"/>
      <c r="W144" s="465"/>
      <c r="X144" s="465"/>
      <c r="Y144" s="465"/>
      <c r="Z144" s="465"/>
      <c r="AA144" s="465"/>
      <c r="AF144" s="205" t="str">
        <f>IF($F144="","",IFERROR(IFERROR(INDEX(Réttabanki!$V:$V,MATCH($F144,Réttabanki!$A:$A,0)),INDEX(Vöruskrá!$R:$R,MATCH($F144,Vöruskrá!$B:$B,0)))*$H144/1000,""))</f>
        <v/>
      </c>
      <c r="AG144" s="205" t="str">
        <f>IF($F144="","",IFERROR(IFERROR(INDEX(Réttabanki!$V:$V,MATCH($F144,Réttabanki!$A:$A,0)),INDEX(Vöruskrá!$R:$R,MATCH($F144,Vöruskrá!$B:$B,0)))*IF($I144="",$H144*(1+$AD$2),$I144)/1000,""))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2424</v>
      </c>
      <c r="C145" s="95">
        <v>35</v>
      </c>
      <c r="D145" s="96"/>
      <c r="E145" s="96"/>
      <c r="F145" s="96" t="s">
        <v>2331</v>
      </c>
      <c r="G145" s="96"/>
      <c r="H145" s="97"/>
      <c r="I145" s="97"/>
      <c r="J145" s="225">
        <f>SUMIFS($AG$3:$AG$788,$AJ$3:$AJ$788,$AJ145,$D$3:$D$788,"&lt;&gt;Grunnskólar starfsmenn",$E$3:$E$788,"Aðalréttur")+SUMIFS($AG$3:$AG$788,$AJ$3:$AJ$788,$AJ145,$D$3:$D$788,"&lt;&gt;Grunnskólar starfsmenn",$E$3:$E$788,"Meðlætisbar")</f>
        <v>413</v>
      </c>
      <c r="K145" s="9" t="s">
        <v>2330</v>
      </c>
      <c r="L145" s="9"/>
      <c r="M145" s="9"/>
      <c r="N145" s="10"/>
      <c r="O145" s="10"/>
      <c r="P145" s="10"/>
      <c r="Q145" s="10"/>
      <c r="R145" s="10"/>
      <c r="S145" s="10"/>
      <c r="T145" s="44"/>
      <c r="U145" s="467"/>
      <c r="V145" s="467"/>
      <c r="W145" s="467"/>
      <c r="X145" s="467"/>
      <c r="Y145" s="467"/>
      <c r="Z145" s="467"/>
      <c r="AA145" s="467"/>
      <c r="AF145" s="205" t="str">
        <f>IF($F145="","",IFERROR(IFERROR(INDEX(Réttabanki!$V:$V,MATCH($F145,Réttabanki!$A:$A,0)),INDEX(Vöruskrá!$R:$R,MATCH($F145,Vöruskrá!$B:$B,0)))*$H145/1000,""))</f>
        <v/>
      </c>
      <c r="AG145" s="205" t="str">
        <f>IF($F145="","",IFERROR(IFERROR(INDEX(Réttabanki!$V:$V,MATCH($F145,Réttabanki!$A:$A,0)),INDEX(Vöruskrá!$R:$R,MATCH($F145,Vöruskrá!$B:$B,0)))*IF($I145="",$H145*(1+$AD$2),$I145)/1000,""))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2286</v>
      </c>
      <c r="C146" s="218">
        <v>36</v>
      </c>
      <c r="D146" s="218" t="s">
        <v>2254</v>
      </c>
      <c r="E146" s="218" t="s">
        <v>2288</v>
      </c>
      <c r="F146" s="218"/>
      <c r="G146" s="218" t="s">
        <v>2447</v>
      </c>
      <c r="H146" s="218"/>
      <c r="I146" s="218"/>
      <c r="J146" s="447" t="str">
        <f>IF($F146="","",IFERROR(IFERROR(INDEX(Réttabanki!$V:$V,MATCH($F146,Réttabanki!$A:$A,0)),INDEX(Vöruskrá!$R:$R,MATCH($F146,Vöruskrá!$B:$B,0)))*($H146+IF($I146="",$H146*(1+$AD$2),$I146))/2/1000,""))</f>
        <v/>
      </c>
      <c r="K146" s="218" t="s">
        <v>2448</v>
      </c>
      <c r="L146" s="218" t="s">
        <v>231</v>
      </c>
      <c r="M146" s="218"/>
      <c r="N146" s="218"/>
      <c r="O146" s="218"/>
      <c r="P146" s="218"/>
      <c r="Q146" s="218"/>
      <c r="R146" s="218"/>
      <c r="S146" s="218"/>
      <c r="U146" s="465"/>
      <c r="V146" s="465"/>
      <c r="W146" s="465"/>
      <c r="X146" s="465"/>
      <c r="Y146" s="465"/>
      <c r="Z146" s="465"/>
      <c r="AA146" s="46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2286</v>
      </c>
      <c r="C147" s="218">
        <v>36</v>
      </c>
      <c r="D147" s="218" t="s">
        <v>2254</v>
      </c>
      <c r="E147" s="218" t="s">
        <v>2288</v>
      </c>
      <c r="F147" s="218" t="s">
        <v>724</v>
      </c>
      <c r="G147" s="218" t="s">
        <v>2449</v>
      </c>
      <c r="H147" s="218">
        <v>160</v>
      </c>
      <c r="I147" s="218">
        <v>180</v>
      </c>
      <c r="J147" s="447">
        <f>IF($F147="","",IFERROR(IFERROR(INDEX(Réttabanki!$V:$V,MATCH($F147,Réttabanki!$A:$A,0)),INDEX(Vöruskrá!$R:$R,MATCH($F147,Vöruskrá!$B:$B,0)))*($H147+IF($I147="",$H147*(1+$AD$2),$I147))/2/1000,""))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2293</v>
      </c>
      <c r="V147" s="467" t="s">
        <v>2294</v>
      </c>
      <c r="W147" s="467" t="s">
        <v>2450</v>
      </c>
      <c r="X147" s="467" t="s">
        <v>2451</v>
      </c>
      <c r="Y147" s="467" t="s">
        <v>2452</v>
      </c>
      <c r="Z147" s="467"/>
      <c r="AA147" s="467"/>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2286</v>
      </c>
      <c r="C148" s="218">
        <v>36</v>
      </c>
      <c r="D148" s="218" t="s">
        <v>2254</v>
      </c>
      <c r="E148" s="218" t="s">
        <v>2288</v>
      </c>
      <c r="F148" s="218" t="s">
        <v>423</v>
      </c>
      <c r="G148" s="218" t="s">
        <v>2397</v>
      </c>
      <c r="H148" s="218">
        <v>80</v>
      </c>
      <c r="I148" s="218">
        <v>100</v>
      </c>
      <c r="J148" s="447">
        <f>IF($F148="","",IFERROR(IFERROR(INDEX(Réttabanki!$V:$V,MATCH($F148,Réttabanki!$A:$A,0)),INDEX(Vöruskrá!$R:$R,MATCH($F148,Vöruskrá!$B:$B,0)))*($H148+IF($I148="",$H148*(1+$AD$2),$I148))/2/1000,""))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2398</v>
      </c>
      <c r="V148" s="465" t="s">
        <v>2294</v>
      </c>
      <c r="W148" s="465" t="s">
        <v>2300</v>
      </c>
      <c r="X148" s="465">
        <v>50</v>
      </c>
      <c r="Y148" s="465" t="s">
        <v>2399</v>
      </c>
      <c r="Z148" s="465" t="s">
        <v>2400</v>
      </c>
      <c r="AA148" s="46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2286</v>
      </c>
      <c r="C149" s="218">
        <v>36</v>
      </c>
      <c r="D149" s="218" t="s">
        <v>2254</v>
      </c>
      <c r="E149" s="218" t="s">
        <v>2288</v>
      </c>
      <c r="F149" s="218" t="s">
        <v>2159</v>
      </c>
      <c r="G149" s="218" t="s">
        <v>2159</v>
      </c>
      <c r="H149" s="218">
        <v>40</v>
      </c>
      <c r="I149" s="218">
        <v>40</v>
      </c>
      <c r="J149" s="450">
        <f>IF($F149="","",IFERROR(IFERROR(INDEX(Réttabanki!$V:$V,MATCH($F149,Réttabanki!$A:$A,0)),INDEX(Vöruskrá!$R:$R,MATCH($F149,Vöruskrá!$B:$B,0)))*($H149+IF($I149="",$H149*(1+$AD$2),$I149))/2/1000,""))</f>
        <v>0</v>
      </c>
      <c r="K149" s="218" t="s">
        <v>2160</v>
      </c>
      <c r="L149" s="218" t="s">
        <v>231</v>
      </c>
      <c r="M149" s="218"/>
      <c r="N149" s="218">
        <v>27.63</v>
      </c>
      <c r="O149" s="218">
        <v>0.33</v>
      </c>
      <c r="P149" s="218">
        <v>0.02</v>
      </c>
      <c r="Q149" s="218">
        <v>5.53</v>
      </c>
      <c r="R149" s="218">
        <v>0.57999999999999996</v>
      </c>
      <c r="S149" s="218">
        <v>1.17</v>
      </c>
      <c r="T149" s="44">
        <v>2</v>
      </c>
      <c r="U149" s="467"/>
      <c r="V149" s="467" t="s">
        <v>2294</v>
      </c>
      <c r="W149" s="467" t="s">
        <v>2453</v>
      </c>
      <c r="X149" s="467">
        <v>30</v>
      </c>
      <c r="Y149" s="467">
        <v>75</v>
      </c>
      <c r="Z149" s="467" t="s">
        <v>2454</v>
      </c>
      <c r="AA149" s="467"/>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4">
        <f>IF($A149&lt;&gt;"",$A149,AJ148)</f>
        <v>46265</v>
      </c>
    </row>
    <row r="150" spans="1:36" ht="106.5">
      <c r="A150" s="222"/>
      <c r="B150" s="218" t="s">
        <v>2286</v>
      </c>
      <c r="C150" s="218">
        <v>36</v>
      </c>
      <c r="D150" s="218" t="s">
        <v>2280</v>
      </c>
      <c r="E150" s="218" t="s">
        <v>1083</v>
      </c>
      <c r="F150" s="218"/>
      <c r="G150" s="218" t="s">
        <v>2455</v>
      </c>
      <c r="H150" s="218"/>
      <c r="I150" s="218"/>
      <c r="J150" s="447" t="str">
        <f>IF($F150="","",IFERROR(IFERROR(INDEX(Réttabanki!$V:$V,MATCH($F150,Réttabanki!$A:$A,0)),INDEX(Vöruskrá!$R:$R,MATCH($F150,Vöruskrá!$B:$B,0)))*($H150+IF($I150="",$H150*(1+$AD$2),$I150))/2/1000,""))</f>
        <v/>
      </c>
      <c r="K150" s="218" t="s">
        <v>2456</v>
      </c>
      <c r="L150" s="218" t="s">
        <v>231</v>
      </c>
      <c r="M150" s="218"/>
      <c r="N150" s="218"/>
      <c r="O150" s="218"/>
      <c r="P150" s="218"/>
      <c r="Q150" s="218"/>
      <c r="R150" s="218"/>
      <c r="S150" s="218"/>
      <c r="U150" s="465"/>
      <c r="V150" s="465"/>
      <c r="W150" s="465"/>
      <c r="X150" s="465"/>
      <c r="Y150" s="465"/>
      <c r="Z150" s="465"/>
      <c r="AA150" s="46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2286</v>
      </c>
      <c r="C151" s="218">
        <v>36</v>
      </c>
      <c r="D151" s="218" t="s">
        <v>2280</v>
      </c>
      <c r="E151" s="218" t="s">
        <v>1083</v>
      </c>
      <c r="F151" s="218" t="s">
        <v>724</v>
      </c>
      <c r="G151" s="218" t="s">
        <v>2449</v>
      </c>
      <c r="H151" s="218">
        <v>160</v>
      </c>
      <c r="I151" s="218"/>
      <c r="J151" s="447">
        <f>IF($F151="","",IFERROR(IFERROR(INDEX(Réttabanki!$V:$V,MATCH($F151,Réttabanki!$A:$A,0)),INDEX(Vöruskrá!$R:$R,MATCH($F151,Vöruskrá!$B:$B,0)))*($H151+IF($I151="",$H151*(1+$AD$2),$I151))/2/1000,""))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2286</v>
      </c>
      <c r="C152" s="218">
        <v>36</v>
      </c>
      <c r="D152" s="218" t="s">
        <v>2280</v>
      </c>
      <c r="E152" s="218" t="s">
        <v>1083</v>
      </c>
      <c r="F152" s="218" t="s">
        <v>423</v>
      </c>
      <c r="G152" s="218" t="s">
        <v>2397</v>
      </c>
      <c r="H152" s="218">
        <v>80</v>
      </c>
      <c r="I152" s="218"/>
      <c r="J152" s="447">
        <f>IF($F152="","",IFERROR(IFERROR(INDEX(Réttabanki!$V:$V,MATCH($F152,Réttabanki!$A:$A,0)),INDEX(Vöruskrá!$R:$R,MATCH($F152,Vöruskrá!$B:$B,0)))*($H152+IF($I152="",$H152*(1+$AD$2),$I152))/2/1000,""))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2286</v>
      </c>
      <c r="C153" s="218">
        <v>36</v>
      </c>
      <c r="D153" s="218" t="s">
        <v>2280</v>
      </c>
      <c r="E153" s="218" t="s">
        <v>1083</v>
      </c>
      <c r="F153" s="218" t="s">
        <v>1574</v>
      </c>
      <c r="G153" s="218" t="s">
        <v>2159</v>
      </c>
      <c r="H153" s="218">
        <v>40</v>
      </c>
      <c r="I153" s="218"/>
      <c r="J153" s="447">
        <f>IF($F153="","",IFERROR(IFERROR(INDEX(Réttabanki!$V:$V,MATCH($F153,Réttabanki!$A:$A,0)),INDEX(Vöruskrá!$R:$R,MATCH($F153,Vöruskrá!$B:$B,0)))*($H153+IF($I153="",$H153*(1+$AD$2),$I153))/2/1000,""))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2286</v>
      </c>
      <c r="C154" s="218">
        <v>36</v>
      </c>
      <c r="D154" s="218" t="s">
        <v>2254</v>
      </c>
      <c r="E154" s="218" t="s">
        <v>2312</v>
      </c>
      <c r="F154" s="218"/>
      <c r="G154" s="218" t="s">
        <v>2457</v>
      </c>
      <c r="H154" s="218"/>
      <c r="I154" s="218"/>
      <c r="J154" s="447" t="str">
        <f>IF($F154="","",IFERROR(IFERROR(INDEX(Réttabanki!$V:$V,MATCH($F154,Réttabanki!$A:$A,0)),INDEX(Vöruskrá!$R:$R,MATCH($F154,Vöruskrá!$B:$B,0)))*($H154+IF($I154="",$H154*(1+$AD$2),$I154))/2/1000,""))</f>
        <v/>
      </c>
      <c r="K154" s="218" t="s">
        <v>2458</v>
      </c>
      <c r="L154" s="218" t="s">
        <v>231</v>
      </c>
      <c r="M154" s="218"/>
      <c r="N154" s="218"/>
      <c r="O154" s="218"/>
      <c r="P154" s="218"/>
      <c r="Q154" s="218"/>
      <c r="R154" s="218"/>
      <c r="S154" s="218"/>
      <c r="U154" s="465"/>
      <c r="V154" s="465"/>
      <c r="W154" s="465"/>
      <c r="X154" s="465"/>
      <c r="Y154" s="465"/>
      <c r="Z154" s="465"/>
      <c r="AA154" s="46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2286</v>
      </c>
      <c r="C155" s="218">
        <v>36</v>
      </c>
      <c r="D155" s="218" t="s">
        <v>2254</v>
      </c>
      <c r="E155" s="218" t="s">
        <v>2312</v>
      </c>
      <c r="F155" s="218" t="s">
        <v>308</v>
      </c>
      <c r="G155" s="218" t="s">
        <v>620</v>
      </c>
      <c r="H155" s="218">
        <v>160</v>
      </c>
      <c r="I155" s="218">
        <v>180</v>
      </c>
      <c r="J155" s="447">
        <f>IF($F155="","",IFERROR(IFERROR(INDEX(Réttabanki!$V:$V,MATCH($F155,Réttabanki!$A:$A,0)),INDEX(Vöruskrá!$R:$R,MATCH($F155,Vöruskrá!$B:$B,0)))*($H155+IF($I155="",$H155*(1+$AD$2),$I155))/2/1000,""))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2293</v>
      </c>
      <c r="V155" s="467" t="s">
        <v>2294</v>
      </c>
      <c r="W155" s="467">
        <v>180</v>
      </c>
      <c r="X155" s="468" t="s">
        <v>2406</v>
      </c>
      <c r="Y155" s="467">
        <v>75</v>
      </c>
      <c r="Z155" s="467"/>
      <c r="AA155" s="467"/>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2286</v>
      </c>
      <c r="C156" s="218">
        <v>36</v>
      </c>
      <c r="D156" s="218" t="s">
        <v>2254</v>
      </c>
      <c r="E156" s="218" t="s">
        <v>2312</v>
      </c>
      <c r="F156" s="218" t="s">
        <v>423</v>
      </c>
      <c r="G156" s="218" t="s">
        <v>2397</v>
      </c>
      <c r="H156" s="218">
        <v>80</v>
      </c>
      <c r="I156" s="218">
        <v>100</v>
      </c>
      <c r="J156" s="447">
        <f>IF($F156="","",IFERROR(IFERROR(INDEX(Réttabanki!$V:$V,MATCH($F156,Réttabanki!$A:$A,0)),INDEX(Vöruskrá!$R:$R,MATCH($F156,Vöruskrá!$B:$B,0)))*($H156+IF($I156="",$H156*(1+$AD$2),$I156))/2/1000,""))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2286</v>
      </c>
      <c r="C157" s="218">
        <v>36</v>
      </c>
      <c r="D157" s="218" t="s">
        <v>2254</v>
      </c>
      <c r="E157" s="218" t="s">
        <v>2312</v>
      </c>
      <c r="F157" s="218" t="s">
        <v>2159</v>
      </c>
      <c r="G157" s="218" t="s">
        <v>2159</v>
      </c>
      <c r="H157" s="218">
        <v>40</v>
      </c>
      <c r="I157" s="218">
        <v>40</v>
      </c>
      <c r="J157" s="450">
        <f>IF($F157="","",IFERROR(IFERROR(INDEX(Réttabanki!$V:$V,MATCH($F157,Réttabanki!$A:$A,0)),INDEX(Vöruskrá!$R:$R,MATCH($F157,Vöruskrá!$B:$B,0)))*($H157+IF($I157="",$H157*(1+$AD$2),$I157))/2/1000,""))</f>
        <v>0</v>
      </c>
      <c r="K157" s="218" t="s">
        <v>2160</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4">
        <f>IF($A157&lt;&gt;"",$A157,AJ156)</f>
        <v>46265</v>
      </c>
    </row>
    <row r="158" spans="1:36" ht="30.75">
      <c r="A158" s="222"/>
      <c r="B158" s="218" t="s">
        <v>2286</v>
      </c>
      <c r="C158" s="218">
        <v>36</v>
      </c>
      <c r="D158" s="218" t="s">
        <v>2292</v>
      </c>
      <c r="E158" s="218" t="s">
        <v>2317</v>
      </c>
      <c r="F158" s="218"/>
      <c r="G158" s="227" t="s">
        <v>2459</v>
      </c>
      <c r="H158" s="218"/>
      <c r="I158" s="218"/>
      <c r="J158" s="447" t="str">
        <f>IF($F158="","",IFERROR(IFERROR(INDEX(Réttabanki!$V:$V,MATCH($F158,Réttabanki!$A:$A,0)),INDEX(Vöruskrá!$R:$R,MATCH($F158,Vöruskrá!$B:$B,0)))*($H158+IF($I158="",$H158*(1+$AD$2),$I158))/2/1000,""))</f>
        <v/>
      </c>
      <c r="K158" s="218" t="s">
        <v>2460</v>
      </c>
      <c r="L158" s="218" t="s">
        <v>1080</v>
      </c>
      <c r="M158" s="218"/>
      <c r="N158" s="218"/>
      <c r="O158" s="218"/>
      <c r="P158" s="218"/>
      <c r="Q158" s="218"/>
      <c r="R158" s="218"/>
      <c r="S158" s="218"/>
      <c r="U158" s="465"/>
      <c r="V158" s="465"/>
      <c r="W158" s="465"/>
      <c r="X158" s="465"/>
      <c r="Y158" s="465"/>
      <c r="Z158" s="465"/>
      <c r="AA158" s="46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2286</v>
      </c>
      <c r="C159" s="218">
        <v>36</v>
      </c>
      <c r="D159" s="218" t="s">
        <v>2292</v>
      </c>
      <c r="E159" s="218" t="s">
        <v>2317</v>
      </c>
      <c r="F159" s="218" t="s">
        <v>673</v>
      </c>
      <c r="G159" s="227" t="s">
        <v>2461</v>
      </c>
      <c r="H159" s="218"/>
      <c r="I159" s="218">
        <v>20</v>
      </c>
      <c r="J159" s="447">
        <f>IF($F159="","",IFERROR(IFERROR(INDEX(Réttabanki!$V:$V,MATCH($F159,Réttabanki!$A:$A,0)),INDEX(Vöruskrá!$R:$R,MATCH($F159,Vöruskrá!$B:$B,0)))*($H159+IF($I159="",$H159*(1+$AD$2),$I159))/2/1000,""))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2286</v>
      </c>
      <c r="C160" s="218">
        <v>36</v>
      </c>
      <c r="D160" s="218" t="s">
        <v>2292</v>
      </c>
      <c r="E160" s="218" t="s">
        <v>2317</v>
      </c>
      <c r="F160" s="218" t="s">
        <v>1444</v>
      </c>
      <c r="G160" s="227" t="s">
        <v>1444</v>
      </c>
      <c r="H160" s="218"/>
      <c r="I160" s="218">
        <v>20</v>
      </c>
      <c r="J160" s="447">
        <f>IF($F160="","",IFERROR(IFERROR(INDEX(Réttabanki!$V:$V,MATCH($F160,Réttabanki!$A:$A,0)),INDEX(Vöruskrá!$R:$R,MATCH($F160,Vöruskrá!$B:$B,0)))*($H160+IF($I160="",$H160*(1+$AD$2),$I160))/2/1000,""))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2293</v>
      </c>
      <c r="V160" s="465" t="s">
        <v>2294</v>
      </c>
      <c r="W160" s="465" t="s">
        <v>2364</v>
      </c>
      <c r="X160" s="465"/>
      <c r="Y160" s="465"/>
      <c r="Z160" s="465"/>
      <c r="AA160" s="46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2286</v>
      </c>
      <c r="C161" s="218">
        <v>36</v>
      </c>
      <c r="D161" s="218" t="s">
        <v>2292</v>
      </c>
      <c r="E161" s="218" t="s">
        <v>2317</v>
      </c>
      <c r="F161" s="218" t="s">
        <v>1091</v>
      </c>
      <c r="G161" s="227" t="s">
        <v>2462</v>
      </c>
      <c r="H161" s="218"/>
      <c r="I161" s="218">
        <v>10</v>
      </c>
      <c r="J161" s="447">
        <f>IF($F161="","",IFERROR(IFERROR(INDEX(Réttabanki!$V:$V,MATCH($F161,Réttabanki!$A:$A,0)),INDEX(Vöruskrá!$R:$R,MATCH($F161,Vöruskrá!$B:$B,0)))*($H161+IF($I161="",$H161*(1+$AD$2),$I161))/2/1000,""))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2286</v>
      </c>
      <c r="C162" s="218">
        <v>36</v>
      </c>
      <c r="D162" s="218" t="s">
        <v>2292</v>
      </c>
      <c r="E162" s="218" t="s">
        <v>2317</v>
      </c>
      <c r="F162" s="218" t="s">
        <v>1118</v>
      </c>
      <c r="G162" s="227" t="s">
        <v>2463</v>
      </c>
      <c r="H162" s="218"/>
      <c r="I162" s="218">
        <v>20</v>
      </c>
      <c r="J162" s="447">
        <f>IF($F162="","",IFERROR(IFERROR(INDEX(Réttabanki!$V:$V,MATCH($F162,Réttabanki!$A:$A,0)),INDEX(Vöruskrá!$R:$R,MATCH($F162,Vöruskrá!$B:$B,0)))*($H162+IF($I162="",$H162*(1+$AD$2),$I162))/2/1000,""))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2286</v>
      </c>
      <c r="C163" s="218">
        <v>36</v>
      </c>
      <c r="D163" s="218" t="s">
        <v>2280</v>
      </c>
      <c r="E163" s="218" t="s">
        <v>2415</v>
      </c>
      <c r="F163" s="218"/>
      <c r="G163" s="227" t="s">
        <v>2350</v>
      </c>
      <c r="H163" s="218"/>
      <c r="I163" s="218"/>
      <c r="J163" s="447" t="str">
        <f>IF($F163="","",IFERROR(IFERROR(INDEX(Réttabanki!$V:$V,MATCH($F163,Réttabanki!$A:$A,0)),INDEX(Vöruskrá!$R:$R,MATCH($F163,Vöruskrá!$B:$B,0)))*($H163+IF($I163="",$H163*(1+$AD$2),$I163))/2/1000,""))</f>
        <v/>
      </c>
      <c r="K163" s="218" t="s">
        <v>2464</v>
      </c>
      <c r="L163" s="218" t="s">
        <v>1080</v>
      </c>
      <c r="M163" s="218"/>
      <c r="N163" s="218"/>
      <c r="O163" s="218"/>
      <c r="P163" s="218"/>
      <c r="Q163" s="218"/>
      <c r="R163" s="218"/>
      <c r="S163" s="218"/>
      <c r="U163" s="467"/>
      <c r="V163" s="467"/>
      <c r="W163" s="467"/>
      <c r="X163" s="467"/>
      <c r="Y163" s="467"/>
      <c r="Z163" s="467"/>
      <c r="AA163" s="467"/>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2286</v>
      </c>
      <c r="C164" s="218">
        <v>36</v>
      </c>
      <c r="D164" s="218" t="s">
        <v>2280</v>
      </c>
      <c r="E164" s="218" t="s">
        <v>2415</v>
      </c>
      <c r="F164" s="218" t="s">
        <v>1091</v>
      </c>
      <c r="G164" s="227" t="s">
        <v>2462</v>
      </c>
      <c r="H164" s="218">
        <v>20</v>
      </c>
      <c r="I164" s="218"/>
      <c r="J164" s="447">
        <f>IF($F164="","",IFERROR(IFERROR(INDEX(Réttabanki!$V:$V,MATCH($F164,Réttabanki!$A:$A,0)),INDEX(Vöruskrá!$R:$R,MATCH($F164,Vöruskrá!$B:$B,0)))*($H164+IF($I164="",$H164*(1+$AD$2),$I164))/2/1000,""))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2286</v>
      </c>
      <c r="C165" s="218">
        <v>36</v>
      </c>
      <c r="D165" s="218" t="s">
        <v>2280</v>
      </c>
      <c r="E165" s="218" t="s">
        <v>2415</v>
      </c>
      <c r="F165" s="218" t="s">
        <v>1118</v>
      </c>
      <c r="G165" s="227" t="s">
        <v>2463</v>
      </c>
      <c r="H165" s="218">
        <v>20</v>
      </c>
      <c r="I165" s="218"/>
      <c r="J165" s="447">
        <f>IF($F165="","",IFERROR(IFERROR(INDEX(Réttabanki!$V:$V,MATCH($F165,Réttabanki!$A:$A,0)),INDEX(Vöruskrá!$R:$R,MATCH($F165,Vöruskrá!$B:$B,0)))*($H165+IF($I165="",$H165*(1+$AD$2),$I165))/2/1000,""))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2286</v>
      </c>
      <c r="C166" s="218">
        <v>36</v>
      </c>
      <c r="D166" s="218" t="s">
        <v>2254</v>
      </c>
      <c r="E166" s="218" t="s">
        <v>2319</v>
      </c>
      <c r="F166" s="218"/>
      <c r="G166" s="218" t="s">
        <v>2465</v>
      </c>
      <c r="H166" s="218"/>
      <c r="I166" s="218"/>
      <c r="J166" s="447" t="str">
        <f>IF($F166="","",IFERROR(IFERROR(INDEX(Réttabanki!$V:$V,MATCH($F166,Réttabanki!$A:$A,0)),INDEX(Vöruskrá!$R:$R,MATCH($F166,Vöruskrá!$B:$B,0)))*($H166+IF($I166="",$H166*(1+$AD$2),$I166))/2/1000,""))</f>
        <v/>
      </c>
      <c r="K166" s="218" t="s">
        <v>2466</v>
      </c>
      <c r="L166" s="218" t="s">
        <v>2467</v>
      </c>
      <c r="M166" s="218"/>
      <c r="N166" s="218"/>
      <c r="O166" s="218"/>
      <c r="P166" s="218"/>
      <c r="Q166" s="218"/>
      <c r="R166" s="218"/>
      <c r="S166" s="218"/>
      <c r="U166" s="465"/>
      <c r="V166" s="465"/>
      <c r="W166" s="465"/>
      <c r="X166" s="465"/>
      <c r="Y166" s="465"/>
      <c r="Z166" s="465"/>
      <c r="AA166" s="46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2286</v>
      </c>
      <c r="C167" s="218">
        <v>36</v>
      </c>
      <c r="D167" s="218" t="s">
        <v>2254</v>
      </c>
      <c r="E167" s="218" t="s">
        <v>2319</v>
      </c>
      <c r="F167" s="218" t="s">
        <v>1355</v>
      </c>
      <c r="G167" s="218"/>
      <c r="H167" s="218">
        <v>40</v>
      </c>
      <c r="I167" s="218">
        <v>40</v>
      </c>
      <c r="J167" s="447">
        <f>IF($F167="","",IFERROR(IFERROR(INDEX(Réttabanki!$V:$V,MATCH($F167,Réttabanki!$A:$A,0)),INDEX(Vöruskrá!$R:$R,MATCH($F167,Vöruskrá!$B:$B,0)))*($H167+IF($I167="",$H167*(1+$AD$2),$I167))/2/1000,""))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2286</v>
      </c>
      <c r="C168" s="218">
        <v>36</v>
      </c>
      <c r="D168" s="218" t="s">
        <v>2254</v>
      </c>
      <c r="E168" s="218" t="s">
        <v>2319</v>
      </c>
      <c r="F168" s="218" t="s">
        <v>691</v>
      </c>
      <c r="G168" s="218"/>
      <c r="H168" s="218">
        <v>20</v>
      </c>
      <c r="I168" s="218">
        <v>20</v>
      </c>
      <c r="J168" s="447">
        <f>IF($F168="","",IFERROR(IFERROR(INDEX(Réttabanki!$V:$V,MATCH($F168,Réttabanki!$A:$A,0)),INDEX(Vöruskrá!$R:$R,MATCH($F168,Vöruskrá!$B:$B,0)))*($H168+IF($I168="",$H168*(1+$AD$2),$I168))/2/1000,""))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2286</v>
      </c>
      <c r="C169" s="218">
        <v>36</v>
      </c>
      <c r="D169" s="218" t="s">
        <v>2254</v>
      </c>
      <c r="E169" s="218" t="s">
        <v>1083</v>
      </c>
      <c r="F169" s="218"/>
      <c r="G169" s="218" t="s">
        <v>2468</v>
      </c>
      <c r="H169" s="218"/>
      <c r="I169" s="218"/>
      <c r="J169" s="447" t="str">
        <f>IF($F169="","",IFERROR(IFERROR(INDEX(Réttabanki!$V:$V,MATCH($F169,Réttabanki!$A:$A,0)),INDEX(Vöruskrá!$R:$R,MATCH($F169,Vöruskrá!$B:$B,0)))*($H169+IF($I169="",$H169*(1+$AD$2),$I169))/2/1000,""))</f>
        <v/>
      </c>
      <c r="K169" s="218" t="s">
        <v>2469</v>
      </c>
      <c r="L169" s="218" t="s">
        <v>238</v>
      </c>
      <c r="M169" s="218"/>
      <c r="N169" s="218"/>
      <c r="O169" s="218"/>
      <c r="P169" s="218"/>
      <c r="Q169" s="218"/>
      <c r="R169" s="218"/>
      <c r="S169" s="218"/>
      <c r="U169" s="467"/>
      <c r="V169" s="467"/>
      <c r="W169" s="467"/>
      <c r="X169" s="467"/>
      <c r="Y169" s="467"/>
      <c r="Z169" s="467"/>
      <c r="AA169" s="467"/>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2286</v>
      </c>
      <c r="C170" s="218">
        <v>36</v>
      </c>
      <c r="D170" s="218" t="s">
        <v>2254</v>
      </c>
      <c r="E170" s="218" t="s">
        <v>1083</v>
      </c>
      <c r="F170" s="218" t="s">
        <v>1308</v>
      </c>
      <c r="G170" s="218" t="s">
        <v>2371</v>
      </c>
      <c r="H170" s="218">
        <v>40</v>
      </c>
      <c r="I170" s="218"/>
      <c r="J170" s="447">
        <f>IF($F170="","",IFERROR(IFERROR(INDEX(Réttabanki!$V:$V,MATCH($F170,Réttabanki!$A:$A,0)),INDEX(Vöruskrá!$R:$R,MATCH($F170,Vöruskrá!$B:$B,0)))*($H170+IF($I170="",$H170*(1+$AD$2),$I170))/2/1000,""))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2286</v>
      </c>
      <c r="C171" s="218">
        <v>36</v>
      </c>
      <c r="D171" s="218" t="s">
        <v>2254</v>
      </c>
      <c r="E171" s="218" t="s">
        <v>1083</v>
      </c>
      <c r="F171" s="218" t="s">
        <v>691</v>
      </c>
      <c r="G171" s="218" t="s">
        <v>2355</v>
      </c>
      <c r="H171" s="218">
        <v>20</v>
      </c>
      <c r="I171" s="218"/>
      <c r="J171" s="447">
        <f>IF($F171="","",IFERROR(IFERROR(INDEX(Réttabanki!$V:$V,MATCH($F171,Réttabanki!$A:$A,0)),INDEX(Vöruskrá!$R:$R,MATCH($F171,Vöruskrá!$B:$B,0)))*($H171+IF($I171="",$H171*(1+$AD$2),$I171))/2/1000,""))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2286</v>
      </c>
      <c r="C172" s="218">
        <v>36</v>
      </c>
      <c r="D172" s="218" t="s">
        <v>2254</v>
      </c>
      <c r="E172" s="218" t="s">
        <v>1083</v>
      </c>
      <c r="F172" s="218"/>
      <c r="G172" s="218" t="s">
        <v>2470</v>
      </c>
      <c r="H172" s="218"/>
      <c r="I172" s="218"/>
      <c r="J172" s="447" t="str">
        <f>IF($F172="","",IFERROR(IFERROR(INDEX(Réttabanki!$V:$V,MATCH($F172,Réttabanki!$A:$A,0)),INDEX(Vöruskrá!$R:$R,MATCH($F172,Vöruskrá!$B:$B,0)))*($H172+IF($I172="",$H172*(1+$AD$2),$I172))/2/1000,""))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2286</v>
      </c>
      <c r="C173" s="218">
        <v>36</v>
      </c>
      <c r="D173" s="218" t="s">
        <v>2254</v>
      </c>
      <c r="E173" s="218" t="s">
        <v>1083</v>
      </c>
      <c r="F173" s="218" t="s">
        <v>1355</v>
      </c>
      <c r="G173" s="218"/>
      <c r="H173" s="218">
        <v>40</v>
      </c>
      <c r="I173" s="218"/>
      <c r="J173" s="447">
        <f>IF($F173="","",IFERROR(IFERROR(INDEX(Réttabanki!$V:$V,MATCH($F173,Réttabanki!$A:$A,0)),INDEX(Vöruskrá!$R:$R,MATCH($F173,Vöruskrá!$B:$B,0)))*($H173+IF($I173="",$H173*(1+$AD$2),$I173))/2/1000,""))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2286</v>
      </c>
      <c r="C174" s="95">
        <v>36</v>
      </c>
      <c r="D174" s="96"/>
      <c r="E174" s="96"/>
      <c r="F174" s="96" t="s">
        <v>2329</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2330</v>
      </c>
      <c r="L174" s="9"/>
      <c r="M174" s="9"/>
      <c r="N174" s="10"/>
      <c r="O174" s="10"/>
      <c r="P174" s="10"/>
      <c r="Q174" s="10"/>
      <c r="R174" s="10"/>
      <c r="S174" s="10"/>
      <c r="T174" s="44"/>
      <c r="U174" s="465"/>
      <c r="V174" s="465"/>
      <c r="W174" s="465"/>
      <c r="X174" s="465"/>
      <c r="Y174" s="465"/>
      <c r="Z174" s="465"/>
      <c r="AA174" s="465"/>
      <c r="AF174" s="205" t="str">
        <f>IF($F174="","",IFERROR(IFERROR(INDEX(Réttabanki!$V:$V,MATCH($F174,Réttabanki!$A:$A,0)),INDEX(Vöruskrá!$R:$R,MATCH($F174,Vöruskrá!$B:$B,0)))*$H174/1000,""))</f>
        <v/>
      </c>
      <c r="AG174" s="205" t="str">
        <f>IF($F174="","",IFERROR(IFERROR(INDEX(Réttabanki!$V:$V,MATCH($F174,Réttabanki!$A:$A,0)),INDEX(Vöruskrá!$R:$R,MATCH($F174,Vöruskrá!$B:$B,0)))*IF($I174="",$H174*(1+$AD$2),$I174)/1000,""))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2286</v>
      </c>
      <c r="C175" s="95">
        <v>36</v>
      </c>
      <c r="D175" s="96"/>
      <c r="E175" s="96"/>
      <c r="F175" s="96" t="s">
        <v>2331</v>
      </c>
      <c r="G175" s="96"/>
      <c r="H175" s="97"/>
      <c r="I175" s="97"/>
      <c r="J175" s="225">
        <f>SUMIFS($AG$3:$AG$788,$AJ$3:$AJ$788,$AJ175,$D$3:$D$788,"&lt;&gt;Grunnskólar starfsmenn",$E$3:$E$788,"Aðalréttur")+SUMIFS($AG$3:$AG$788,$AJ$3:$AJ$788,$AJ175,$D$3:$D$788,"&lt;&gt;Grunnskólar starfsmenn",$E$3:$E$788,"Meðlætisbar")</f>
        <v>400</v>
      </c>
      <c r="K175" s="9" t="s">
        <v>2330</v>
      </c>
      <c r="L175" s="9"/>
      <c r="M175" s="9"/>
      <c r="N175" s="10"/>
      <c r="O175" s="10"/>
      <c r="P175" s="10"/>
      <c r="Q175" s="10"/>
      <c r="R175" s="10"/>
      <c r="S175" s="10"/>
      <c r="T175" s="44"/>
      <c r="U175" s="467"/>
      <c r="V175" s="467"/>
      <c r="W175" s="467"/>
      <c r="X175" s="467"/>
      <c r="Y175" s="467"/>
      <c r="Z175" s="467"/>
      <c r="AA175" s="467"/>
      <c r="AF175" s="205" t="str">
        <f>IF($F175="","",IFERROR(IFERROR(INDEX(Réttabanki!$V:$V,MATCH($F175,Réttabanki!$A:$A,0)),INDEX(Vöruskrá!$R:$R,MATCH($F175,Vöruskrá!$B:$B,0)))*$H175/1000,""))</f>
        <v/>
      </c>
      <c r="AG175" s="205" t="str">
        <f>IF($F175="","",IFERROR(IFERROR(INDEX(Réttabanki!$V:$V,MATCH($F175,Réttabanki!$A:$A,0)),INDEX(Vöruskrá!$R:$R,MATCH($F175,Vöruskrá!$B:$B,0)))*IF($I175="",$H175*(1+$AD$2),$I175)/1000,""))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2332</v>
      </c>
      <c r="C176" s="218">
        <v>36</v>
      </c>
      <c r="D176" s="218" t="s">
        <v>2254</v>
      </c>
      <c r="E176" s="218" t="s">
        <v>2288</v>
      </c>
      <c r="F176" s="218"/>
      <c r="G176" s="218" t="s">
        <v>2471</v>
      </c>
      <c r="H176" s="218"/>
      <c r="I176" s="218"/>
      <c r="J176" s="447" t="str">
        <f>IF($F176="","",IFERROR(IFERROR(INDEX(Réttabanki!$V:$V,MATCH($F176,Réttabanki!$A:$A,0)),INDEX(Vöruskrá!$R:$R,MATCH($F176,Vöruskrá!$B:$B,0)))*($H176+IF($I176="",$H176*(1+$AD$2),$I176))/2/1000,""))</f>
        <v/>
      </c>
      <c r="K176" s="218" t="s">
        <v>2472</v>
      </c>
      <c r="L176" s="218" t="s">
        <v>2473</v>
      </c>
      <c r="M176" s="218"/>
      <c r="N176" s="218"/>
      <c r="O176" s="218"/>
      <c r="P176" s="218"/>
      <c r="Q176" s="218"/>
      <c r="R176" s="218"/>
      <c r="S176" s="218"/>
      <c r="U176" s="465"/>
      <c r="V176" s="465"/>
      <c r="W176" s="465"/>
      <c r="X176" s="465"/>
      <c r="Y176" s="465"/>
      <c r="Z176" s="465"/>
      <c r="AA176" s="46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2332</v>
      </c>
      <c r="C177" s="218">
        <v>36</v>
      </c>
      <c r="D177" s="218" t="s">
        <v>2254</v>
      </c>
      <c r="E177" s="218" t="s">
        <v>2288</v>
      </c>
      <c r="F177" s="218" t="s">
        <v>949</v>
      </c>
      <c r="G177" s="218" t="s">
        <v>949</v>
      </c>
      <c r="H177" s="218">
        <v>160</v>
      </c>
      <c r="I177" s="218">
        <v>180</v>
      </c>
      <c r="J177" s="447">
        <f>IF($F177="","",IFERROR(IFERROR(INDEX(Réttabanki!$V:$V,MATCH($F177,Réttabanki!$A:$A,0)),INDEX(Vöruskrá!$R:$R,MATCH($F177,Vöruskrá!$B:$B,0)))*($H177+IF($I177="",$H177*(1+$AD$2),$I177))/2/1000,""))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2293</v>
      </c>
      <c r="V177" s="467" t="s">
        <v>2294</v>
      </c>
      <c r="W177" s="467">
        <v>160</v>
      </c>
      <c r="X177" s="467" t="s">
        <v>2396</v>
      </c>
      <c r="Y177" s="467">
        <v>75</v>
      </c>
      <c r="Z177" s="467" t="s">
        <v>2474</v>
      </c>
      <c r="AA177" s="467"/>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2332</v>
      </c>
      <c r="C178" s="218">
        <v>36</v>
      </c>
      <c r="D178" s="218" t="s">
        <v>2254</v>
      </c>
      <c r="E178" s="218" t="s">
        <v>2288</v>
      </c>
      <c r="F178" s="218" t="s">
        <v>1004</v>
      </c>
      <c r="G178" s="218" t="s">
        <v>680</v>
      </c>
      <c r="H178" s="218">
        <v>80</v>
      </c>
      <c r="I178" s="218">
        <v>100</v>
      </c>
      <c r="J178" s="447">
        <f>IF($F178="","",IFERROR(IFERROR(INDEX(Réttabanki!$V:$V,MATCH($F178,Réttabanki!$A:$A,0)),INDEX(Vöruskrá!$R:$R,MATCH($F178,Vöruskrá!$B:$B,0)))*($H178+IF($I178="",$H178*(1+$AD$2),$I178))/2/1000,""))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2293</v>
      </c>
      <c r="V178" s="465" t="s">
        <v>2294</v>
      </c>
      <c r="W178" s="465" t="s">
        <v>2364</v>
      </c>
      <c r="X178" s="465" t="s">
        <v>2374</v>
      </c>
      <c r="Y178" s="465" t="s">
        <v>2475</v>
      </c>
      <c r="Z178" s="465"/>
      <c r="AA178" s="46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2332</v>
      </c>
      <c r="C179" s="218">
        <v>36</v>
      </c>
      <c r="D179" s="218" t="s">
        <v>2254</v>
      </c>
      <c r="E179" s="218" t="s">
        <v>2288</v>
      </c>
      <c r="F179" s="218" t="s">
        <v>792</v>
      </c>
      <c r="G179" s="218" t="s">
        <v>2476</v>
      </c>
      <c r="H179" s="218">
        <v>25</v>
      </c>
      <c r="I179" s="218">
        <v>25</v>
      </c>
      <c r="J179" s="447">
        <f>IF($F179="","",IFERROR(IFERROR(INDEX(Réttabanki!$V:$V,MATCH($F179,Réttabanki!$A:$A,0)),INDEX(Vöruskrá!$R:$R,MATCH($F179,Vöruskrá!$B:$B,0)))*($H179+IF($I179="",$H179*(1+$AD$2),$I179))/2/1000,""))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2293</v>
      </c>
      <c r="V179" s="467" t="s">
        <v>2339</v>
      </c>
      <c r="W179" s="467"/>
      <c r="X179" s="467"/>
      <c r="Y179" s="467"/>
      <c r="Z179" s="467"/>
      <c r="AA179" s="467"/>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2332</v>
      </c>
      <c r="C180" s="218">
        <v>36</v>
      </c>
      <c r="D180" s="218" t="s">
        <v>2254</v>
      </c>
      <c r="E180" s="218" t="s">
        <v>1083</v>
      </c>
      <c r="F180" s="218"/>
      <c r="G180" s="218" t="s">
        <v>2477</v>
      </c>
      <c r="H180" s="218"/>
      <c r="I180" s="218"/>
      <c r="J180" s="447" t="str">
        <f>IF($F180="","",IFERROR(IFERROR(INDEX(Réttabanki!$V:$V,MATCH($F180,Réttabanki!$A:$A,0)),INDEX(Vöruskrá!$R:$R,MATCH($F180,Vöruskrá!$B:$B,0)))*($H180+IF($I180="",$H180*(1+$AD$2),$I180))/2/1000,""))</f>
        <v/>
      </c>
      <c r="K180" s="218" t="s">
        <v>2478</v>
      </c>
      <c r="L180" s="218" t="s">
        <v>2479</v>
      </c>
      <c r="M180" s="218"/>
      <c r="N180" s="218"/>
      <c r="O180" s="218"/>
      <c r="P180" s="218"/>
      <c r="Q180" s="218"/>
      <c r="R180" s="218"/>
      <c r="S180" s="218"/>
      <c r="U180" s="465"/>
      <c r="V180" s="465"/>
      <c r="W180" s="465"/>
      <c r="X180" s="465"/>
      <c r="Y180" s="465"/>
      <c r="Z180" s="465"/>
      <c r="AA180" s="46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2332</v>
      </c>
      <c r="C181" s="218">
        <v>36</v>
      </c>
      <c r="D181" s="218" t="s">
        <v>2254</v>
      </c>
      <c r="E181" s="218" t="s">
        <v>1083</v>
      </c>
      <c r="F181" s="218" t="s">
        <v>699</v>
      </c>
      <c r="G181" s="218" t="s">
        <v>2480</v>
      </c>
      <c r="H181" s="218">
        <v>160</v>
      </c>
      <c r="I181" s="218">
        <v>180</v>
      </c>
      <c r="J181" s="447">
        <f>IF($F181="","",IFERROR(IFERROR(INDEX(Réttabanki!$V:$V,MATCH($F181,Réttabanki!$A:$A,0)),INDEX(Vöruskrá!$R:$R,MATCH($F181,Vöruskrá!$B:$B,0)))*($H181+IF($I181="",$H181*(1+$AD$2),$I181))/2/1000,""))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2293</v>
      </c>
      <c r="V181" s="467" t="s">
        <v>2294</v>
      </c>
      <c r="W181" s="467">
        <v>160</v>
      </c>
      <c r="X181" s="467" t="s">
        <v>2396</v>
      </c>
      <c r="Y181" s="467">
        <v>75</v>
      </c>
      <c r="Z181" s="467" t="s">
        <v>2474</v>
      </c>
      <c r="AA181" s="467"/>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2332</v>
      </c>
      <c r="C182" s="218">
        <v>36</v>
      </c>
      <c r="D182" s="218" t="s">
        <v>2254</v>
      </c>
      <c r="E182" s="218" t="s">
        <v>1083</v>
      </c>
      <c r="F182" s="218" t="s">
        <v>1004</v>
      </c>
      <c r="G182" s="218" t="s">
        <v>680</v>
      </c>
      <c r="H182" s="218">
        <v>80</v>
      </c>
      <c r="I182" s="218">
        <v>100</v>
      </c>
      <c r="J182" s="447">
        <f>IF($F182="","",IFERROR(IFERROR(INDEX(Réttabanki!$V:$V,MATCH($F182,Réttabanki!$A:$A,0)),INDEX(Vöruskrá!$R:$R,MATCH($F182,Vöruskrá!$B:$B,0)))*($H182+IF($I182="",$H182*(1+$AD$2),$I182))/2/1000,""))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2332</v>
      </c>
      <c r="C183" s="218">
        <v>36</v>
      </c>
      <c r="D183" s="218" t="s">
        <v>2254</v>
      </c>
      <c r="E183" s="218" t="s">
        <v>1083</v>
      </c>
      <c r="F183" s="218" t="s">
        <v>792</v>
      </c>
      <c r="G183" s="218" t="s">
        <v>2476</v>
      </c>
      <c r="H183" s="218">
        <v>25</v>
      </c>
      <c r="I183" s="218">
        <v>25</v>
      </c>
      <c r="J183" s="447">
        <f>IF($F183="","",IFERROR(IFERROR(INDEX(Réttabanki!$V:$V,MATCH($F183,Réttabanki!$A:$A,0)),INDEX(Vöruskrá!$R:$R,MATCH($F183,Vöruskrá!$B:$B,0)))*($H183+IF($I183="",$H183*(1+$AD$2),$I183))/2/1000,""))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2332</v>
      </c>
      <c r="C184" s="218">
        <v>36</v>
      </c>
      <c r="D184" s="218" t="s">
        <v>2254</v>
      </c>
      <c r="E184" s="218" t="s">
        <v>1083</v>
      </c>
      <c r="F184" s="218"/>
      <c r="G184" s="218" t="s">
        <v>2481</v>
      </c>
      <c r="H184" s="218"/>
      <c r="I184" s="218"/>
      <c r="J184" s="447" t="str">
        <f>IF($F184="","",IFERROR(IFERROR(INDEX(Réttabanki!$V:$V,MATCH($F184,Réttabanki!$A:$A,0)),INDEX(Vöruskrá!$R:$R,MATCH($F184,Vöruskrá!$B:$B,0)))*($H184+IF($I184="",$H184*(1+$AD$2),$I184))/2/1000,""))</f>
        <v/>
      </c>
      <c r="K184" s="218" t="s">
        <v>2482</v>
      </c>
      <c r="L184" s="218" t="s">
        <v>2171</v>
      </c>
      <c r="M184" s="218"/>
      <c r="N184" s="218"/>
      <c r="O184" s="218"/>
      <c r="P184" s="218"/>
      <c r="Q184" s="218"/>
      <c r="R184" s="218"/>
      <c r="S184" s="218"/>
      <c r="U184" s="465"/>
      <c r="V184" s="465"/>
      <c r="W184" s="465"/>
      <c r="X184" s="465"/>
      <c r="Y184" s="465"/>
      <c r="Z184" s="465"/>
      <c r="AA184" s="46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2332</v>
      </c>
      <c r="C185" s="218">
        <v>36</v>
      </c>
      <c r="D185" s="218" t="s">
        <v>2254</v>
      </c>
      <c r="E185" s="218" t="s">
        <v>1083</v>
      </c>
      <c r="F185" s="218" t="s">
        <v>290</v>
      </c>
      <c r="G185" s="218" t="s">
        <v>2483</v>
      </c>
      <c r="H185" s="218">
        <v>160</v>
      </c>
      <c r="I185" s="218">
        <v>180</v>
      </c>
      <c r="J185" s="447">
        <f>IF($F185="","",IFERROR(IFERROR(INDEX(Réttabanki!$V:$V,MATCH($F185,Réttabanki!$A:$A,0)),INDEX(Vöruskrá!$R:$R,MATCH($F185,Vöruskrá!$B:$B,0)))*($H185+IF($I185="",$H185*(1+$AD$2),$I185))/2/1000,""))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2293</v>
      </c>
      <c r="V185" s="467" t="s">
        <v>2294</v>
      </c>
      <c r="W185" s="467">
        <v>160</v>
      </c>
      <c r="X185" s="467" t="s">
        <v>2396</v>
      </c>
      <c r="Y185" s="467">
        <v>75</v>
      </c>
      <c r="Z185" s="467"/>
      <c r="AA185" s="467"/>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2332</v>
      </c>
      <c r="C186" s="218">
        <v>36</v>
      </c>
      <c r="D186" s="218" t="s">
        <v>2254</v>
      </c>
      <c r="E186" s="218" t="s">
        <v>1083</v>
      </c>
      <c r="F186" s="218" t="s">
        <v>1004</v>
      </c>
      <c r="G186" s="218" t="s">
        <v>680</v>
      </c>
      <c r="H186" s="218">
        <v>80</v>
      </c>
      <c r="I186" s="218">
        <v>100</v>
      </c>
      <c r="J186" s="447">
        <f>IF($F186="","",IFERROR(IFERROR(INDEX(Réttabanki!$V:$V,MATCH($F186,Réttabanki!$A:$A,0)),INDEX(Vöruskrá!$R:$R,MATCH($F186,Vöruskrá!$B:$B,0)))*($H186+IF($I186="",$H186*(1+$AD$2),$I186))/2/1000,""))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2332</v>
      </c>
      <c r="C187" s="218">
        <v>36</v>
      </c>
      <c r="D187" s="218" t="s">
        <v>2254</v>
      </c>
      <c r="E187" s="218" t="s">
        <v>1083</v>
      </c>
      <c r="F187" s="218" t="s">
        <v>792</v>
      </c>
      <c r="G187" s="218" t="s">
        <v>2476</v>
      </c>
      <c r="H187" s="218">
        <v>25</v>
      </c>
      <c r="I187" s="218">
        <v>25</v>
      </c>
      <c r="J187" s="447">
        <f>IF($F187="","",IFERROR(IFERROR(INDEX(Réttabanki!$V:$V,MATCH($F187,Réttabanki!$A:$A,0)),INDEX(Vöruskrá!$R:$R,MATCH($F187,Vöruskrá!$B:$B,0)))*($H187+IF($I187="",$H187*(1+$AD$2),$I187))/2/1000,""))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2484</v>
      </c>
      <c r="H188" s="218"/>
      <c r="I188" s="218"/>
      <c r="J188" s="447" t="str">
        <f>IF($F188="","",IFERROR(IFERROR(INDEX(Réttabanki!$V:$V,MATCH($F188,Réttabanki!$A:$A,0)),INDEX(Vöruskrá!$R:$R,MATCH($F188,Vöruskrá!$B:$B,0)))*($H188+IF($I188="",$H188*(1+$AD$2),$I188))/2/1000,""))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2332</v>
      </c>
      <c r="C189" s="218">
        <v>36</v>
      </c>
      <c r="D189" s="218" t="s">
        <v>2254</v>
      </c>
      <c r="E189" s="218" t="s">
        <v>1083</v>
      </c>
      <c r="F189" s="218" t="s">
        <v>710</v>
      </c>
      <c r="G189" s="218" t="s">
        <v>2484</v>
      </c>
      <c r="H189" s="218">
        <v>160</v>
      </c>
      <c r="I189" s="218">
        <v>180</v>
      </c>
      <c r="J189" s="447">
        <f>IF($F189="","",IFERROR(IFERROR(INDEX(Réttabanki!$V:$V,MATCH($F189,Réttabanki!$A:$A,0)),INDEX(Vöruskrá!$R:$R,MATCH($F189,Vöruskrá!$B:$B,0)))*($H189+IF($I189="",$H189*(1+$AD$2),$I189))/2/1000,""))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2293</v>
      </c>
      <c r="V189" s="467" t="s">
        <v>2294</v>
      </c>
      <c r="W189" s="467">
        <v>160</v>
      </c>
      <c r="X189" s="467" t="s">
        <v>2396</v>
      </c>
      <c r="Y189" s="467">
        <v>75</v>
      </c>
      <c r="Z189" s="467"/>
      <c r="AA189" s="467"/>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2485</v>
      </c>
      <c r="H190" s="218"/>
      <c r="I190" s="218"/>
      <c r="J190" s="447" t="str">
        <f>IF($F190="","",IFERROR(IFERROR(INDEX(Réttabanki!$V:$V,MATCH($F190,Réttabanki!$A:$A,0)),INDEX(Vöruskrá!$R:$R,MATCH($F190,Vöruskrá!$B:$B,0)))*($H190+IF($I190="",$H190*(1+$AD$2),$I190))/2/1000,""))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2332</v>
      </c>
      <c r="C191" s="218">
        <v>36</v>
      </c>
      <c r="D191" s="218" t="s">
        <v>2254</v>
      </c>
      <c r="E191" s="218" t="s">
        <v>1083</v>
      </c>
      <c r="F191" s="218" t="s">
        <v>721</v>
      </c>
      <c r="G191" s="218" t="s">
        <v>2428</v>
      </c>
      <c r="H191" s="218">
        <v>160</v>
      </c>
      <c r="I191" s="218">
        <v>180</v>
      </c>
      <c r="J191" s="447">
        <f>IF($F191="","",IFERROR(IFERROR(INDEX(Réttabanki!$V:$V,MATCH($F191,Réttabanki!$A:$A,0)),INDEX(Vöruskrá!$R:$R,MATCH($F191,Vöruskrá!$B:$B,0)))*($H191+IF($I191="",$H191*(1+$AD$2),$I191))/2/1000,""))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2293</v>
      </c>
      <c r="V191" s="467" t="s">
        <v>2294</v>
      </c>
      <c r="W191" s="467">
        <v>160</v>
      </c>
      <c r="X191" s="467" t="s">
        <v>2396</v>
      </c>
      <c r="Y191" s="467">
        <v>75</v>
      </c>
      <c r="Z191" s="467"/>
      <c r="AA191" s="467"/>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2332</v>
      </c>
      <c r="C192" s="218">
        <v>36</v>
      </c>
      <c r="D192" s="218" t="s">
        <v>2254</v>
      </c>
      <c r="E192" s="218" t="s">
        <v>2312</v>
      </c>
      <c r="F192" s="218"/>
      <c r="G192" s="218" t="s">
        <v>2486</v>
      </c>
      <c r="H192" s="218"/>
      <c r="I192" s="218"/>
      <c r="J192" s="447" t="str">
        <f>IF($F192="","",IFERROR(IFERROR(INDEX(Réttabanki!$V:$V,MATCH($F192,Réttabanki!$A:$A,0)),INDEX(Vöruskrá!$R:$R,MATCH($F192,Vöruskrá!$B:$B,0)))*($H192+IF($I192="",$H192*(1+$AD$2),$I192))/2/1000,""))</f>
        <v/>
      </c>
      <c r="K192" s="218" t="s">
        <v>2487</v>
      </c>
      <c r="L192" s="218" t="s">
        <v>2427</v>
      </c>
      <c r="M192" s="218"/>
      <c r="N192" s="218"/>
      <c r="O192" s="218"/>
      <c r="P192" s="218"/>
      <c r="Q192" s="218"/>
      <c r="R192" s="218"/>
      <c r="S192" s="218"/>
      <c r="U192" s="465"/>
      <c r="V192" s="465"/>
      <c r="W192" s="465"/>
      <c r="X192" s="465"/>
      <c r="Y192" s="465"/>
      <c r="Z192" s="465"/>
      <c r="AA192" s="46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2332</v>
      </c>
      <c r="C193" s="218">
        <v>36</v>
      </c>
      <c r="D193" s="218" t="s">
        <v>2254</v>
      </c>
      <c r="E193" s="218" t="s">
        <v>2312</v>
      </c>
      <c r="F193" s="218" t="s">
        <v>1577</v>
      </c>
      <c r="G193" s="218" t="s">
        <v>2488</v>
      </c>
      <c r="H193" s="218">
        <v>160</v>
      </c>
      <c r="I193" s="218">
        <v>180</v>
      </c>
      <c r="J193" s="447">
        <f>IF($F193="","",IFERROR(IFERROR(INDEX(Réttabanki!$V:$V,MATCH($F193,Réttabanki!$A:$A,0)),INDEX(Vöruskrá!$R:$R,MATCH($F193,Vöruskrá!$B:$B,0)))*($H193+IF($I193="",$H193*(1+$AD$2),$I193))/2/1000,""))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2293</v>
      </c>
      <c r="V193" s="467" t="s">
        <v>2294</v>
      </c>
      <c r="W193" s="467">
        <v>160</v>
      </c>
      <c r="X193" s="467" t="s">
        <v>2396</v>
      </c>
      <c r="Y193" s="467">
        <v>75</v>
      </c>
      <c r="Z193" s="467"/>
      <c r="AA193" s="467"/>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2332</v>
      </c>
      <c r="C194" s="218">
        <v>36</v>
      </c>
      <c r="D194" s="218" t="s">
        <v>2254</v>
      </c>
      <c r="E194" s="218" t="s">
        <v>2312</v>
      </c>
      <c r="F194" s="218" t="s">
        <v>1004</v>
      </c>
      <c r="G194" s="218" t="s">
        <v>680</v>
      </c>
      <c r="H194" s="218">
        <v>80</v>
      </c>
      <c r="I194" s="218">
        <v>100</v>
      </c>
      <c r="J194" s="447">
        <f>IF($F194="","",IFERROR(IFERROR(INDEX(Réttabanki!$V:$V,MATCH($F194,Réttabanki!$A:$A,0)),INDEX(Vöruskrá!$R:$R,MATCH($F194,Vöruskrá!$B:$B,0)))*($H194+IF($I194="",$H194*(1+$AD$2),$I194))/2/1000,""))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2332</v>
      </c>
      <c r="C195" s="218">
        <v>36</v>
      </c>
      <c r="D195" s="218" t="s">
        <v>2254</v>
      </c>
      <c r="E195" s="218" t="s">
        <v>2312</v>
      </c>
      <c r="F195" s="218" t="s">
        <v>792</v>
      </c>
      <c r="G195" s="218" t="s">
        <v>2476</v>
      </c>
      <c r="H195" s="218">
        <v>25</v>
      </c>
      <c r="I195" s="218">
        <v>25</v>
      </c>
      <c r="J195" s="447">
        <f>IF($F195="","",IFERROR(IFERROR(INDEX(Réttabanki!$V:$V,MATCH($F195,Réttabanki!$A:$A,0)),INDEX(Vöruskrá!$R:$R,MATCH($F195,Vöruskrá!$B:$B,0)))*($H195+IF($I195="",$H195*(1+$AD$2),$I195))/2/1000,""))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2332</v>
      </c>
      <c r="C196" s="218">
        <v>36</v>
      </c>
      <c r="D196" s="218" t="s">
        <v>2292</v>
      </c>
      <c r="E196" s="218" t="s">
        <v>2317</v>
      </c>
      <c r="F196" s="218"/>
      <c r="G196" s="218" t="s">
        <v>2489</v>
      </c>
      <c r="H196" s="218"/>
      <c r="I196" s="218"/>
      <c r="J196" s="447" t="str">
        <f>IF($F196="","",IFERROR(IFERROR(INDEX(Réttabanki!$V:$V,MATCH($F196,Réttabanki!$A:$A,0)),INDEX(Vöruskrá!$R:$R,MATCH($F196,Vöruskrá!$B:$B,0)))*($H196+IF($I196="",$H196*(1+$AD$2),$I196))/2/1000,""))</f>
        <v/>
      </c>
      <c r="K196" s="218" t="s">
        <v>2490</v>
      </c>
      <c r="L196" s="218" t="s">
        <v>2491</v>
      </c>
      <c r="M196" s="218"/>
      <c r="N196" s="218"/>
      <c r="O196" s="218"/>
      <c r="P196" s="218"/>
      <c r="Q196" s="218"/>
      <c r="R196" s="218"/>
      <c r="S196" s="218"/>
      <c r="U196" s="465"/>
      <c r="V196" s="465"/>
      <c r="W196" s="465"/>
      <c r="X196" s="465"/>
      <c r="Y196" s="465"/>
      <c r="Z196" s="465"/>
      <c r="AA196" s="46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2332</v>
      </c>
      <c r="C197" s="218">
        <v>36</v>
      </c>
      <c r="D197" s="218" t="s">
        <v>2292</v>
      </c>
      <c r="E197" s="218" t="s">
        <v>2317</v>
      </c>
      <c r="F197" s="218" t="s">
        <v>961</v>
      </c>
      <c r="G197" s="218" t="s">
        <v>961</v>
      </c>
      <c r="H197" s="218"/>
      <c r="I197" s="218">
        <v>20</v>
      </c>
      <c r="J197" s="447">
        <f>IF($F197="","",IFERROR(IFERROR(INDEX(Réttabanki!$V:$V,MATCH($F197,Réttabanki!$A:$A,0)),INDEX(Vöruskrá!$R:$R,MATCH($F197,Vöruskrá!$B:$B,0)))*($H197+IF($I197="",$H197*(1+$AD$2),$I197))/2/1000,""))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2332</v>
      </c>
      <c r="C198" s="218">
        <v>36</v>
      </c>
      <c r="D198" s="218" t="s">
        <v>2292</v>
      </c>
      <c r="E198" s="218" t="s">
        <v>2317</v>
      </c>
      <c r="F198" s="218" t="s">
        <v>1001</v>
      </c>
      <c r="G198" s="218" t="s">
        <v>1002</v>
      </c>
      <c r="H198" s="218"/>
      <c r="I198" s="218">
        <v>20</v>
      </c>
      <c r="J198" s="447">
        <f>IF($F198="","",IFERROR(IFERROR(INDEX(Réttabanki!$V:$V,MATCH($F198,Réttabanki!$A:$A,0)),INDEX(Vöruskrá!$R:$R,MATCH($F198,Vöruskrá!$B:$B,0)))*($H198+IF($I198="",$H198*(1+$AD$2),$I198))/2/1000,""))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2332</v>
      </c>
      <c r="C199" s="218">
        <v>36</v>
      </c>
      <c r="D199" s="218" t="s">
        <v>2292</v>
      </c>
      <c r="E199" s="218" t="s">
        <v>2317</v>
      </c>
      <c r="F199" s="218" t="s">
        <v>1086</v>
      </c>
      <c r="G199" s="218" t="s">
        <v>2492</v>
      </c>
      <c r="H199" s="218"/>
      <c r="I199" s="218">
        <v>20</v>
      </c>
      <c r="J199" s="447">
        <f>IF($F199="","",IFERROR(IFERROR(INDEX(Réttabanki!$V:$V,MATCH($F199,Réttabanki!$A:$A,0)),INDEX(Vöruskrá!$R:$R,MATCH($F199,Vöruskrá!$B:$B,0)))*($H199+IF($I199="",$H199*(1+$AD$2),$I199))/2/1000,""))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2332</v>
      </c>
      <c r="C200" s="218">
        <v>36</v>
      </c>
      <c r="D200" s="218" t="s">
        <v>2292</v>
      </c>
      <c r="E200" s="218" t="s">
        <v>2317</v>
      </c>
      <c r="F200" s="218" t="s">
        <v>1118</v>
      </c>
      <c r="G200" s="218" t="s">
        <v>2463</v>
      </c>
      <c r="H200" s="218"/>
      <c r="I200" s="218">
        <v>20</v>
      </c>
      <c r="J200" s="447">
        <f>IF($F200="","",IFERROR(IFERROR(INDEX(Réttabanki!$V:$V,MATCH($F200,Réttabanki!$A:$A,0)),INDEX(Vöruskrá!$R:$R,MATCH($F200,Vöruskrá!$B:$B,0)))*($H200+IF($I200="",$H200*(1+$AD$2),$I200))/2/1000,""))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2332</v>
      </c>
      <c r="C201" s="218">
        <v>36</v>
      </c>
      <c r="D201" s="218" t="s">
        <v>2280</v>
      </c>
      <c r="E201" s="218" t="s">
        <v>2415</v>
      </c>
      <c r="F201" s="218"/>
      <c r="G201" s="218" t="s">
        <v>2492</v>
      </c>
      <c r="H201" s="218"/>
      <c r="I201" s="218"/>
      <c r="J201" s="447" t="str">
        <f>IF($F201="","",IFERROR(IFERROR(INDEX(Réttabanki!$V:$V,MATCH($F201,Réttabanki!$A:$A,0)),INDEX(Vöruskrá!$R:$R,MATCH($F201,Vöruskrá!$B:$B,0)))*($H201+IF($I201="",$H201*(1+$AD$2),$I201))/2/1000,""))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2332</v>
      </c>
      <c r="C202" s="218">
        <v>36</v>
      </c>
      <c r="D202" s="218" t="s">
        <v>2280</v>
      </c>
      <c r="E202" s="218" t="s">
        <v>2415</v>
      </c>
      <c r="F202" s="218" t="s">
        <v>1086</v>
      </c>
      <c r="G202" s="218" t="s">
        <v>1087</v>
      </c>
      <c r="H202" s="218">
        <v>25</v>
      </c>
      <c r="I202" s="218"/>
      <c r="J202" s="447">
        <f>IF($F202="","",IFERROR(IFERROR(INDEX(Réttabanki!$V:$V,MATCH($F202,Réttabanki!$A:$A,0)),INDEX(Vöruskrá!$R:$R,MATCH($F202,Vöruskrá!$B:$B,0)))*($H202+IF($I202="",$H202*(1+$AD$2),$I202))/2/1000,""))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2493</v>
      </c>
      <c r="V202" s="465" t="s">
        <v>2294</v>
      </c>
      <c r="W202" s="465" t="s">
        <v>2364</v>
      </c>
      <c r="X202" s="469" t="s">
        <v>2431</v>
      </c>
      <c r="Y202" s="465"/>
      <c r="Z202" s="465" t="s">
        <v>2494</v>
      </c>
      <c r="AA202" s="46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2332</v>
      </c>
      <c r="C203" s="218">
        <v>36</v>
      </c>
      <c r="D203" s="218" t="s">
        <v>2254</v>
      </c>
      <c r="E203" s="218" t="s">
        <v>2319</v>
      </c>
      <c r="F203" s="218"/>
      <c r="G203" s="218" t="s">
        <v>2495</v>
      </c>
      <c r="H203" s="218"/>
      <c r="I203" s="218"/>
      <c r="J203" s="447" t="str">
        <f>IF($F203="","",IFERROR(IFERROR(INDEX(Réttabanki!$V:$V,MATCH($F203,Réttabanki!$A:$A,0)),INDEX(Vöruskrá!$R:$R,MATCH($F203,Vöruskrá!$B:$B,0)))*($H203+IF($I203="",$H203*(1+$AD$2),$I203))/2/1000,""))</f>
        <v/>
      </c>
      <c r="K203" s="218" t="s">
        <v>2496</v>
      </c>
      <c r="L203" s="218" t="s">
        <v>139</v>
      </c>
      <c r="M203" s="218"/>
      <c r="N203" s="218"/>
      <c r="O203" s="218"/>
      <c r="P203" s="218"/>
      <c r="Q203" s="218"/>
      <c r="R203" s="218"/>
      <c r="S203" s="218"/>
      <c r="U203" s="467"/>
      <c r="V203" s="467"/>
      <c r="W203" s="467"/>
      <c r="X203" s="467"/>
      <c r="Y203" s="467"/>
      <c r="Z203" s="467"/>
      <c r="AA203" s="467"/>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2332</v>
      </c>
      <c r="C204" s="218">
        <v>36</v>
      </c>
      <c r="D204" s="218" t="s">
        <v>2254</v>
      </c>
      <c r="E204" s="218" t="s">
        <v>2319</v>
      </c>
      <c r="F204" s="218" t="s">
        <v>161</v>
      </c>
      <c r="G204" s="218" t="s">
        <v>2497</v>
      </c>
      <c r="H204" s="218">
        <v>40</v>
      </c>
      <c r="I204" s="218">
        <v>40</v>
      </c>
      <c r="J204" s="447">
        <f>IF($F204="","",IFERROR(IFERROR(INDEX(Réttabanki!$V:$V,MATCH($F204,Réttabanki!$A:$A,0)),INDEX(Vöruskrá!$R:$R,MATCH($F204,Vöruskrá!$B:$B,0)))*($H204+IF($I204="",$H204*(1+$AD$2),$I204))/2/1000,""))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2332</v>
      </c>
      <c r="C205">
        <v>36</v>
      </c>
      <c r="D205" s="218" t="s">
        <v>2254</v>
      </c>
      <c r="E205" t="s">
        <v>2319</v>
      </c>
      <c r="F205" t="s">
        <v>273</v>
      </c>
      <c r="G205" t="s">
        <v>2443</v>
      </c>
      <c r="H205">
        <v>20</v>
      </c>
      <c r="I205">
        <v>20</v>
      </c>
      <c r="J205" s="448">
        <f>IF($F205="","",IFERROR(IFERROR(INDEX(Réttabanki!$V:$V,MATCH($F205,Réttabanki!$A:$A,0)),INDEX(Vöruskrá!$R:$R,MATCH($F205,Vöruskrá!$B:$B,0)))*($H205+IF($I205="",$H205*(1+$AD$2),$I205))/2/1000,""))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2332</v>
      </c>
      <c r="C206">
        <v>36</v>
      </c>
      <c r="D206" s="218" t="s">
        <v>2254</v>
      </c>
      <c r="E206" t="s">
        <v>1083</v>
      </c>
      <c r="G206" t="s">
        <v>2498</v>
      </c>
      <c r="J206" s="448" t="str">
        <f>IF($F206="","",IFERROR(IFERROR(INDEX(Réttabanki!$V:$V,MATCH($F206,Réttabanki!$A:$A,0)),INDEX(Vöruskrá!$R:$R,MATCH($F206,Vöruskrá!$B:$B,0)))*($H206+IF($I206="",$H206*(1+$AD$2),$I206))/2/1000,""))</f>
        <v/>
      </c>
      <c r="K206" t="s">
        <v>2499</v>
      </c>
      <c r="L206" t="s">
        <v>231</v>
      </c>
      <c r="U206" s="465"/>
      <c r="V206" s="465"/>
      <c r="W206" s="465"/>
      <c r="X206" s="465"/>
      <c r="Y206" s="465"/>
      <c r="Z206" s="465"/>
      <c r="AA206" s="46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2332</v>
      </c>
      <c r="C207">
        <v>36</v>
      </c>
      <c r="D207" s="218" t="s">
        <v>2254</v>
      </c>
      <c r="E207" t="s">
        <v>1083</v>
      </c>
      <c r="F207" t="s">
        <v>1311</v>
      </c>
      <c r="G207" t="s">
        <v>2500</v>
      </c>
      <c r="H207">
        <v>40</v>
      </c>
      <c r="J207" s="448">
        <f>IF($F207="","",IFERROR(IFERROR(INDEX(Réttabanki!$V:$V,MATCH($F207,Réttabanki!$A:$A,0)),INDEX(Vöruskrá!$R:$R,MATCH($F207,Vöruskrá!$B:$B,0)))*($H207+IF($I207="",$H207*(1+$AD$2),$I207))/2/1000,""))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2332</v>
      </c>
      <c r="C208">
        <v>36</v>
      </c>
      <c r="D208" s="218" t="s">
        <v>2254</v>
      </c>
      <c r="E208" t="s">
        <v>1083</v>
      </c>
      <c r="F208" t="s">
        <v>273</v>
      </c>
      <c r="G208" t="s">
        <v>2443</v>
      </c>
      <c r="H208">
        <v>20</v>
      </c>
      <c r="J208" s="448">
        <f>IF($F208="","",IFERROR(IFERROR(INDEX(Réttabanki!$V:$V,MATCH($F208,Réttabanki!$A:$A,0)),INDEX(Vöruskrá!$R:$R,MATCH($F208,Vöruskrá!$B:$B,0)))*($H208+IF($I208="",$H208*(1+$AD$2),$I208))/2/1000,""))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2332</v>
      </c>
      <c r="C209">
        <v>36</v>
      </c>
      <c r="D209" s="218" t="s">
        <v>2254</v>
      </c>
      <c r="E209" t="s">
        <v>1083</v>
      </c>
      <c r="G209" t="s">
        <v>2501</v>
      </c>
      <c r="J209" s="448" t="str">
        <f>IF($F209="","",IFERROR(IFERROR(INDEX(Réttabanki!$V:$V,MATCH($F209,Réttabanki!$A:$A,0)),INDEX(Vöruskrá!$R:$R,MATCH($F209,Vöruskrá!$B:$B,0)))*($H209+IF($I209="",$H209*(1+$AD$2),$I209))/2/1000,""))</f>
        <v/>
      </c>
      <c r="K209" t="s">
        <v>162</v>
      </c>
      <c r="L209" t="s">
        <v>139</v>
      </c>
      <c r="U209" s="467"/>
      <c r="V209" s="467"/>
      <c r="W209" s="467"/>
      <c r="X209" s="467"/>
      <c r="Y209" s="467"/>
      <c r="Z209" s="467"/>
      <c r="AA209" s="467"/>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2332</v>
      </c>
      <c r="C210">
        <v>36</v>
      </c>
      <c r="D210" s="218" t="s">
        <v>2254</v>
      </c>
      <c r="E210" t="s">
        <v>1083</v>
      </c>
      <c r="F210" t="s">
        <v>161</v>
      </c>
      <c r="G210" t="s">
        <v>2497</v>
      </c>
      <c r="H210">
        <v>40</v>
      </c>
      <c r="J210" s="448">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2332</v>
      </c>
      <c r="C211" s="95">
        <v>36</v>
      </c>
      <c r="D211" s="96"/>
      <c r="E211" s="96"/>
      <c r="F211" s="96" t="s">
        <v>2329</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2330</v>
      </c>
      <c r="L211" s="9"/>
      <c r="M211" s="9"/>
      <c r="N211" s="10"/>
      <c r="O211" s="10"/>
      <c r="P211" s="10"/>
      <c r="Q211" s="10"/>
      <c r="R211" s="10"/>
      <c r="S211" s="10"/>
      <c r="T211" s="44"/>
      <c r="U211" s="467"/>
      <c r="V211" s="467"/>
      <c r="W211" s="467"/>
      <c r="X211" s="467"/>
      <c r="Y211" s="467"/>
      <c r="Z211" s="467"/>
      <c r="AA211" s="467"/>
      <c r="AC211" t="s">
        <v>87</v>
      </c>
      <c r="AF211" s="205" t="str">
        <f>IF($F211="","",IFERROR(IFERROR(INDEX(Réttabanki!$V:$V,MATCH($F211,Réttabanki!$A:$A,0)),INDEX(Vöruskrá!$R:$R,MATCH($F211,Vöruskrá!$B:$B,0)))*$H211/1000,""))</f>
        <v/>
      </c>
      <c r="AG211" s="205" t="str">
        <f>IF($F211="","",IFERROR(IFERROR(INDEX(Réttabanki!$V:$V,MATCH($F211,Réttabanki!$A:$A,0)),INDEX(Vöruskrá!$R:$R,MATCH($F211,Vöruskrá!$B:$B,0)))*IF($I211="",$H211*(1+$AD$2),$I211)/1000,""))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2332</v>
      </c>
      <c r="C212" s="95">
        <v>36</v>
      </c>
      <c r="D212" s="96"/>
      <c r="E212" s="96"/>
      <c r="F212" s="96" t="s">
        <v>2331</v>
      </c>
      <c r="G212" s="96"/>
      <c r="H212" s="97"/>
      <c r="I212" s="97"/>
      <c r="J212" s="225">
        <f>SUMIFS($AG$3:$AG$788,$AJ$3:$AJ$788,$AJ212,$D$3:$D$788,"&lt;&gt;Grunnskólar starfsmenn",$E$3:$E$788,"Aðalréttur")+SUMIFS($AG$3:$AG$788,$AJ$3:$AJ$788,$AJ212,$D$3:$D$788,"&lt;&gt;Grunnskólar starfsmenn",$E$3:$E$788,"Meðlætisbar")</f>
        <v>440.5</v>
      </c>
      <c r="K212" s="9" t="s">
        <v>2330</v>
      </c>
      <c r="L212" s="9"/>
      <c r="M212" s="9"/>
      <c r="N212" s="10"/>
      <c r="O212" s="10"/>
      <c r="P212" s="10"/>
      <c r="Q212" s="10"/>
      <c r="R212" s="10"/>
      <c r="S212" s="10"/>
      <c r="T212" s="44"/>
      <c r="U212" s="465"/>
      <c r="V212" s="465"/>
      <c r="W212" s="465"/>
      <c r="X212" s="465"/>
      <c r="Y212" s="465"/>
      <c r="Z212" s="465"/>
      <c r="AA212" s="465"/>
      <c r="AC212" t="s">
        <v>92</v>
      </c>
      <c r="AF212" s="205" t="str">
        <f>IF($F212="","",IFERROR(IFERROR(INDEX(Réttabanki!$V:$V,MATCH($F212,Réttabanki!$A:$A,0)),INDEX(Vöruskrá!$R:$R,MATCH($F212,Vöruskrá!$B:$B,0)))*$H212/1000,""))</f>
        <v/>
      </c>
      <c r="AG212" s="205" t="str">
        <f>IF($F212="","",IFERROR(IFERROR(INDEX(Réttabanki!$V:$V,MATCH($F212,Réttabanki!$A:$A,0)),INDEX(Vöruskrá!$R:$R,MATCH($F212,Vöruskrá!$B:$B,0)))*IF($I212="",$H212*(1+$AD$2),$I212)/1000,""))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2359</v>
      </c>
      <c r="C213">
        <v>36</v>
      </c>
      <c r="D213" t="s">
        <v>2292</v>
      </c>
      <c r="E213" t="s">
        <v>2288</v>
      </c>
      <c r="G213" t="s">
        <v>2502</v>
      </c>
      <c r="J213" s="448" t="str">
        <f>IF($F213="","",IFERROR(IFERROR(INDEX(Réttabanki!$V:$V,MATCH($F213,Réttabanki!$A:$A,0)),INDEX(Vöruskrá!$R:$R,MATCH($F213,Vöruskrá!$B:$B,0)))*($H213+IF($I213="",$H213*(1+$AD$2),$I213))/2/1000,""))</f>
        <v/>
      </c>
      <c r="K213" t="s">
        <v>2503</v>
      </c>
      <c r="L213" t="s">
        <v>2192</v>
      </c>
      <c r="U213" s="467"/>
      <c r="V213" s="467"/>
      <c r="W213" s="467"/>
      <c r="X213" s="467"/>
      <c r="Y213" s="467"/>
      <c r="Z213" s="467"/>
      <c r="AA213" s="467"/>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2359</v>
      </c>
      <c r="C214">
        <v>36</v>
      </c>
      <c r="D214" t="s">
        <v>2292</v>
      </c>
      <c r="E214" t="s">
        <v>2288</v>
      </c>
      <c r="F214" t="s">
        <v>206</v>
      </c>
      <c r="G214" t="s">
        <v>2504</v>
      </c>
      <c r="I214">
        <v>250</v>
      </c>
      <c r="J214" s="448">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5" t="s">
        <v>2293</v>
      </c>
      <c r="V214" s="465" t="s">
        <v>2339</v>
      </c>
      <c r="W214" s="465"/>
      <c r="X214" s="465"/>
      <c r="Y214" s="465"/>
      <c r="Z214" s="465"/>
      <c r="AA214" s="46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2359</v>
      </c>
      <c r="C215">
        <v>36</v>
      </c>
      <c r="D215" t="s">
        <v>2292</v>
      </c>
      <c r="E215" t="s">
        <v>2288</v>
      </c>
      <c r="F215" t="s">
        <v>631</v>
      </c>
      <c r="G215" t="s">
        <v>633</v>
      </c>
      <c r="I215">
        <v>20</v>
      </c>
      <c r="J215" s="448">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7" t="s">
        <v>2505</v>
      </c>
      <c r="V215" s="467" t="s">
        <v>2294</v>
      </c>
      <c r="W215" s="467">
        <v>120</v>
      </c>
      <c r="X215" s="468" t="s">
        <v>2506</v>
      </c>
      <c r="Y215" s="467"/>
      <c r="Z215" s="467" t="s">
        <v>2507</v>
      </c>
      <c r="AA215" s="467"/>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2359</v>
      </c>
      <c r="C216">
        <v>36</v>
      </c>
      <c r="D216" t="s">
        <v>2292</v>
      </c>
      <c r="E216" t="s">
        <v>2288</v>
      </c>
      <c r="F216" t="s">
        <v>604</v>
      </c>
      <c r="G216" t="s">
        <v>600</v>
      </c>
      <c r="I216">
        <v>20</v>
      </c>
      <c r="J216" s="448">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5" t="s">
        <v>2505</v>
      </c>
      <c r="V216" s="465" t="s">
        <v>2294</v>
      </c>
      <c r="W216" s="465">
        <v>120</v>
      </c>
      <c r="X216" s="465" t="s">
        <v>2506</v>
      </c>
      <c r="Y216" s="465"/>
      <c r="Z216" s="465" t="s">
        <v>2507</v>
      </c>
      <c r="AA216" s="46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2359</v>
      </c>
      <c r="C217">
        <v>36</v>
      </c>
      <c r="D217" t="s">
        <v>2292</v>
      </c>
      <c r="E217" t="s">
        <v>2288</v>
      </c>
      <c r="F217" t="s">
        <v>431</v>
      </c>
      <c r="G217" t="s">
        <v>1707</v>
      </c>
      <c r="I217">
        <v>20</v>
      </c>
      <c r="J217" s="448">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2359</v>
      </c>
      <c r="C218">
        <v>36</v>
      </c>
      <c r="D218" t="s">
        <v>2292</v>
      </c>
      <c r="E218" t="s">
        <v>1083</v>
      </c>
      <c r="G218" t="s">
        <v>2508</v>
      </c>
      <c r="J218" s="448" t="str">
        <f>IF($F218="","",IFERROR(IFERROR(INDEX(Réttabanki!$V:$V,MATCH($F218,Réttabanki!$A:$A,0)),INDEX(Vöruskrá!$R:$R,MATCH($F218,Vöruskrá!$B:$B,0)))*($H218+IF($I218="",$H218*(1+$AD$2),$I218))/2/1000,""))</f>
        <v/>
      </c>
      <c r="K218" t="s">
        <v>209</v>
      </c>
      <c r="L218" t="s">
        <v>210</v>
      </c>
      <c r="U218" s="465"/>
      <c r="V218" s="465"/>
      <c r="W218" s="465"/>
      <c r="X218" s="465"/>
      <c r="Y218" s="465"/>
      <c r="Z218" s="465"/>
      <c r="AA218" s="46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2359</v>
      </c>
      <c r="C219">
        <v>36</v>
      </c>
      <c r="D219" t="s">
        <v>2292</v>
      </c>
      <c r="E219" t="s">
        <v>1083</v>
      </c>
      <c r="F219" t="s">
        <v>206</v>
      </c>
      <c r="G219" t="s">
        <v>2504</v>
      </c>
      <c r="I219">
        <v>250</v>
      </c>
      <c r="J219" s="448">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2359</v>
      </c>
      <c r="C220">
        <v>36</v>
      </c>
      <c r="D220" t="s">
        <v>2280</v>
      </c>
      <c r="E220" t="s">
        <v>2288</v>
      </c>
      <c r="G220" t="s">
        <v>2509</v>
      </c>
      <c r="J220" s="448" t="str">
        <f>IF($F220="","",IFERROR(IFERROR(INDEX(Réttabanki!$V:$V,MATCH($F220,Réttabanki!$A:$A,0)),INDEX(Vöruskrá!$R:$R,MATCH($F220,Vöruskrá!$B:$B,0)))*($H220+IF($I220="",$H220*(1+$AD$2),$I220))/2/1000,""))</f>
        <v/>
      </c>
      <c r="K220" t="s">
        <v>2510</v>
      </c>
      <c r="L220" t="s">
        <v>210</v>
      </c>
      <c r="U220" s="465"/>
      <c r="V220" s="465"/>
      <c r="W220" s="465"/>
      <c r="X220" s="465"/>
      <c r="Y220" s="465"/>
      <c r="Z220" s="465"/>
      <c r="AA220" s="46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2359</v>
      </c>
      <c r="C221">
        <v>36</v>
      </c>
      <c r="D221" t="s">
        <v>2280</v>
      </c>
      <c r="E221" t="s">
        <v>2288</v>
      </c>
      <c r="F221" t="s">
        <v>206</v>
      </c>
      <c r="G221" t="s">
        <v>2504</v>
      </c>
      <c r="H221">
        <v>200</v>
      </c>
      <c r="J221" s="448">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7" t="s">
        <v>2293</v>
      </c>
      <c r="V221" s="467" t="s">
        <v>2339</v>
      </c>
      <c r="W221" s="467"/>
      <c r="X221" s="467"/>
      <c r="Y221" s="467"/>
      <c r="Z221" s="467"/>
      <c r="AA221" s="467"/>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2359</v>
      </c>
      <c r="C222">
        <v>36</v>
      </c>
      <c r="D222" t="s">
        <v>2280</v>
      </c>
      <c r="E222" t="s">
        <v>2288</v>
      </c>
      <c r="F222" t="s">
        <v>631</v>
      </c>
      <c r="G222" t="s">
        <v>633</v>
      </c>
      <c r="H222">
        <v>20</v>
      </c>
      <c r="J222" s="448">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5" t="s">
        <v>2505</v>
      </c>
      <c r="V222" s="465" t="s">
        <v>2294</v>
      </c>
      <c r="W222" s="465">
        <v>120</v>
      </c>
      <c r="X222" s="469" t="s">
        <v>2506</v>
      </c>
      <c r="Y222" s="465"/>
      <c r="Z222" s="465" t="s">
        <v>2507</v>
      </c>
      <c r="AA222" s="46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2359</v>
      </c>
      <c r="C223">
        <v>36</v>
      </c>
      <c r="D223" t="s">
        <v>2280</v>
      </c>
      <c r="E223" t="s">
        <v>2288</v>
      </c>
      <c r="F223" t="s">
        <v>604</v>
      </c>
      <c r="G223" t="s">
        <v>600</v>
      </c>
      <c r="H223">
        <v>20</v>
      </c>
      <c r="J223" s="448">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7" t="s">
        <v>2505</v>
      </c>
      <c r="V223" s="467" t="s">
        <v>2294</v>
      </c>
      <c r="W223" s="467">
        <v>120</v>
      </c>
      <c r="X223" s="467" t="s">
        <v>2506</v>
      </c>
      <c r="Y223" s="467"/>
      <c r="Z223" s="467" t="s">
        <v>2507</v>
      </c>
      <c r="AA223" s="467"/>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2359</v>
      </c>
      <c r="C224">
        <v>36</v>
      </c>
      <c r="D224" t="s">
        <v>2254</v>
      </c>
      <c r="E224" t="s">
        <v>1083</v>
      </c>
      <c r="G224" t="s">
        <v>2511</v>
      </c>
      <c r="J224" s="448" t="str">
        <f>IF($F224="","",IFERROR(IFERROR(INDEX(Réttabanki!$V:$V,MATCH($F224,Réttabanki!$A:$A,0)),INDEX(Vöruskrá!$R:$R,MATCH($F224,Vöruskrá!$B:$B,0)))*($H224+IF($I224="",$H224*(1+$AD$2),$I224))/2/1000,""))</f>
        <v/>
      </c>
      <c r="K224" t="s">
        <v>2512</v>
      </c>
      <c r="L224" t="s">
        <v>225</v>
      </c>
      <c r="U224" s="465"/>
      <c r="V224" s="465"/>
      <c r="W224" s="465"/>
      <c r="X224" s="465"/>
      <c r="Y224" s="465"/>
      <c r="Z224" s="465"/>
      <c r="AA224" s="46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2359</v>
      </c>
      <c r="C225">
        <v>36</v>
      </c>
      <c r="D225" t="s">
        <v>2254</v>
      </c>
      <c r="E225" t="s">
        <v>1083</v>
      </c>
      <c r="F225" t="s">
        <v>1376</v>
      </c>
      <c r="G225" t="s">
        <v>2513</v>
      </c>
      <c r="H225">
        <v>200</v>
      </c>
      <c r="I225">
        <v>250</v>
      </c>
      <c r="J225" s="448">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7" t="s">
        <v>2293</v>
      </c>
      <c r="V225" s="467" t="s">
        <v>2339</v>
      </c>
      <c r="W225" s="467"/>
      <c r="X225" s="467"/>
      <c r="Y225" s="467"/>
      <c r="Z225" s="467"/>
      <c r="AA225" s="467"/>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2359</v>
      </c>
      <c r="C226">
        <v>36</v>
      </c>
      <c r="D226" t="s">
        <v>2254</v>
      </c>
      <c r="E226" t="s">
        <v>1083</v>
      </c>
      <c r="F226" t="s">
        <v>631</v>
      </c>
      <c r="G226" t="s">
        <v>633</v>
      </c>
      <c r="H226">
        <v>20</v>
      </c>
      <c r="I226">
        <v>20</v>
      </c>
      <c r="J226" s="448">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5" t="s">
        <v>2505</v>
      </c>
      <c r="V226" s="465" t="s">
        <v>2294</v>
      </c>
      <c r="W226" s="465">
        <v>120</v>
      </c>
      <c r="X226" s="469" t="s">
        <v>2506</v>
      </c>
      <c r="Y226" s="465"/>
      <c r="Z226" s="465" t="s">
        <v>2507</v>
      </c>
      <c r="AA226" s="46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2359</v>
      </c>
      <c r="C227">
        <v>36</v>
      </c>
      <c r="D227" t="s">
        <v>2254</v>
      </c>
      <c r="E227" t="s">
        <v>1083</v>
      </c>
      <c r="F227" t="s">
        <v>597</v>
      </c>
      <c r="G227" t="s">
        <v>600</v>
      </c>
      <c r="H227">
        <v>20</v>
      </c>
      <c r="I227">
        <v>20</v>
      </c>
      <c r="J227" s="448">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7" t="s">
        <v>2505</v>
      </c>
      <c r="V227" s="467" t="s">
        <v>2294</v>
      </c>
      <c r="W227" s="467">
        <v>120</v>
      </c>
      <c r="X227" s="467" t="s">
        <v>2506</v>
      </c>
      <c r="Y227" s="467"/>
      <c r="Z227" s="467" t="s">
        <v>2507</v>
      </c>
      <c r="AA227" s="467"/>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2359</v>
      </c>
      <c r="C228">
        <v>36</v>
      </c>
      <c r="D228" t="s">
        <v>2254</v>
      </c>
      <c r="E228" t="s">
        <v>1083</v>
      </c>
      <c r="G228" t="s">
        <v>2514</v>
      </c>
      <c r="J228" s="448" t="str">
        <f>IF($F228="","",IFERROR(IFERROR(INDEX(Réttabanki!$V:$V,MATCH($F228,Réttabanki!$A:$A,0)),INDEX(Vöruskrá!$R:$R,MATCH($F228,Vöruskrá!$B:$B,0)))*($H228+IF($I228="",$H228*(1+$AD$2),$I228))/2/1000,""))</f>
        <v/>
      </c>
      <c r="K228" t="s">
        <v>1328</v>
      </c>
      <c r="L228" t="s">
        <v>231</v>
      </c>
      <c r="U228" s="465"/>
      <c r="V228" s="465"/>
      <c r="W228" s="465"/>
      <c r="X228" s="465"/>
      <c r="Y228" s="465"/>
      <c r="Z228" s="465"/>
      <c r="AA228" s="46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2359</v>
      </c>
      <c r="C229">
        <v>36</v>
      </c>
      <c r="D229" t="s">
        <v>2254</v>
      </c>
      <c r="E229" t="s">
        <v>1083</v>
      </c>
      <c r="F229" t="s">
        <v>1327</v>
      </c>
      <c r="G229" t="s">
        <v>2515</v>
      </c>
      <c r="H229">
        <v>200</v>
      </c>
      <c r="I229">
        <v>250</v>
      </c>
      <c r="J229" s="448">
        <f>IF($F229="","",IFERROR(IFERROR(INDEX(Réttabanki!$V:$V,MATCH($F229,Réttabanki!$A:$A,0)),INDEX(Vöruskrá!$R:$R,MATCH($F229,Vöruskrá!$B:$B,0)))*($H229+IF($I229="",$H229*(1+$AD$2),$I229))/2/1000,""))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2359</v>
      </c>
      <c r="C230">
        <v>36</v>
      </c>
      <c r="D230" t="s">
        <v>2254</v>
      </c>
      <c r="E230" t="s">
        <v>2312</v>
      </c>
      <c r="G230" t="s">
        <v>2511</v>
      </c>
      <c r="J230" s="448" t="str">
        <f>IF($F230="","",IFERROR(IFERROR(INDEX(Réttabanki!$V:$V,MATCH($F230,Réttabanki!$A:$A,0)),INDEX(Vöruskrá!$R:$R,MATCH($F230,Vöruskrá!$B:$B,0)))*($H230+IF($I230="",$H230*(1+$AD$2),$I230))/2/1000,""))</f>
        <v/>
      </c>
      <c r="K230" t="s">
        <v>2512</v>
      </c>
      <c r="L230" t="s">
        <v>225</v>
      </c>
      <c r="U230" s="465"/>
      <c r="V230" s="465"/>
      <c r="W230" s="465"/>
      <c r="X230" s="465"/>
      <c r="Y230" s="465"/>
      <c r="Z230" s="465"/>
      <c r="AA230" s="46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2359</v>
      </c>
      <c r="C231">
        <v>36</v>
      </c>
      <c r="D231" t="s">
        <v>2254</v>
      </c>
      <c r="E231" t="s">
        <v>2312</v>
      </c>
      <c r="F231" t="s">
        <v>1376</v>
      </c>
      <c r="G231" t="s">
        <v>2513</v>
      </c>
      <c r="H231">
        <v>200</v>
      </c>
      <c r="I231">
        <v>250</v>
      </c>
      <c r="J231" s="448">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2359</v>
      </c>
      <c r="C232">
        <v>36</v>
      </c>
      <c r="D232" t="s">
        <v>2254</v>
      </c>
      <c r="E232" t="s">
        <v>2312</v>
      </c>
      <c r="F232" t="s">
        <v>631</v>
      </c>
      <c r="G232" t="s">
        <v>633</v>
      </c>
      <c r="H232">
        <v>20</v>
      </c>
      <c r="I232">
        <v>20</v>
      </c>
      <c r="J232" s="448">
        <f>IF($F232="","",IFERROR(IFERROR(INDEX(Réttabanki!$V:$V,MATCH($F232,Réttabanki!$A:$A,0)),INDEX(Vöruskrá!$R:$R,MATCH($F232,Vöruskrá!$B:$B,0)))*($H232+IF($I232="",$H232*(1+$AD$2),$I232))/2/1000,""))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2359</v>
      </c>
      <c r="C233">
        <v>36</v>
      </c>
      <c r="D233" t="s">
        <v>2254</v>
      </c>
      <c r="E233" t="s">
        <v>2312</v>
      </c>
      <c r="F233" t="s">
        <v>604</v>
      </c>
      <c r="G233" t="s">
        <v>600</v>
      </c>
      <c r="H233">
        <v>20</v>
      </c>
      <c r="I233">
        <v>20</v>
      </c>
      <c r="J233" s="448">
        <f>IF($F233="","",IFERROR(IFERROR(INDEX(Réttabanki!$V:$V,MATCH($F233,Réttabanki!$A:$A,0)),INDEX(Vöruskrá!$R:$R,MATCH($F233,Vöruskrá!$B:$B,0)))*($H233+IF($I233="",$H233*(1+$AD$2),$I233))/2/1000,""))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2359</v>
      </c>
      <c r="C234">
        <v>36</v>
      </c>
      <c r="D234" t="s">
        <v>2254</v>
      </c>
      <c r="E234" t="s">
        <v>2317</v>
      </c>
      <c r="G234" t="s">
        <v>2516</v>
      </c>
      <c r="J234" s="448" t="str">
        <f>IF($F234="","",IFERROR(IFERROR(INDEX(Réttabanki!$V:$V,MATCH($F234,Réttabanki!$A:$A,0)),INDEX(Vöruskrá!$R:$R,MATCH($F234,Vöruskrá!$B:$B,0)))*($H234+IF($I234="",$H234*(1+$AD$2),$I234))/2/1000,""))</f>
        <v/>
      </c>
      <c r="K234" t="s">
        <v>2517</v>
      </c>
      <c r="L234" t="s">
        <v>2518</v>
      </c>
      <c r="U234" s="465"/>
      <c r="V234" s="465"/>
      <c r="W234" s="465"/>
      <c r="X234" s="465"/>
      <c r="Y234" s="465"/>
      <c r="Z234" s="465"/>
      <c r="AA234" s="46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2359</v>
      </c>
      <c r="C235">
        <v>36</v>
      </c>
      <c r="D235" t="s">
        <v>2254</v>
      </c>
      <c r="E235" t="s">
        <v>2317</v>
      </c>
      <c r="F235" t="s">
        <v>896</v>
      </c>
      <c r="G235" t="s">
        <v>2519</v>
      </c>
      <c r="H235">
        <v>40</v>
      </c>
      <c r="I235">
        <v>40</v>
      </c>
      <c r="J235" s="448">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7" t="s">
        <v>2293</v>
      </c>
      <c r="V235" s="467" t="s">
        <v>2294</v>
      </c>
      <c r="W235" s="467">
        <v>180</v>
      </c>
      <c r="X235" s="467" t="s">
        <v>2431</v>
      </c>
      <c r="Y235" s="467"/>
      <c r="Z235" s="467"/>
      <c r="AA235" s="467"/>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2359</v>
      </c>
      <c r="C236">
        <v>36</v>
      </c>
      <c r="D236" t="s">
        <v>2254</v>
      </c>
      <c r="E236" t="s">
        <v>2317</v>
      </c>
      <c r="F236" t="s">
        <v>1088</v>
      </c>
      <c r="G236" t="s">
        <v>1089</v>
      </c>
      <c r="H236">
        <v>10</v>
      </c>
      <c r="I236">
        <v>10</v>
      </c>
      <c r="J236" s="448">
        <f>IF($F236="","",IFERROR(IFERROR(INDEX(Réttabanki!$V:$V,MATCH($F236,Réttabanki!$A:$A,0)),INDEX(Vöruskrá!$R:$R,MATCH($F236,Vöruskrá!$B:$B,0)))*($H236+IF($I236="",$H236*(1+$AD$2),$I236))/2/1000,""))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2359</v>
      </c>
      <c r="C237">
        <v>36</v>
      </c>
      <c r="D237" t="s">
        <v>2254</v>
      </c>
      <c r="E237" t="s">
        <v>2317</v>
      </c>
      <c r="F237" t="s">
        <v>508</v>
      </c>
      <c r="G237" t="s">
        <v>2340</v>
      </c>
      <c r="H237">
        <v>5</v>
      </c>
      <c r="I237">
        <v>5</v>
      </c>
      <c r="J237" s="448">
        <f>IF($F237="","",IFERROR(IFERROR(INDEX(Réttabanki!$V:$V,MATCH($F237,Réttabanki!$A:$A,0)),INDEX(Vöruskrá!$R:$R,MATCH($F237,Vöruskrá!$B:$B,0)))*($H237+IF($I237="",$H237*(1+$AD$2),$I237))/2/1000,""))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2359</v>
      </c>
      <c r="C238">
        <v>36</v>
      </c>
      <c r="D238" t="s">
        <v>2254</v>
      </c>
      <c r="E238" t="s">
        <v>2317</v>
      </c>
      <c r="F238" t="s">
        <v>1118</v>
      </c>
      <c r="G238" t="s">
        <v>2463</v>
      </c>
      <c r="H238">
        <v>20</v>
      </c>
      <c r="I238">
        <v>20</v>
      </c>
      <c r="J238" s="448">
        <f>IF($F238="","",IFERROR(IFERROR(INDEX(Réttabanki!$V:$V,MATCH($F238,Réttabanki!$A:$A,0)),INDEX(Vöruskrá!$R:$R,MATCH($F238,Vöruskrá!$B:$B,0)))*($H238+IF($I238="",$H238*(1+$AD$2),$I238))/2/1000,""))</f>
        <v>9</v>
      </c>
      <c r="K238" t="s">
        <v>1119</v>
      </c>
      <c r="L238" t="s">
        <v>1080</v>
      </c>
      <c r="U238" s="465"/>
      <c r="V238" s="465"/>
      <c r="W238" s="465"/>
      <c r="X238" s="465"/>
      <c r="Y238" s="465"/>
      <c r="Z238" s="465"/>
      <c r="AA238" s="46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2359</v>
      </c>
      <c r="C239">
        <v>36</v>
      </c>
      <c r="D239" t="s">
        <v>2254</v>
      </c>
      <c r="E239" t="s">
        <v>1083</v>
      </c>
      <c r="G239" t="s">
        <v>2520</v>
      </c>
      <c r="J239" s="448" t="str">
        <f>IF($F239="","",IFERROR(IFERROR(INDEX(Réttabanki!$V:$V,MATCH($F239,Réttabanki!$A:$A,0)),INDEX(Vöruskrá!$R:$R,MATCH($F239,Vöruskrá!$B:$B,0)))*($H239+IF($I239="",$H239*(1+$AD$2),$I239))/2/1000,""))</f>
        <v/>
      </c>
      <c r="K239" t="s">
        <v>2521</v>
      </c>
      <c r="L239" t="s">
        <v>2522</v>
      </c>
      <c r="U239" s="467"/>
      <c r="V239" s="467"/>
      <c r="W239" s="467"/>
      <c r="X239" s="467"/>
      <c r="Y239" s="467"/>
      <c r="Z239" s="467"/>
      <c r="AA239" s="467"/>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2359</v>
      </c>
      <c r="C240">
        <v>36</v>
      </c>
      <c r="D240" t="s">
        <v>2254</v>
      </c>
      <c r="E240" t="s">
        <v>1083</v>
      </c>
      <c r="F240" t="s">
        <v>896</v>
      </c>
      <c r="G240" t="s">
        <v>2519</v>
      </c>
      <c r="H240">
        <v>40</v>
      </c>
      <c r="I240">
        <v>40</v>
      </c>
      <c r="J240" s="448">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2359</v>
      </c>
      <c r="C241">
        <v>36</v>
      </c>
      <c r="D241" t="s">
        <v>2254</v>
      </c>
      <c r="E241" t="s">
        <v>1083</v>
      </c>
      <c r="F241" t="s">
        <v>1088</v>
      </c>
      <c r="G241" t="s">
        <v>1089</v>
      </c>
      <c r="H241">
        <v>10</v>
      </c>
      <c r="I241">
        <v>10</v>
      </c>
      <c r="J241" s="448">
        <f>IF($F241="","",IFERROR(IFERROR(INDEX(Réttabanki!$V:$V,MATCH($F241,Réttabanki!$A:$A,0)),INDEX(Vöruskrá!$R:$R,MATCH($F241,Vöruskrá!$B:$B,0)))*($H241+IF($I241="",$H241*(1+$AD$2),$I241))/2/1000,""))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2359</v>
      </c>
      <c r="C242">
        <v>36</v>
      </c>
      <c r="D242" t="s">
        <v>2254</v>
      </c>
      <c r="E242" t="s">
        <v>1083</v>
      </c>
      <c r="F242" t="s">
        <v>1118</v>
      </c>
      <c r="G242" t="s">
        <v>2463</v>
      </c>
      <c r="H242">
        <v>20</v>
      </c>
      <c r="I242">
        <v>20</v>
      </c>
      <c r="J242" s="448">
        <f>IF($F242="","",IFERROR(IFERROR(INDEX(Réttabanki!$V:$V,MATCH($F242,Réttabanki!$A:$A,0)),INDEX(Vöruskrá!$R:$R,MATCH($F242,Vöruskrá!$B:$B,0)))*($H242+IF($I242="",$H242*(1+$AD$2),$I242))/2/1000,""))</f>
        <v>9</v>
      </c>
      <c r="K242" t="s">
        <v>1119</v>
      </c>
      <c r="L242" t="s">
        <v>1080</v>
      </c>
      <c r="U242" s="465"/>
      <c r="V242" s="465"/>
      <c r="W242" s="465"/>
      <c r="X242" s="465"/>
      <c r="Y242" s="465"/>
      <c r="Z242" s="465"/>
      <c r="AA242" s="46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2359</v>
      </c>
      <c r="C243">
        <v>36</v>
      </c>
      <c r="D243" t="s">
        <v>2254</v>
      </c>
      <c r="E243" t="s">
        <v>1083</v>
      </c>
      <c r="G243" t="s">
        <v>2523</v>
      </c>
      <c r="J243" s="448" t="str">
        <f>IF($F243="","",IFERROR(IFERROR(INDEX(Réttabanki!$V:$V,MATCH($F243,Réttabanki!$A:$A,0)),INDEX(Vöruskrá!$R:$R,MATCH($F243,Vöruskrá!$B:$B,0)))*($H243+IF($I243="",$H243*(1+$AD$2),$I243))/2/1000,""))</f>
        <v/>
      </c>
      <c r="K243" t="s">
        <v>1315</v>
      </c>
      <c r="L243" t="s">
        <v>231</v>
      </c>
      <c r="U243" s="467"/>
      <c r="V243" s="467"/>
      <c r="W243" s="467"/>
      <c r="X243" s="467"/>
      <c r="Y243" s="467"/>
      <c r="Z243" s="467"/>
      <c r="AA243" s="467"/>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2359</v>
      </c>
      <c r="C244">
        <v>36</v>
      </c>
      <c r="D244" t="s">
        <v>2254</v>
      </c>
      <c r="E244" t="s">
        <v>1083</v>
      </c>
      <c r="F244" t="s">
        <v>1314</v>
      </c>
      <c r="G244" t="s">
        <v>2391</v>
      </c>
      <c r="H244">
        <v>40</v>
      </c>
      <c r="I244">
        <v>40</v>
      </c>
      <c r="J244" s="448">
        <f>IF($F244="","",IFERROR(IFERROR(INDEX(Réttabanki!$V:$V,MATCH($F244,Réttabanki!$A:$A,0)),INDEX(Vöruskrá!$R:$R,MATCH($F244,Vöruskrá!$B:$B,0)))*($H244+IF($I244="",$H244*(1+$AD$2),$I244))/2/1000,""))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2359</v>
      </c>
      <c r="C245">
        <v>36</v>
      </c>
      <c r="D245" t="s">
        <v>2254</v>
      </c>
      <c r="E245" t="s">
        <v>2319</v>
      </c>
      <c r="G245" t="s">
        <v>2524</v>
      </c>
      <c r="J245" s="448" t="str">
        <f>IF($F245="","",IFERROR(IFERROR(INDEX(Réttabanki!$V:$V,MATCH($F245,Réttabanki!$A:$A,0)),INDEX(Vöruskrá!$R:$R,MATCH($F245,Vöruskrá!$B:$B,0)))*($H245+IF($I245="",$H245*(1+$AD$2),$I245))/2/1000,""))</f>
        <v/>
      </c>
      <c r="K245" t="s">
        <v>2525</v>
      </c>
      <c r="L245" t="s">
        <v>190</v>
      </c>
      <c r="U245" s="467"/>
      <c r="V245" s="467"/>
      <c r="W245" s="467"/>
      <c r="X245" s="467"/>
      <c r="Y245" s="467"/>
      <c r="Z245" s="467"/>
      <c r="AA245" s="467"/>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2359</v>
      </c>
      <c r="C246">
        <v>36</v>
      </c>
      <c r="D246" t="s">
        <v>2254</v>
      </c>
      <c r="E246" t="s">
        <v>2319</v>
      </c>
      <c r="F246" t="s">
        <v>187</v>
      </c>
      <c r="G246" t="s">
        <v>2386</v>
      </c>
      <c r="H246">
        <v>40</v>
      </c>
      <c r="I246">
        <v>40</v>
      </c>
      <c r="J246" s="448">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2359</v>
      </c>
      <c r="C247">
        <v>36</v>
      </c>
      <c r="D247" t="s">
        <v>2254</v>
      </c>
      <c r="E247" t="s">
        <v>2319</v>
      </c>
      <c r="F247" t="s">
        <v>494</v>
      </c>
      <c r="G247" t="s">
        <v>2420</v>
      </c>
      <c r="H247">
        <v>20</v>
      </c>
      <c r="I247">
        <v>20</v>
      </c>
      <c r="J247" s="448">
        <f>IF($F247="","",IFERROR(IFERROR(INDEX(Réttabanki!$V:$V,MATCH($F247,Réttabanki!$A:$A,0)),INDEX(Vöruskrá!$R:$R,MATCH($F247,Vöruskrá!$B:$B,0)))*($H247+IF($I247="",$H247*(1+$AD$2),$I247))/2/1000,""))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2359</v>
      </c>
      <c r="C248">
        <v>36</v>
      </c>
      <c r="D248" t="s">
        <v>2254</v>
      </c>
      <c r="E248" t="s">
        <v>1083</v>
      </c>
      <c r="G248" t="s">
        <v>2526</v>
      </c>
      <c r="J248" s="448" t="str">
        <f>IF($F248="","",IFERROR(IFERROR(INDEX(Réttabanki!$V:$V,MATCH($F248,Réttabanki!$A:$A,0)),INDEX(Vöruskrá!$R:$R,MATCH($F248,Vöruskrá!$B:$B,0)))*($H248+IF($I248="",$H248*(1+$AD$2),$I248))/2/1000,""))</f>
        <v/>
      </c>
      <c r="K248" t="s">
        <v>189</v>
      </c>
      <c r="L248" t="s">
        <v>190</v>
      </c>
      <c r="U248" s="465"/>
      <c r="V248" s="465"/>
      <c r="W248" s="465"/>
      <c r="X248" s="465"/>
      <c r="Y248" s="465"/>
      <c r="Z248" s="465"/>
      <c r="AA248" s="46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2359</v>
      </c>
      <c r="C249">
        <v>36</v>
      </c>
      <c r="D249" t="s">
        <v>2254</v>
      </c>
      <c r="E249" t="s">
        <v>1083</v>
      </c>
      <c r="F249" t="s">
        <v>187</v>
      </c>
      <c r="G249" t="s">
        <v>2386</v>
      </c>
      <c r="H249">
        <v>40</v>
      </c>
      <c r="J249" s="448">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2359</v>
      </c>
      <c r="C250">
        <v>36</v>
      </c>
      <c r="D250" t="s">
        <v>2254</v>
      </c>
      <c r="E250" t="s">
        <v>1083</v>
      </c>
      <c r="G250" t="s">
        <v>2527</v>
      </c>
      <c r="J250" s="448" t="str">
        <f>IF($F250="","",IFERROR(IFERROR(INDEX(Réttabanki!$V:$V,MATCH($F250,Réttabanki!$A:$A,0)),INDEX(Vöruskrá!$R:$R,MATCH($F250,Vöruskrá!$B:$B,0)))*($H250+IF($I250="",$H250*(1+$AD$2),$I250))/2/1000,""))</f>
        <v/>
      </c>
      <c r="K250" t="s">
        <v>2423</v>
      </c>
      <c r="L250" t="s">
        <v>231</v>
      </c>
      <c r="U250" s="465"/>
      <c r="V250" s="465"/>
      <c r="W250" s="465"/>
      <c r="X250" s="465"/>
      <c r="Y250" s="465"/>
      <c r="Z250" s="465"/>
      <c r="AA250" s="46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2359</v>
      </c>
      <c r="C251">
        <v>36</v>
      </c>
      <c r="D251" t="s">
        <v>2254</v>
      </c>
      <c r="E251" t="s">
        <v>1083</v>
      </c>
      <c r="F251" t="s">
        <v>1301</v>
      </c>
      <c r="G251" t="s">
        <v>2328</v>
      </c>
      <c r="H251">
        <v>40</v>
      </c>
      <c r="J251" s="448">
        <f>IF($F251="","",IFERROR(IFERROR(INDEX(Réttabanki!$V:$V,MATCH($F251,Réttabanki!$A:$A,0)),INDEX(Vöruskrá!$R:$R,MATCH($F251,Vöruskrá!$B:$B,0)))*($H251+IF($I251="",$H251*(1+$AD$2),$I251))/2/1000,""))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2359</v>
      </c>
      <c r="C252">
        <v>36</v>
      </c>
      <c r="D252" t="s">
        <v>2254</v>
      </c>
      <c r="E252" t="s">
        <v>1083</v>
      </c>
      <c r="F252" t="s">
        <v>494</v>
      </c>
      <c r="G252" t="s">
        <v>2420</v>
      </c>
      <c r="H252">
        <v>20</v>
      </c>
      <c r="J252" s="448">
        <f>IF($F252="","",IFERROR(IFERROR(INDEX(Réttabanki!$V:$V,MATCH($F252,Réttabanki!$A:$A,0)),INDEX(Vöruskrá!$R:$R,MATCH($F252,Vöruskrá!$B:$B,0)))*($H252+IF($I252="",$H252*(1+$AD$2),$I252))/2/1000,""))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2359</v>
      </c>
      <c r="C253" s="95">
        <v>36</v>
      </c>
      <c r="D253" s="96"/>
      <c r="E253" s="96"/>
      <c r="F253" s="96" t="s">
        <v>2329</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2330</v>
      </c>
      <c r="L253" s="9"/>
      <c r="M253" s="9"/>
      <c r="N253" s="10"/>
      <c r="O253" s="10"/>
      <c r="P253" s="10"/>
      <c r="Q253" s="10"/>
      <c r="R253" s="10"/>
      <c r="S253" s="10"/>
      <c r="T253" s="44"/>
      <c r="U253" s="467"/>
      <c r="V253" s="467"/>
      <c r="W253" s="467"/>
      <c r="X253" s="467"/>
      <c r="Y253" s="467"/>
      <c r="Z253" s="467"/>
      <c r="AA253" s="467"/>
      <c r="AC253" t="s">
        <v>87</v>
      </c>
      <c r="AF253" s="205" t="str">
        <f>IF($F253="","",IFERROR(IFERROR(INDEX(Réttabanki!$V:$V,MATCH($F253,Réttabanki!$A:$A,0)),INDEX(Vöruskrá!$R:$R,MATCH($F253,Vöruskrá!$B:$B,0)))*$H253/1000,""))</f>
        <v/>
      </c>
      <c r="AG253" s="205" t="str">
        <f>IF($F253="","",IFERROR(IFERROR(INDEX(Réttabanki!$V:$V,MATCH($F253,Réttabanki!$A:$A,0)),INDEX(Vöruskrá!$R:$R,MATCH($F253,Vöruskrá!$B:$B,0)))*IF($I253="",$H253*(1+$AD$2),$I253)/1000,""))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2359</v>
      </c>
      <c r="C254" s="95">
        <v>36</v>
      </c>
      <c r="D254" s="96"/>
      <c r="E254" s="96"/>
      <c r="F254" s="96" t="s">
        <v>2331</v>
      </c>
      <c r="G254" s="96"/>
      <c r="H254" s="97"/>
      <c r="I254" s="97"/>
      <c r="J254" s="225">
        <f>SUMIFS($AG$3:$AG$788,$AJ$3:$AJ$788,$AJ254,$D$3:$D$788,"&lt;&gt;Grunnskólar starfsmenn",$E$3:$E$788,"Aðalréttur")+SUMIFS($AG$3:$AG$788,$AJ$3:$AJ$788,$AJ254,$D$3:$D$788,"&lt;&gt;Grunnskólar starfsmenn",$E$3:$E$788,"Meðlætisbar")</f>
        <v>649.20000000000005</v>
      </c>
      <c r="K254" s="9" t="s">
        <v>2330</v>
      </c>
      <c r="L254" s="9"/>
      <c r="M254" s="9"/>
      <c r="N254" s="10"/>
      <c r="O254" s="10"/>
      <c r="P254" s="10"/>
      <c r="Q254" s="10"/>
      <c r="R254" s="10"/>
      <c r="S254" s="10"/>
      <c r="T254" s="44"/>
      <c r="U254" s="465"/>
      <c r="V254" s="465"/>
      <c r="W254" s="465"/>
      <c r="X254" s="465"/>
      <c r="Y254" s="465"/>
      <c r="Z254" s="465"/>
      <c r="AA254" s="465"/>
      <c r="AC254" t="s">
        <v>92</v>
      </c>
      <c r="AF254" s="205" t="str">
        <f>IF($F254="","",IFERROR(IFERROR(INDEX(Réttabanki!$V:$V,MATCH($F254,Réttabanki!$A:$A,0)),INDEX(Vöruskrá!$R:$R,MATCH($F254,Vöruskrá!$B:$B,0)))*$H254/1000,""))</f>
        <v/>
      </c>
      <c r="AG254" s="205" t="str">
        <f>IF($F254="","",IFERROR(IFERROR(INDEX(Réttabanki!$V:$V,MATCH($F254,Réttabanki!$A:$A,0)),INDEX(Vöruskrá!$R:$R,MATCH($F254,Vöruskrá!$B:$B,0)))*IF($I254="",$H254*(1+$AD$2),$I254)/1000,""))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2392</v>
      </c>
      <c r="C255">
        <v>36</v>
      </c>
      <c r="D255" t="s">
        <v>2254</v>
      </c>
      <c r="E255" t="s">
        <v>2288</v>
      </c>
      <c r="G255" t="s">
        <v>2528</v>
      </c>
      <c r="J255" s="448" t="str">
        <f>IF($F255="","",IFERROR(IFERROR(INDEX(Réttabanki!$V:$V,MATCH($F255,Réttabanki!$A:$A,0)),INDEX(Vöruskrá!$R:$R,MATCH($F255,Vöruskrá!$B:$B,0)))*($H255+IF($I255="",$H255*(1+$AD$2),$I255))/2/1000,""))</f>
        <v/>
      </c>
      <c r="K255" t="s">
        <v>2529</v>
      </c>
      <c r="L255" t="s">
        <v>2335</v>
      </c>
      <c r="U255" s="467"/>
      <c r="V255" s="467"/>
      <c r="W255" s="467"/>
      <c r="X255" s="467"/>
      <c r="Y255" s="467"/>
      <c r="Z255" s="467"/>
      <c r="AA255" s="467"/>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2392</v>
      </c>
      <c r="C256">
        <v>36</v>
      </c>
      <c r="D256" t="s">
        <v>2254</v>
      </c>
      <c r="E256" t="s">
        <v>2288</v>
      </c>
      <c r="F256" t="s">
        <v>695</v>
      </c>
      <c r="G256" t="s">
        <v>2530</v>
      </c>
      <c r="H256">
        <v>160</v>
      </c>
      <c r="I256">
        <v>180</v>
      </c>
      <c r="J256" s="448">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5" t="s">
        <v>2293</v>
      </c>
      <c r="V256" s="465" t="s">
        <v>2294</v>
      </c>
      <c r="W256" s="465" t="s">
        <v>2300</v>
      </c>
      <c r="X256" s="469" t="s">
        <v>2531</v>
      </c>
      <c r="Y256" s="465">
        <v>70</v>
      </c>
      <c r="Z256" s="465"/>
      <c r="AA256" s="46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2392</v>
      </c>
      <c r="C257">
        <v>36</v>
      </c>
      <c r="D257" t="s">
        <v>2254</v>
      </c>
      <c r="E257" t="s">
        <v>2288</v>
      </c>
      <c r="F257" t="s">
        <v>1004</v>
      </c>
      <c r="G257" t="s">
        <v>680</v>
      </c>
      <c r="H257">
        <v>80</v>
      </c>
      <c r="I257">
        <v>100</v>
      </c>
      <c r="J257" s="448">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7" t="s">
        <v>2293</v>
      </c>
      <c r="V257" s="467" t="s">
        <v>2294</v>
      </c>
      <c r="W257" s="467" t="s">
        <v>2300</v>
      </c>
      <c r="X257" s="467">
        <v>25</v>
      </c>
      <c r="Y257" s="467">
        <v>75</v>
      </c>
      <c r="Z257" s="467"/>
      <c r="AA257" s="467"/>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2392</v>
      </c>
      <c r="C258">
        <v>36</v>
      </c>
      <c r="D258" t="s">
        <v>2254</v>
      </c>
      <c r="E258" t="s">
        <v>2288</v>
      </c>
      <c r="F258" t="s">
        <v>508</v>
      </c>
      <c r="G258" t="s">
        <v>2340</v>
      </c>
      <c r="H258">
        <v>25</v>
      </c>
      <c r="I258">
        <v>25</v>
      </c>
      <c r="J258" s="448">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5" t="s">
        <v>2293</v>
      </c>
      <c r="V258" s="465" t="s">
        <v>2294</v>
      </c>
      <c r="W258" s="465">
        <v>140</v>
      </c>
      <c r="X258" s="465" t="s">
        <v>2532</v>
      </c>
      <c r="Y258" s="465">
        <v>75</v>
      </c>
      <c r="Z258" s="465" t="s">
        <v>2533</v>
      </c>
      <c r="AA258" s="46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2392</v>
      </c>
      <c r="C259">
        <v>36</v>
      </c>
      <c r="D259" t="s">
        <v>2254</v>
      </c>
      <c r="E259" t="s">
        <v>2288</v>
      </c>
      <c r="F259" t="s">
        <v>443</v>
      </c>
      <c r="G259" t="s">
        <v>2338</v>
      </c>
      <c r="H259">
        <v>40</v>
      </c>
      <c r="I259">
        <v>40</v>
      </c>
      <c r="J259" s="448">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7" t="s">
        <v>2493</v>
      </c>
      <c r="V259" s="467" t="s">
        <v>2339</v>
      </c>
      <c r="W259" s="467"/>
      <c r="X259" s="467"/>
      <c r="Y259" s="467"/>
      <c r="Z259" s="467"/>
      <c r="AA259" s="467"/>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2392</v>
      </c>
      <c r="C260">
        <v>36</v>
      </c>
      <c r="D260" t="s">
        <v>2254</v>
      </c>
      <c r="E260" t="s">
        <v>1083</v>
      </c>
      <c r="G260" t="s">
        <v>2534</v>
      </c>
      <c r="J260" s="448" t="str">
        <f>IF($F260="","",IFERROR(IFERROR(INDEX(Réttabanki!$V:$V,MATCH($F260,Réttabanki!$A:$A,0)),INDEX(Vöruskrá!$R:$R,MATCH($F260,Vöruskrá!$B:$B,0)))*($H260+IF($I260="",$H260*(1+$AD$2),$I260))/2/1000,""))</f>
        <v/>
      </c>
      <c r="K260" t="s">
        <v>2535</v>
      </c>
      <c r="L260" t="s">
        <v>1889</v>
      </c>
      <c r="U260" s="465"/>
      <c r="V260" s="465"/>
      <c r="W260" s="465"/>
      <c r="X260" s="465"/>
      <c r="Y260" s="465"/>
      <c r="Z260" s="465"/>
      <c r="AA260" s="46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2392</v>
      </c>
      <c r="C261">
        <v>36</v>
      </c>
      <c r="D261" t="s">
        <v>2254</v>
      </c>
      <c r="E261" t="s">
        <v>1083</v>
      </c>
      <c r="F261" t="s">
        <v>695</v>
      </c>
      <c r="G261" t="s">
        <v>2530</v>
      </c>
      <c r="H261">
        <v>160</v>
      </c>
      <c r="I261">
        <v>180</v>
      </c>
      <c r="J261" s="448">
        <f>IF($F261="","",IFERROR(IFERROR(INDEX(Réttabanki!$V:$V,MATCH($F261,Réttabanki!$A:$A,0)),INDEX(Vöruskrá!$R:$R,MATCH($F261,Vöruskrá!$B:$B,0)))*($H261+IF($I261="",$H261*(1+$AD$2),$I261))/2/1000,""))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2392</v>
      </c>
      <c r="C262">
        <v>36</v>
      </c>
      <c r="D262" t="s">
        <v>2254</v>
      </c>
      <c r="E262" t="s">
        <v>1083</v>
      </c>
      <c r="F262" t="s">
        <v>1004</v>
      </c>
      <c r="G262" t="s">
        <v>680</v>
      </c>
      <c r="H262">
        <v>80</v>
      </c>
      <c r="I262">
        <v>100</v>
      </c>
      <c r="J262" s="448">
        <f>IF($F262="","",IFERROR(IFERROR(INDEX(Réttabanki!$V:$V,MATCH($F262,Réttabanki!$A:$A,0)),INDEX(Vöruskrá!$R:$R,MATCH($F262,Vöruskrá!$B:$B,0)))*($H262+IF($I262="",$H262*(1+$AD$2),$I262))/2/1000,""))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2392</v>
      </c>
      <c r="C263">
        <v>36</v>
      </c>
      <c r="D263" t="s">
        <v>2254</v>
      </c>
      <c r="E263" t="s">
        <v>1083</v>
      </c>
      <c r="F263" t="s">
        <v>1308</v>
      </c>
      <c r="G263" t="s">
        <v>2328</v>
      </c>
      <c r="H263">
        <v>40</v>
      </c>
      <c r="I263">
        <v>40</v>
      </c>
      <c r="J263" s="448">
        <f>IF($F263="","",IFERROR(IFERROR(INDEX(Réttabanki!$V:$V,MATCH($F263,Réttabanki!$A:$A,0)),INDEX(Vöruskrá!$R:$R,MATCH($F263,Vöruskrá!$B:$B,0)))*($H263+IF($I263="",$H263*(1+$AD$2),$I263))/2/1000,""))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2392</v>
      </c>
      <c r="C264">
        <v>36</v>
      </c>
      <c r="D264" t="s">
        <v>2254</v>
      </c>
      <c r="E264" t="s">
        <v>1083</v>
      </c>
      <c r="F264" t="s">
        <v>508</v>
      </c>
      <c r="G264" t="s">
        <v>2340</v>
      </c>
      <c r="H264">
        <v>25</v>
      </c>
      <c r="I264">
        <v>25</v>
      </c>
      <c r="J264" s="448">
        <f>IF($F264="","",IFERROR(IFERROR(INDEX(Réttabanki!$V:$V,MATCH($F264,Réttabanki!$A:$A,0)),INDEX(Vöruskrá!$R:$R,MATCH($F264,Vöruskrá!$B:$B,0)))*($H264+IF($I264="",$H264*(1+$AD$2),$I264))/2/1000,""))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2392</v>
      </c>
      <c r="C265">
        <v>36</v>
      </c>
      <c r="D265" t="s">
        <v>2254</v>
      </c>
      <c r="E265" t="s">
        <v>1083</v>
      </c>
      <c r="G265" t="s">
        <v>2536</v>
      </c>
      <c r="J265" s="448" t="str">
        <f>IF($F265="","",IFERROR(IFERROR(INDEX(Réttabanki!$V:$V,MATCH($F265,Réttabanki!$A:$A,0)),INDEX(Vöruskrá!$R:$R,MATCH($F265,Vöruskrá!$B:$B,0)))*($H265+IF($I265="",$H265*(1+$AD$2),$I265))/2/1000,""))</f>
        <v/>
      </c>
      <c r="K265" t="s">
        <v>2537</v>
      </c>
      <c r="L265" t="s">
        <v>2538</v>
      </c>
      <c r="U265" s="467"/>
      <c r="V265" s="467"/>
      <c r="W265" s="467"/>
      <c r="X265" s="467"/>
      <c r="Y265" s="467"/>
      <c r="Z265" s="467"/>
      <c r="AA265" s="467"/>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2392</v>
      </c>
      <c r="C266">
        <v>36</v>
      </c>
      <c r="D266" t="s">
        <v>2254</v>
      </c>
      <c r="E266" t="s">
        <v>1083</v>
      </c>
      <c r="F266" t="s">
        <v>695</v>
      </c>
      <c r="G266" t="s">
        <v>2530</v>
      </c>
      <c r="H266">
        <v>160</v>
      </c>
      <c r="I266">
        <v>180</v>
      </c>
      <c r="J266" s="448">
        <f>IF($F266="","",IFERROR(IFERROR(INDEX(Réttabanki!$V:$V,MATCH($F266,Réttabanki!$A:$A,0)),INDEX(Vöruskrá!$R:$R,MATCH($F266,Vöruskrá!$B:$B,0)))*($H266+IF($I266="",$H266*(1+$AD$2),$I266))/2/1000,""))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2392</v>
      </c>
      <c r="C267">
        <v>36</v>
      </c>
      <c r="D267" t="s">
        <v>2254</v>
      </c>
      <c r="E267" t="s">
        <v>1083</v>
      </c>
      <c r="F267" t="s">
        <v>1004</v>
      </c>
      <c r="G267" t="s">
        <v>680</v>
      </c>
      <c r="H267">
        <v>80</v>
      </c>
      <c r="I267">
        <v>100</v>
      </c>
      <c r="J267" s="448">
        <f>IF($F267="","",IFERROR(IFERROR(INDEX(Réttabanki!$V:$V,MATCH($F267,Réttabanki!$A:$A,0)),INDEX(Vöruskrá!$R:$R,MATCH($F267,Vöruskrá!$B:$B,0)))*($H267+IF($I267="",$H267*(1+$AD$2),$I267))/2/1000,""))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2392</v>
      </c>
      <c r="C268">
        <v>36</v>
      </c>
      <c r="D268" t="s">
        <v>2254</v>
      </c>
      <c r="E268" t="s">
        <v>1083</v>
      </c>
      <c r="F268" t="s">
        <v>443</v>
      </c>
      <c r="G268" t="s">
        <v>2338</v>
      </c>
      <c r="H268">
        <v>40</v>
      </c>
      <c r="I268">
        <v>40</v>
      </c>
      <c r="J268" s="448">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2392</v>
      </c>
      <c r="C269">
        <v>36</v>
      </c>
      <c r="D269" t="s">
        <v>2254</v>
      </c>
      <c r="E269" t="s">
        <v>1083</v>
      </c>
      <c r="G269" t="s">
        <v>2539</v>
      </c>
      <c r="J269" s="448" t="str">
        <f>IF($F269="","",IFERROR(IFERROR(INDEX(Réttabanki!$V:$V,MATCH($F269,Réttabanki!$A:$A,0)),INDEX(Vöruskrá!$R:$R,MATCH($F269,Vöruskrá!$B:$B,0)))*($H269+IF($I269="",$H269*(1+$AD$2),$I269))/2/1000,""))</f>
        <v/>
      </c>
      <c r="K269" t="s">
        <v>1573</v>
      </c>
      <c r="L269" t="s">
        <v>231</v>
      </c>
      <c r="U269" s="467"/>
      <c r="V269" s="467"/>
      <c r="W269" s="467"/>
      <c r="X269" s="467"/>
      <c r="Y269" s="467"/>
      <c r="Z269" s="467"/>
      <c r="AA269" s="467"/>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2392</v>
      </c>
      <c r="C270">
        <v>36</v>
      </c>
      <c r="D270" t="s">
        <v>2254</v>
      </c>
      <c r="E270" t="s">
        <v>1083</v>
      </c>
      <c r="F270" t="s">
        <v>1572</v>
      </c>
      <c r="G270" t="s">
        <v>2540</v>
      </c>
      <c r="H270">
        <v>160</v>
      </c>
      <c r="I270">
        <v>180</v>
      </c>
      <c r="J270" s="448">
        <f>IF($F270="","",IFERROR(IFERROR(INDEX(Réttabanki!$V:$V,MATCH($F270,Réttabanki!$A:$A,0)),INDEX(Vöruskrá!$R:$R,MATCH($F270,Vöruskrá!$B:$B,0)))*($H270+IF($I270="",$H270*(1+$AD$2),$I270))/2/1000,""))</f>
        <v>255</v>
      </c>
      <c r="K270" t="s">
        <v>1573</v>
      </c>
      <c r="N270">
        <v>168</v>
      </c>
      <c r="O270">
        <v>9.5</v>
      </c>
      <c r="P270">
        <v>4.2</v>
      </c>
      <c r="Q270">
        <v>9.9</v>
      </c>
      <c r="R270">
        <v>9.6</v>
      </c>
      <c r="S270">
        <v>0.6</v>
      </c>
      <c r="T270">
        <v>3</v>
      </c>
      <c r="U270" s="465" t="s">
        <v>2293</v>
      </c>
      <c r="V270" s="465" t="s">
        <v>2294</v>
      </c>
      <c r="W270" s="465">
        <v>160</v>
      </c>
      <c r="X270" s="465" t="s">
        <v>2541</v>
      </c>
      <c r="Y270" s="465">
        <v>75</v>
      </c>
      <c r="Z270" s="465" t="s">
        <v>2542</v>
      </c>
      <c r="AA270" s="46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2392</v>
      </c>
      <c r="C271">
        <v>36</v>
      </c>
      <c r="D271" t="s">
        <v>2254</v>
      </c>
      <c r="E271" t="s">
        <v>2312</v>
      </c>
      <c r="G271" t="s">
        <v>2543</v>
      </c>
      <c r="J271" s="448" t="str">
        <f>IF($F271="","",IFERROR(IFERROR(INDEX(Réttabanki!$V:$V,MATCH($F271,Réttabanki!$A:$A,0)),INDEX(Vöruskrá!$R:$R,MATCH($F271,Vöruskrá!$B:$B,0)))*($H271+IF($I271="",$H271*(1+$AD$2),$I271))/2/1000,""))</f>
        <v/>
      </c>
      <c r="K271" t="s">
        <v>2544</v>
      </c>
      <c r="L271" t="s">
        <v>2545</v>
      </c>
      <c r="U271" s="467"/>
      <c r="V271" s="467"/>
      <c r="W271" s="467"/>
      <c r="X271" s="467"/>
      <c r="Y271" s="467"/>
      <c r="Z271" s="467"/>
      <c r="AA271" s="467"/>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2392</v>
      </c>
      <c r="C272">
        <v>36</v>
      </c>
      <c r="D272" t="s">
        <v>2254</v>
      </c>
      <c r="E272" t="s">
        <v>2312</v>
      </c>
      <c r="F272" t="s">
        <v>469</v>
      </c>
      <c r="G272" t="s">
        <v>2488</v>
      </c>
      <c r="H272">
        <v>160</v>
      </c>
      <c r="I272">
        <v>180</v>
      </c>
      <c r="J272" s="448">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5" t="s">
        <v>2293</v>
      </c>
      <c r="V272" s="465" t="s">
        <v>2294</v>
      </c>
      <c r="W272" s="465">
        <v>160</v>
      </c>
      <c r="X272" s="465" t="s">
        <v>2541</v>
      </c>
      <c r="Y272" s="465">
        <v>75</v>
      </c>
      <c r="Z272" s="465"/>
      <c r="AA272" s="46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2392</v>
      </c>
      <c r="C273">
        <v>36</v>
      </c>
      <c r="D273" t="s">
        <v>2254</v>
      </c>
      <c r="E273" t="s">
        <v>2312</v>
      </c>
      <c r="F273" t="s">
        <v>373</v>
      </c>
      <c r="G273" t="s">
        <v>2546</v>
      </c>
      <c r="H273">
        <v>25</v>
      </c>
      <c r="I273">
        <v>25</v>
      </c>
      <c r="J273" s="448">
        <f>IF($F273="","",IFERROR(IFERROR(INDEX(Réttabanki!$V:$V,MATCH($F273,Réttabanki!$A:$A,0)),INDEX(Vöruskrá!$R:$R,MATCH($F273,Vöruskrá!$B:$B,0)))*($H273+IF($I273="",$H273*(1+$AD$2),$I273))/2/1000,""))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2392</v>
      </c>
      <c r="C274">
        <v>36</v>
      </c>
      <c r="D274" t="s">
        <v>2292</v>
      </c>
      <c r="E274" t="s">
        <v>2317</v>
      </c>
      <c r="G274" t="s">
        <v>2547</v>
      </c>
      <c r="J274" s="448" t="str">
        <f>IF($F274="","",IFERROR(IFERROR(INDEX(Réttabanki!$V:$V,MATCH($F274,Réttabanki!$A:$A,0)),INDEX(Vöruskrá!$R:$R,MATCH($F274,Vöruskrá!$B:$B,0)))*($H274+IF($I274="",$H274*(1+$AD$2),$I274))/2/1000,""))</f>
        <v/>
      </c>
      <c r="K274" t="s">
        <v>2548</v>
      </c>
      <c r="L274" t="s">
        <v>1080</v>
      </c>
      <c r="U274" s="465"/>
      <c r="V274" s="465"/>
      <c r="W274" s="465"/>
      <c r="X274" s="465"/>
      <c r="Y274" s="465"/>
      <c r="Z274" s="465"/>
      <c r="AA274" s="46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2392</v>
      </c>
      <c r="C275">
        <v>36</v>
      </c>
      <c r="D275" t="s">
        <v>2292</v>
      </c>
      <c r="E275" t="s">
        <v>2317</v>
      </c>
      <c r="F275" t="s">
        <v>1086</v>
      </c>
      <c r="I275">
        <v>20</v>
      </c>
      <c r="J275" s="448">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2392</v>
      </c>
      <c r="C276">
        <v>36</v>
      </c>
      <c r="D276" t="s">
        <v>2292</v>
      </c>
      <c r="E276" t="s">
        <v>2317</v>
      </c>
      <c r="F276" t="s">
        <v>1001</v>
      </c>
      <c r="I276">
        <v>20</v>
      </c>
      <c r="J276" s="448">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2392</v>
      </c>
      <c r="C277">
        <v>36</v>
      </c>
      <c r="D277" t="s">
        <v>2292</v>
      </c>
      <c r="E277" t="s">
        <v>2317</v>
      </c>
      <c r="F277" t="s">
        <v>1091</v>
      </c>
      <c r="I277">
        <v>10</v>
      </c>
      <c r="J277" s="448">
        <f>IF($F277="","",IFERROR(IFERROR(INDEX(Réttabanki!$V:$V,MATCH($F277,Réttabanki!$A:$A,0)),INDEX(Vöruskrá!$R:$R,MATCH($F277,Vöruskrá!$B:$B,0)))*($H277+IF($I277="",$H277*(1+$AD$2),$I277))/2/1000,""))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2392</v>
      </c>
      <c r="C278">
        <v>36</v>
      </c>
      <c r="D278" t="s">
        <v>2292</v>
      </c>
      <c r="E278" t="s">
        <v>2317</v>
      </c>
      <c r="F278" t="s">
        <v>1118</v>
      </c>
      <c r="I278">
        <v>10</v>
      </c>
      <c r="J278" s="448">
        <f>IF($F278="","",IFERROR(IFERROR(INDEX(Réttabanki!$V:$V,MATCH($F278,Réttabanki!$A:$A,0)),INDEX(Vöruskrá!$R:$R,MATCH($F278,Vöruskrá!$B:$B,0)))*($H278+IF($I278="",$H278*(1+$AD$2),$I278))/2/1000,""))</f>
        <v>2.25</v>
      </c>
      <c r="K278" t="s">
        <v>1119</v>
      </c>
      <c r="L278" t="s">
        <v>1080</v>
      </c>
      <c r="U278" s="465"/>
      <c r="V278" s="465"/>
      <c r="W278" s="465"/>
      <c r="X278" s="465"/>
      <c r="Y278" s="465"/>
      <c r="Z278" s="465"/>
      <c r="AA278" s="46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2392</v>
      </c>
      <c r="C279">
        <v>36</v>
      </c>
      <c r="D279" t="s">
        <v>2280</v>
      </c>
      <c r="E279" t="s">
        <v>2415</v>
      </c>
      <c r="G279" t="s">
        <v>2549</v>
      </c>
      <c r="J279" s="448" t="str">
        <f>IF($F279="","",IFERROR(IFERROR(INDEX(Réttabanki!$V:$V,MATCH($F279,Réttabanki!$A:$A,0)),INDEX(Vöruskrá!$R:$R,MATCH($F279,Vöruskrá!$B:$B,0)))*($H279+IF($I279="",$H279*(1+$AD$2),$I279))/2/1000,""))</f>
        <v/>
      </c>
      <c r="K279" t="s">
        <v>1002</v>
      </c>
      <c r="L279" t="s">
        <v>231</v>
      </c>
      <c r="U279" s="467"/>
      <c r="V279" s="467"/>
      <c r="W279" s="467"/>
      <c r="X279" s="467"/>
      <c r="Y279" s="467"/>
      <c r="Z279" s="467"/>
      <c r="AA279" s="467"/>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2392</v>
      </c>
      <c r="C280">
        <v>36</v>
      </c>
      <c r="D280" t="s">
        <v>2280</v>
      </c>
      <c r="E280" t="s">
        <v>2415</v>
      </c>
      <c r="F280" t="s">
        <v>1001</v>
      </c>
      <c r="G280" t="s">
        <v>1002</v>
      </c>
      <c r="H280">
        <v>20</v>
      </c>
      <c r="J280" s="448">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5" t="s">
        <v>2505</v>
      </c>
      <c r="V280" s="465" t="s">
        <v>2294</v>
      </c>
      <c r="W280" s="465" t="s">
        <v>2364</v>
      </c>
      <c r="X280" s="469" t="s">
        <v>2531</v>
      </c>
      <c r="Y280" s="465"/>
      <c r="Z280" s="465"/>
      <c r="AA280" s="46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2392</v>
      </c>
      <c r="C281">
        <v>36</v>
      </c>
      <c r="D281" t="s">
        <v>2254</v>
      </c>
      <c r="E281" t="s">
        <v>2319</v>
      </c>
      <c r="G281" t="s">
        <v>2550</v>
      </c>
      <c r="J281" s="448" t="str">
        <f>IF($F281="","",IFERROR(IFERROR(INDEX(Réttabanki!$V:$V,MATCH($F281,Réttabanki!$A:$A,0)),INDEX(Vöruskrá!$R:$R,MATCH($F281,Vöruskrá!$B:$B,0)))*($H281+IF($I281="",$H281*(1+$AD$2),$I281))/2/1000,""))</f>
        <v/>
      </c>
      <c r="K281" t="s">
        <v>2551</v>
      </c>
      <c r="L281" t="s">
        <v>2552</v>
      </c>
      <c r="U281" s="467"/>
      <c r="V281" s="467"/>
      <c r="W281" s="467"/>
      <c r="X281" s="467"/>
      <c r="Y281" s="467"/>
      <c r="Z281" s="467"/>
      <c r="AA281" s="467"/>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2392</v>
      </c>
      <c r="C282">
        <v>36</v>
      </c>
      <c r="D282" t="s">
        <v>2254</v>
      </c>
      <c r="E282" t="s">
        <v>2319</v>
      </c>
      <c r="F282" t="s">
        <v>156</v>
      </c>
      <c r="G282" t="s">
        <v>2553</v>
      </c>
      <c r="H282">
        <v>40</v>
      </c>
      <c r="I282">
        <v>40</v>
      </c>
      <c r="J282" s="448">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2392</v>
      </c>
      <c r="C283">
        <v>36</v>
      </c>
      <c r="D283" t="s">
        <v>2254</v>
      </c>
      <c r="E283" t="s">
        <v>2319</v>
      </c>
      <c r="F283" t="s">
        <v>234</v>
      </c>
      <c r="G283" t="s">
        <v>2387</v>
      </c>
      <c r="H283">
        <v>20</v>
      </c>
      <c r="I283">
        <v>20</v>
      </c>
      <c r="J283" s="448">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2392</v>
      </c>
      <c r="C284">
        <v>36</v>
      </c>
      <c r="D284" t="s">
        <v>2254</v>
      </c>
      <c r="E284" t="s">
        <v>1083</v>
      </c>
      <c r="G284" t="s">
        <v>2554</v>
      </c>
      <c r="J284" s="448" t="str">
        <f>IF($F284="","",IFERROR(IFERROR(INDEX(Réttabanki!$V:$V,MATCH($F284,Réttabanki!$A:$A,0)),INDEX(Vöruskrá!$R:$R,MATCH($F284,Vöruskrá!$B:$B,0)))*($H284+IF($I284="",$H284*(1+$AD$2),$I284))/2/1000,""))</f>
        <v/>
      </c>
      <c r="K284" t="s">
        <v>157</v>
      </c>
      <c r="L284" t="s">
        <v>145</v>
      </c>
      <c r="U284" s="465"/>
      <c r="V284" s="465"/>
      <c r="W284" s="465"/>
      <c r="X284" s="465"/>
      <c r="Y284" s="465"/>
      <c r="Z284" s="465"/>
      <c r="AA284" s="46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2392</v>
      </c>
      <c r="C285">
        <v>36</v>
      </c>
      <c r="D285" t="s">
        <v>2254</v>
      </c>
      <c r="E285" t="s">
        <v>1083</v>
      </c>
      <c r="F285" t="s">
        <v>156</v>
      </c>
      <c r="G285" t="s">
        <v>2553</v>
      </c>
      <c r="H285">
        <v>40</v>
      </c>
      <c r="J285" s="448">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2392</v>
      </c>
      <c r="C286">
        <v>36</v>
      </c>
      <c r="D286" t="s">
        <v>2254</v>
      </c>
      <c r="E286" t="s">
        <v>1083</v>
      </c>
      <c r="G286" t="s">
        <v>2555</v>
      </c>
      <c r="J286" s="448" t="str">
        <f>IF($F286="","",IFERROR(IFERROR(INDEX(Réttabanki!$V:$V,MATCH($F286,Réttabanki!$A:$A,0)),INDEX(Vöruskrá!$R:$R,MATCH($F286,Vöruskrá!$B:$B,0)))*($H286+IF($I286="",$H286*(1+$AD$2),$I286))/2/1000,""))</f>
        <v/>
      </c>
      <c r="K286" t="s">
        <v>2556</v>
      </c>
      <c r="L286" t="s">
        <v>238</v>
      </c>
      <c r="U286" s="465"/>
      <c r="V286" s="465"/>
      <c r="W286" s="465"/>
      <c r="X286" s="465"/>
      <c r="Y286" s="465"/>
      <c r="Z286" s="465"/>
      <c r="AA286" s="46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2392</v>
      </c>
      <c r="C287">
        <v>36</v>
      </c>
      <c r="D287" t="s">
        <v>2254</v>
      </c>
      <c r="E287" t="s">
        <v>1083</v>
      </c>
      <c r="F287" t="s">
        <v>1305</v>
      </c>
      <c r="G287" t="s">
        <v>2328</v>
      </c>
      <c r="H287">
        <v>40</v>
      </c>
      <c r="J287" s="448">
        <f>IF($F287="","",IFERROR(IFERROR(INDEX(Réttabanki!$V:$V,MATCH($F287,Réttabanki!$A:$A,0)),INDEX(Vöruskrá!$R:$R,MATCH($F287,Vöruskrá!$B:$B,0)))*($H287+IF($I287="",$H287*(1+$AD$2),$I287))/2/1000,""))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2392</v>
      </c>
      <c r="C288">
        <v>36</v>
      </c>
      <c r="D288" t="s">
        <v>2254</v>
      </c>
      <c r="E288" t="s">
        <v>1083</v>
      </c>
      <c r="F288" t="s">
        <v>234</v>
      </c>
      <c r="G288" t="s">
        <v>2387</v>
      </c>
      <c r="H288">
        <v>20</v>
      </c>
      <c r="J288" s="448">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2392</v>
      </c>
      <c r="C289" s="95">
        <v>36</v>
      </c>
      <c r="D289" s="96"/>
      <c r="E289" s="96"/>
      <c r="F289" s="96" t="s">
        <v>2329</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2330</v>
      </c>
      <c r="L289" s="9"/>
      <c r="M289" s="9"/>
      <c r="N289" s="10"/>
      <c r="O289" s="10"/>
      <c r="P289" s="10"/>
      <c r="Q289" s="10"/>
      <c r="R289" s="10"/>
      <c r="S289" s="10"/>
      <c r="T289" s="44"/>
      <c r="U289" s="467"/>
      <c r="V289" s="467"/>
      <c r="W289" s="467"/>
      <c r="X289" s="467"/>
      <c r="Y289" s="467"/>
      <c r="Z289" s="467"/>
      <c r="AA289" s="467"/>
      <c r="AC289" t="s">
        <v>87</v>
      </c>
      <c r="AF289" s="205" t="str">
        <f>IF($F289="","",IFERROR(IFERROR(INDEX(Réttabanki!$V:$V,MATCH($F289,Réttabanki!$A:$A,0)),INDEX(Vöruskrá!$R:$R,MATCH($F289,Vöruskrá!$B:$B,0)))*$H289/1000,""))</f>
        <v/>
      </c>
      <c r="AG289" s="205" t="str">
        <f>IF($F289="","",IFERROR(IFERROR(INDEX(Réttabanki!$V:$V,MATCH($F289,Réttabanki!$A:$A,0)),INDEX(Vöruskrá!$R:$R,MATCH($F289,Vöruskrá!$B:$B,0)))*IF($I289="",$H289*(1+$AD$2),$I289)/1000,""))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2392</v>
      </c>
      <c r="C290" s="95">
        <v>36</v>
      </c>
      <c r="D290" s="96"/>
      <c r="E290" s="96"/>
      <c r="F290" s="96" t="s">
        <v>2331</v>
      </c>
      <c r="G290" s="96"/>
      <c r="H290" s="97"/>
      <c r="I290" s="97"/>
      <c r="J290" s="225">
        <f>SUMIFS($AG$3:$AG$788,$AJ$3:$AJ$788,$AJ290,$D$3:$D$788,"&lt;&gt;Grunnskólar starfsmenn",$E$3:$E$788,"Aðalréttur")+SUMIFS($AG$3:$AG$788,$AJ$3:$AJ$788,$AJ290,$D$3:$D$788,"&lt;&gt;Grunnskólar starfsmenn",$E$3:$E$788,"Meðlætisbar")</f>
        <v>523.91999999999996</v>
      </c>
      <c r="K290" s="9" t="s">
        <v>2330</v>
      </c>
      <c r="L290" s="9"/>
      <c r="M290" s="9"/>
      <c r="N290" s="10"/>
      <c r="O290" s="10"/>
      <c r="P290" s="10"/>
      <c r="Q290" s="10"/>
      <c r="R290" s="10"/>
      <c r="S290" s="10"/>
      <c r="T290" s="44"/>
      <c r="U290" s="465"/>
      <c r="V290" s="465"/>
      <c r="W290" s="465"/>
      <c r="X290" s="465"/>
      <c r="Y290" s="465"/>
      <c r="Z290" s="465"/>
      <c r="AA290" s="465"/>
      <c r="AC290" t="s">
        <v>92</v>
      </c>
      <c r="AF290" s="205" t="str">
        <f>IF($F290="","",IFERROR(IFERROR(INDEX(Réttabanki!$V:$V,MATCH($F290,Réttabanki!$A:$A,0)),INDEX(Vöruskrá!$R:$R,MATCH($F290,Vöruskrá!$B:$B,0)))*$H290/1000,""))</f>
        <v/>
      </c>
      <c r="AG290" s="205" t="str">
        <f>IF($F290="","",IFERROR(IFERROR(INDEX(Réttabanki!$V:$V,MATCH($F290,Réttabanki!$A:$A,0)),INDEX(Vöruskrá!$R:$R,MATCH($F290,Vöruskrá!$B:$B,0)))*IF($I290="",$H290*(1+$AD$2),$I290)/1000,""))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2424</v>
      </c>
      <c r="C291">
        <v>36</v>
      </c>
      <c r="D291" t="s">
        <v>2254</v>
      </c>
      <c r="E291" t="s">
        <v>2288</v>
      </c>
      <c r="G291" t="s">
        <v>2557</v>
      </c>
      <c r="J291" s="448" t="str">
        <f>IF($F291="","",IFERROR(IFERROR(INDEX(Réttabanki!$V:$V,MATCH($F291,Réttabanki!$A:$A,0)),INDEX(Vöruskrá!$R:$R,MATCH($F291,Vöruskrá!$B:$B,0)))*($H291+IF($I291="",$H291*(1+$AD$2),$I291))/2/1000,""))</f>
        <v/>
      </c>
      <c r="K291" s="218" t="s">
        <v>2558</v>
      </c>
      <c r="L291" t="s">
        <v>2559</v>
      </c>
      <c r="U291" s="467"/>
      <c r="V291" s="467"/>
      <c r="W291" s="467"/>
      <c r="X291" s="467"/>
      <c r="Y291" s="467"/>
      <c r="Z291" s="467"/>
      <c r="AA291" s="467"/>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2424</v>
      </c>
      <c r="C292">
        <v>36</v>
      </c>
      <c r="D292" t="s">
        <v>2254</v>
      </c>
      <c r="E292" t="s">
        <v>2288</v>
      </c>
      <c r="F292" t="s">
        <v>1557</v>
      </c>
      <c r="G292" t="s">
        <v>2560</v>
      </c>
      <c r="H292">
        <v>180</v>
      </c>
      <c r="I292">
        <v>200</v>
      </c>
      <c r="J292" s="448">
        <f>IF($F292="","",IFERROR(IFERROR(INDEX(Réttabanki!$V:$V,MATCH($F292,Réttabanki!$A:$A,0)),INDEX(Vöruskrá!$R:$R,MATCH($F292,Vöruskrá!$B:$B,0)))*($H292+IF($I292="",$H292*(1+$AD$2),$I292))/2/1000,""))</f>
        <v>313.5</v>
      </c>
      <c r="K292" s="218" t="s">
        <v>2561</v>
      </c>
      <c r="N292">
        <v>140</v>
      </c>
      <c r="O292">
        <v>4.5999999999999996</v>
      </c>
      <c r="P292">
        <v>1.8</v>
      </c>
      <c r="Q292">
        <v>16</v>
      </c>
      <c r="R292">
        <v>8.6999999999999993</v>
      </c>
      <c r="S292">
        <v>0.83</v>
      </c>
      <c r="T292">
        <v>1</v>
      </c>
      <c r="U292" s="465" t="s">
        <v>2293</v>
      </c>
      <c r="V292" s="465" t="s">
        <v>2294</v>
      </c>
      <c r="W292" s="465">
        <v>150</v>
      </c>
      <c r="X292" s="465" t="s">
        <v>2562</v>
      </c>
      <c r="Y292" s="465">
        <v>75</v>
      </c>
      <c r="Z292" s="465" t="s">
        <v>2563</v>
      </c>
      <c r="AA292" s="46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2424</v>
      </c>
      <c r="C293">
        <v>36</v>
      </c>
      <c r="D293" t="s">
        <v>2254</v>
      </c>
      <c r="E293" t="s">
        <v>2288</v>
      </c>
      <c r="F293" t="s">
        <v>171</v>
      </c>
      <c r="G293" t="s">
        <v>2564</v>
      </c>
      <c r="H293">
        <v>40</v>
      </c>
      <c r="I293">
        <v>50</v>
      </c>
      <c r="J293" s="448">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2505</v>
      </c>
      <c r="V293" s="467" t="s">
        <v>2294</v>
      </c>
      <c r="W293" s="467">
        <v>180</v>
      </c>
      <c r="X293" s="467" t="s">
        <v>2565</v>
      </c>
      <c r="Y293" s="467"/>
      <c r="Z293" s="467"/>
      <c r="AA293" s="467"/>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2424</v>
      </c>
      <c r="C294">
        <v>36</v>
      </c>
      <c r="D294" t="s">
        <v>2254</v>
      </c>
      <c r="E294" t="s">
        <v>2288</v>
      </c>
      <c r="F294" t="s">
        <v>902</v>
      </c>
      <c r="G294" t="s">
        <v>2566</v>
      </c>
      <c r="H294">
        <v>10</v>
      </c>
      <c r="I294">
        <v>10</v>
      </c>
      <c r="J294" s="448">
        <f>IF($F294="","",IFERROR(IFERROR(INDEX(Réttabanki!$V:$V,MATCH($F294,Réttabanki!$A:$A,0)),INDEX(Vöruskrá!$R:$R,MATCH($F294,Vöruskrá!$B:$B,0)))*($H294+IF($I294="",$H294*(1+$AD$2),$I294))/2/1000,""))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2424</v>
      </c>
      <c r="C295">
        <v>36</v>
      </c>
      <c r="D295" t="s">
        <v>2254</v>
      </c>
      <c r="E295" t="s">
        <v>1083</v>
      </c>
      <c r="G295" t="s">
        <v>2567</v>
      </c>
      <c r="J295" s="448" t="str">
        <f>IF($F295="","",IFERROR(IFERROR(INDEX(Réttabanki!$V:$V,MATCH($F295,Réttabanki!$A:$A,0)),INDEX(Vöruskrá!$R:$R,MATCH($F295,Vöruskrá!$B:$B,0)))*($H295+IF($I295="",$H295*(1+$AD$2),$I295))/2/1000,""))</f>
        <v/>
      </c>
      <c r="K295" t="s">
        <v>2568</v>
      </c>
      <c r="L295" t="s">
        <v>1203</v>
      </c>
      <c r="U295" s="467"/>
      <c r="V295" s="467"/>
      <c r="W295" s="467"/>
      <c r="X295" s="467"/>
      <c r="Y295" s="467"/>
      <c r="Z295" s="467"/>
      <c r="AA295" s="467"/>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2424</v>
      </c>
      <c r="C296">
        <v>36</v>
      </c>
      <c r="D296" t="s">
        <v>2254</v>
      </c>
      <c r="E296" t="s">
        <v>1083</v>
      </c>
      <c r="F296" t="s">
        <v>1200</v>
      </c>
      <c r="G296" t="s">
        <v>2569</v>
      </c>
      <c r="H296">
        <v>40</v>
      </c>
      <c r="I296">
        <v>50</v>
      </c>
      <c r="J296" s="448">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2424</v>
      </c>
      <c r="C297">
        <v>36</v>
      </c>
      <c r="D297" t="s">
        <v>2254</v>
      </c>
      <c r="E297" t="s">
        <v>1083</v>
      </c>
      <c r="F297" t="s">
        <v>517</v>
      </c>
      <c r="G297" t="s">
        <v>2570</v>
      </c>
      <c r="H297">
        <v>10</v>
      </c>
      <c r="I297">
        <v>10</v>
      </c>
      <c r="J297" s="448">
        <f>IF($F297="","",IFERROR(IFERROR(INDEX(Réttabanki!$V:$V,MATCH($F297,Réttabanki!$A:$A,0)),INDEX(Vöruskrá!$R:$R,MATCH($F297,Vöruskrá!$B:$B,0)))*($H297+IF($I297="",$H297*(1+$AD$2),$I297))/2/1000,""))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2424</v>
      </c>
      <c r="C298">
        <v>36</v>
      </c>
      <c r="D298" t="s">
        <v>2254</v>
      </c>
      <c r="E298" t="s">
        <v>1083</v>
      </c>
      <c r="G298" t="s">
        <v>2571</v>
      </c>
      <c r="J298" s="448" t="str">
        <f>IF($F298="","",IFERROR(IFERROR(INDEX(Réttabanki!$V:$V,MATCH($F298,Réttabanki!$A:$A,0)),INDEX(Vöruskrá!$R:$R,MATCH($F298,Vöruskrá!$B:$B,0)))*($H298+IF($I298="",$H298*(1+$AD$2),$I298))/2/1000,""))</f>
        <v/>
      </c>
      <c r="K298" s="218" t="s">
        <v>2572</v>
      </c>
      <c r="L298" t="s">
        <v>231</v>
      </c>
      <c r="U298" s="465"/>
      <c r="V298" s="465"/>
      <c r="W298" s="465"/>
      <c r="X298" s="465"/>
      <c r="Y298" s="465"/>
      <c r="Z298" s="465"/>
      <c r="AA298" s="46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2424</v>
      </c>
      <c r="C299">
        <v>36</v>
      </c>
      <c r="D299" t="s">
        <v>2254</v>
      </c>
      <c r="E299" t="s">
        <v>1083</v>
      </c>
      <c r="F299" t="s">
        <v>1557</v>
      </c>
      <c r="G299" t="s">
        <v>2560</v>
      </c>
      <c r="H299">
        <v>180</v>
      </c>
      <c r="I299">
        <v>200</v>
      </c>
      <c r="J299" s="448">
        <f>IF($F299="","",IFERROR(IFERROR(INDEX(Réttabanki!$V:$V,MATCH($F299,Réttabanki!$A:$A,0)),INDEX(Vöruskrá!$R:$R,MATCH($F299,Vöruskrá!$B:$B,0)))*($H299+IF($I299="",$H299*(1+$AD$2),$I299))/2/1000,""))</f>
        <v>313.5</v>
      </c>
      <c r="K299" s="218" t="s">
        <v>2561</v>
      </c>
      <c r="N299">
        <v>140</v>
      </c>
      <c r="O299">
        <v>4.5999999999999996</v>
      </c>
      <c r="P299">
        <v>1.8</v>
      </c>
      <c r="Q299">
        <v>16</v>
      </c>
      <c r="R299">
        <v>8.6999999999999993</v>
      </c>
      <c r="S299">
        <v>0.83</v>
      </c>
      <c r="U299" s="467"/>
      <c r="V299" s="467"/>
      <c r="W299" s="467"/>
      <c r="X299" s="467"/>
      <c r="Y299" s="467"/>
      <c r="Z299" s="467"/>
      <c r="AA299" s="467"/>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2424</v>
      </c>
      <c r="C300">
        <v>36</v>
      </c>
      <c r="D300" t="s">
        <v>2254</v>
      </c>
      <c r="E300" t="s">
        <v>1083</v>
      </c>
      <c r="F300" t="s">
        <v>1594</v>
      </c>
      <c r="G300" t="s">
        <v>1594</v>
      </c>
      <c r="H300">
        <v>40</v>
      </c>
      <c r="I300">
        <v>40</v>
      </c>
      <c r="J300" s="454">
        <f>IF($F300="","",IFERROR(IFERROR(INDEX(Réttabanki!$V:$V,MATCH($F300,Réttabanki!$A:$A,0)),INDEX(Vöruskrá!$R:$R,MATCH($F300,Vöruskrá!$B:$B,0)))*($H300+IF($I300="",$H300*(1+$AD$2),$I300))/2/1000,""))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2424</v>
      </c>
      <c r="C301">
        <v>36</v>
      </c>
      <c r="D301" t="s">
        <v>2254</v>
      </c>
      <c r="E301" t="s">
        <v>2312</v>
      </c>
      <c r="G301" t="s">
        <v>2573</v>
      </c>
      <c r="J301" s="448" t="str">
        <f>IF($F301="","",IFERROR(IFERROR(INDEX(Réttabanki!$V:$V,MATCH($F301,Réttabanki!$A:$A,0)),INDEX(Vöruskrá!$R:$R,MATCH($F301,Vöruskrá!$B:$B,0)))*($H301+IF($I301="",$H301*(1+$AD$2),$I301))/2/1000,""))</f>
        <v/>
      </c>
      <c r="K301" t="s">
        <v>2574</v>
      </c>
      <c r="L301" t="s">
        <v>2575</v>
      </c>
      <c r="U301" s="467"/>
      <c r="V301" s="467"/>
      <c r="W301" s="467"/>
      <c r="X301" s="467"/>
      <c r="Y301" s="467"/>
      <c r="Z301" s="467"/>
      <c r="AA301" s="467"/>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2424</v>
      </c>
      <c r="C302">
        <v>36</v>
      </c>
      <c r="D302" t="s">
        <v>2254</v>
      </c>
      <c r="E302" t="s">
        <v>2312</v>
      </c>
      <c r="F302" t="s">
        <v>1499</v>
      </c>
      <c r="G302" t="s">
        <v>2576</v>
      </c>
      <c r="H302">
        <v>180</v>
      </c>
      <c r="I302">
        <v>200</v>
      </c>
      <c r="J302" s="448">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2293</v>
      </c>
      <c r="V302" s="465" t="s">
        <v>2294</v>
      </c>
      <c r="W302" s="465">
        <v>150</v>
      </c>
      <c r="X302" s="465" t="s">
        <v>2316</v>
      </c>
      <c r="Y302" s="465">
        <v>75</v>
      </c>
      <c r="Z302" s="465"/>
      <c r="AA302" s="46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2424</v>
      </c>
      <c r="C303">
        <v>36</v>
      </c>
      <c r="D303" t="s">
        <v>2254</v>
      </c>
      <c r="E303" t="s">
        <v>2312</v>
      </c>
      <c r="F303" t="s">
        <v>1200</v>
      </c>
      <c r="G303" t="s">
        <v>2569</v>
      </c>
      <c r="H303">
        <v>40</v>
      </c>
      <c r="I303">
        <v>50</v>
      </c>
      <c r="J303" s="448">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2424</v>
      </c>
      <c r="C304">
        <v>36</v>
      </c>
      <c r="D304" t="s">
        <v>2292</v>
      </c>
      <c r="E304" t="s">
        <v>2317</v>
      </c>
      <c r="G304" t="s">
        <v>2577</v>
      </c>
      <c r="J304" s="448" t="str">
        <f>IF($F304="","",IFERROR(IFERROR(INDEX(Réttabanki!$V:$V,MATCH($F304,Réttabanki!$A:$A,0)),INDEX(Vöruskrá!$R:$R,MATCH($F304,Vöruskrá!$B:$B,0)))*($H304+IF($I304="",$H304*(1+$AD$2),$I304))/2/1000,""))</f>
        <v/>
      </c>
      <c r="K304" t="s">
        <v>2578</v>
      </c>
      <c r="L304" t="s">
        <v>1080</v>
      </c>
      <c r="U304" s="465"/>
      <c r="V304" s="465"/>
      <c r="W304" s="465"/>
      <c r="X304" s="465"/>
      <c r="Y304" s="465"/>
      <c r="Z304" s="465"/>
      <c r="AA304" s="46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2424</v>
      </c>
      <c r="C305">
        <v>36</v>
      </c>
      <c r="D305" t="s">
        <v>2292</v>
      </c>
      <c r="E305" t="s">
        <v>2317</v>
      </c>
      <c r="F305" t="s">
        <v>1104</v>
      </c>
      <c r="G305" t="s">
        <v>554</v>
      </c>
      <c r="I305">
        <v>15</v>
      </c>
      <c r="J305" s="448">
        <f>IF($F305="","",IFERROR(IFERROR(INDEX(Réttabanki!$V:$V,MATCH($F305,Réttabanki!$A:$A,0)),INDEX(Vöruskrá!$R:$R,MATCH($F305,Vöruskrá!$B:$B,0)))*($H305+IF($I305="",$H305*(1+$AD$2),$I305))/2/1000,""))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2424</v>
      </c>
      <c r="C306">
        <v>36</v>
      </c>
      <c r="D306" t="s">
        <v>2292</v>
      </c>
      <c r="E306" t="s">
        <v>2317</v>
      </c>
      <c r="F306" t="s">
        <v>1088</v>
      </c>
      <c r="G306" t="s">
        <v>1089</v>
      </c>
      <c r="I306">
        <v>15</v>
      </c>
      <c r="J306" s="448">
        <f>IF($F306="","",IFERROR(IFERROR(INDEX(Réttabanki!$V:$V,MATCH($F306,Réttabanki!$A:$A,0)),INDEX(Vöruskrá!$R:$R,MATCH($F306,Vöruskrá!$B:$B,0)))*($H306+IF($I306="",$H306*(1+$AD$2),$I306))/2/1000,""))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2424</v>
      </c>
      <c r="C307">
        <v>36</v>
      </c>
      <c r="D307" t="s">
        <v>2292</v>
      </c>
      <c r="E307" t="s">
        <v>2317</v>
      </c>
      <c r="F307" t="s">
        <v>1684</v>
      </c>
      <c r="G307" t="s">
        <v>2579</v>
      </c>
      <c r="I307">
        <v>15</v>
      </c>
      <c r="J307" s="448">
        <f>IF($F307="","",IFERROR(IFERROR(INDEX(Réttabanki!$V:$V,MATCH($F307,Réttabanki!$A:$A,0)),INDEX(Vöruskrá!$R:$R,MATCH($F307,Vöruskrá!$B:$B,0)))*($H307+IF($I307="",$H307*(1+$AD$2),$I307))/2/1000,""))</f>
        <v>6.75</v>
      </c>
      <c r="U307" s="467"/>
      <c r="V307" s="467"/>
      <c r="W307" s="467"/>
      <c r="X307" s="467"/>
      <c r="Y307" s="467"/>
      <c r="Z307" s="467"/>
      <c r="AA307" s="467"/>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2424</v>
      </c>
      <c r="C308">
        <v>36</v>
      </c>
      <c r="D308" t="s">
        <v>2292</v>
      </c>
      <c r="E308" t="s">
        <v>2317</v>
      </c>
      <c r="F308" t="s">
        <v>1118</v>
      </c>
      <c r="G308" t="s">
        <v>2463</v>
      </c>
      <c r="I308">
        <v>15</v>
      </c>
      <c r="J308" s="448">
        <f>IF($F308="","",IFERROR(IFERROR(INDEX(Réttabanki!$V:$V,MATCH($F308,Réttabanki!$A:$A,0)),INDEX(Vöruskrá!$R:$R,MATCH($F308,Vöruskrá!$B:$B,0)))*($H308+IF($I308="",$H308*(1+$AD$2),$I308))/2/1000,""))</f>
        <v>3.375</v>
      </c>
      <c r="K308" t="s">
        <v>1119</v>
      </c>
      <c r="L308" t="s">
        <v>1080</v>
      </c>
      <c r="U308" s="465"/>
      <c r="V308" s="465"/>
      <c r="W308" s="465"/>
      <c r="X308" s="465"/>
      <c r="Y308" s="465"/>
      <c r="Z308" s="465"/>
      <c r="AA308" s="46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2424</v>
      </c>
      <c r="C309">
        <v>36</v>
      </c>
      <c r="D309" t="s">
        <v>2280</v>
      </c>
      <c r="E309" t="s">
        <v>2415</v>
      </c>
      <c r="G309" t="s">
        <v>2580</v>
      </c>
      <c r="J309" s="448" t="str">
        <f>IF($F309="","",IFERROR(IFERROR(INDEX(Réttabanki!$V:$V,MATCH($F309,Réttabanki!$A:$A,0)),INDEX(Vöruskrá!$R:$R,MATCH($F309,Vöruskrá!$B:$B,0)))*($H309+IF($I309="",$H309*(1+$AD$2),$I309))/2/1000,""))</f>
        <v/>
      </c>
      <c r="K309" t="s">
        <v>1105</v>
      </c>
      <c r="L309" t="s">
        <v>1080</v>
      </c>
      <c r="U309" s="467"/>
      <c r="V309" s="467"/>
      <c r="W309" s="467"/>
      <c r="X309" s="467"/>
      <c r="Y309" s="467"/>
      <c r="Z309" s="467"/>
      <c r="AA309" s="467"/>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2424</v>
      </c>
      <c r="C310">
        <v>36</v>
      </c>
      <c r="D310" t="s">
        <v>2280</v>
      </c>
      <c r="E310" t="s">
        <v>2415</v>
      </c>
      <c r="F310" t="s">
        <v>1104</v>
      </c>
      <c r="H310">
        <v>15</v>
      </c>
      <c r="J310" s="448">
        <f>IF($F310="","",IFERROR(IFERROR(INDEX(Réttabanki!$V:$V,MATCH($F310,Réttabanki!$A:$A,0)),INDEX(Vöruskrá!$R:$R,MATCH($F310,Vöruskrá!$B:$B,0)))*($H310+IF($I310="",$H310*(1+$AD$2),$I310))/2/1000,""))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2424</v>
      </c>
      <c r="C311">
        <v>36</v>
      </c>
      <c r="D311" t="s">
        <v>2254</v>
      </c>
      <c r="E311" t="s">
        <v>2319</v>
      </c>
      <c r="G311" t="s">
        <v>2320</v>
      </c>
      <c r="J311" s="448" t="str">
        <f>IF($F311="","",IFERROR(IFERROR(INDEX(Réttabanki!$V:$V,MATCH($F311,Réttabanki!$A:$A,0)),INDEX(Vöruskrá!$R:$R,MATCH($F311,Vöruskrá!$B:$B,0)))*($H311+IF($I311="",$H311*(1+$AD$2),$I311))/2/1000,""))</f>
        <v/>
      </c>
      <c r="K311" t="s">
        <v>2581</v>
      </c>
      <c r="L311" t="s">
        <v>2322</v>
      </c>
      <c r="U311" s="467"/>
      <c r="V311" s="467"/>
      <c r="W311" s="467"/>
      <c r="X311" s="467"/>
      <c r="Y311" s="467"/>
      <c r="Z311" s="467"/>
      <c r="AA311" s="467"/>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2424</v>
      </c>
      <c r="C312">
        <v>36</v>
      </c>
      <c r="D312" t="s">
        <v>2254</v>
      </c>
      <c r="E312" t="s">
        <v>2319</v>
      </c>
      <c r="F312" t="s">
        <v>166</v>
      </c>
      <c r="G312" t="s">
        <v>2323</v>
      </c>
      <c r="H312">
        <v>40</v>
      </c>
      <c r="I312">
        <v>40</v>
      </c>
      <c r="J312" s="448">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2424</v>
      </c>
      <c r="C313">
        <v>36</v>
      </c>
      <c r="D313" t="s">
        <v>2254</v>
      </c>
      <c r="E313" t="s">
        <v>2319</v>
      </c>
      <c r="F313" t="s">
        <v>688</v>
      </c>
      <c r="G313" t="s">
        <v>2324</v>
      </c>
      <c r="H313">
        <v>20</v>
      </c>
      <c r="I313">
        <v>20</v>
      </c>
      <c r="J313" s="448">
        <f>IF($F313="","",IFERROR(IFERROR(INDEX(Réttabanki!$V:$V,MATCH($F313,Réttabanki!$A:$A,0)),INDEX(Vöruskrá!$R:$R,MATCH($F313,Vöruskrá!$B:$B,0)))*($H313+IF($I313="",$H313*(1+$AD$2),$I313))/2/1000,""))</f>
        <v>36</v>
      </c>
      <c r="K313" t="s">
        <v>2582</v>
      </c>
      <c r="L313" t="s">
        <v>217</v>
      </c>
      <c r="N313">
        <v>270</v>
      </c>
      <c r="O313">
        <v>17</v>
      </c>
      <c r="P313">
        <v>10</v>
      </c>
      <c r="Q313">
        <v>0</v>
      </c>
      <c r="R313">
        <v>29</v>
      </c>
      <c r="S313">
        <v>1.5</v>
      </c>
      <c r="U313" s="467"/>
      <c r="V313" s="467"/>
      <c r="W313" s="467"/>
      <c r="X313" s="467"/>
      <c r="Y313" s="467"/>
      <c r="Z313" s="467"/>
      <c r="AA313" s="467"/>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2424</v>
      </c>
      <c r="C314">
        <v>36</v>
      </c>
      <c r="D314" t="s">
        <v>2254</v>
      </c>
      <c r="E314" t="s">
        <v>1083</v>
      </c>
      <c r="G314" t="s">
        <v>2325</v>
      </c>
      <c r="J314" s="448" t="str">
        <f>IF($F314="","",IFERROR(IFERROR(INDEX(Réttabanki!$V:$V,MATCH($F314,Réttabanki!$A:$A,0)),INDEX(Vöruskrá!$R:$R,MATCH($F314,Vöruskrá!$B:$B,0)))*($H314+IF($I314="",$H314*(1+$AD$2),$I314))/2/1000,""))</f>
        <v/>
      </c>
      <c r="K314" t="s">
        <v>167</v>
      </c>
      <c r="L314" t="s">
        <v>168</v>
      </c>
      <c r="U314" s="465"/>
      <c r="V314" s="465"/>
      <c r="W314" s="465"/>
      <c r="X314" s="465"/>
      <c r="Y314" s="465"/>
      <c r="Z314" s="465"/>
      <c r="AA314" s="46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2424</v>
      </c>
      <c r="C315">
        <v>36</v>
      </c>
      <c r="D315" t="s">
        <v>2254</v>
      </c>
      <c r="E315" t="s">
        <v>1083</v>
      </c>
      <c r="F315" t="s">
        <v>166</v>
      </c>
      <c r="G315" t="s">
        <v>2323</v>
      </c>
      <c r="H315">
        <v>40</v>
      </c>
      <c r="J315" s="448">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2424</v>
      </c>
      <c r="C316">
        <v>36</v>
      </c>
      <c r="D316" t="s">
        <v>2254</v>
      </c>
      <c r="E316" t="s">
        <v>1083</v>
      </c>
      <c r="G316" t="s">
        <v>2326</v>
      </c>
      <c r="J316" s="448" t="str">
        <f>IF($F316="","",IFERROR(IFERROR(INDEX(Réttabanki!$V:$V,MATCH($F316,Réttabanki!$A:$A,0)),INDEX(Vöruskrá!$R:$R,MATCH($F316,Vöruskrá!$B:$B,0)))*($H316+IF($I316="",$H316*(1+$AD$2),$I316))/2/1000,""))</f>
        <v/>
      </c>
      <c r="K316" t="s">
        <v>2583</v>
      </c>
      <c r="L316" t="s">
        <v>217</v>
      </c>
      <c r="U316" s="465"/>
      <c r="V316" s="465"/>
      <c r="W316" s="465"/>
      <c r="X316" s="465"/>
      <c r="Y316" s="465"/>
      <c r="Z316" s="465"/>
      <c r="AA316" s="46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2424</v>
      </c>
      <c r="C317">
        <v>36</v>
      </c>
      <c r="D317" t="s">
        <v>2254</v>
      </c>
      <c r="E317" t="s">
        <v>1083</v>
      </c>
      <c r="F317" t="s">
        <v>1308</v>
      </c>
      <c r="G317" t="s">
        <v>2328</v>
      </c>
      <c r="H317">
        <v>40</v>
      </c>
      <c r="J317" s="448">
        <f>IF($F317="","",IFERROR(IFERROR(INDEX(Réttabanki!$V:$V,MATCH($F317,Réttabanki!$A:$A,0)),INDEX(Vöruskrá!$R:$R,MATCH($F317,Vöruskrá!$B:$B,0)))*($H317+IF($I317="",$H317*(1+$AD$2),$I317))/2/1000,""))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2424</v>
      </c>
      <c r="C318">
        <v>36</v>
      </c>
      <c r="D318" t="s">
        <v>2254</v>
      </c>
      <c r="E318" t="s">
        <v>1083</v>
      </c>
      <c r="F318" t="s">
        <v>688</v>
      </c>
      <c r="G318" t="s">
        <v>2324</v>
      </c>
      <c r="H318">
        <v>20</v>
      </c>
      <c r="J318" s="448">
        <f>IF($F318="","",IFERROR(IFERROR(INDEX(Réttabanki!$V:$V,MATCH($F318,Réttabanki!$A:$A,0)),INDEX(Vöruskrá!$R:$R,MATCH($F318,Vöruskrá!$B:$B,0)))*($H318+IF($I318="",$H318*(1+$AD$2),$I318))/2/1000,""))</f>
        <v>45</v>
      </c>
      <c r="K318" t="s">
        <v>2582</v>
      </c>
      <c r="L318" t="s">
        <v>217</v>
      </c>
      <c r="N318">
        <v>270</v>
      </c>
      <c r="O318">
        <v>17</v>
      </c>
      <c r="P318">
        <v>10</v>
      </c>
      <c r="Q318">
        <v>0</v>
      </c>
      <c r="R318">
        <v>29</v>
      </c>
      <c r="S318">
        <v>1.5</v>
      </c>
      <c r="U318" s="465"/>
      <c r="V318" s="465"/>
      <c r="W318" s="465"/>
      <c r="X318" s="465"/>
      <c r="Y318" s="465"/>
      <c r="Z318" s="465"/>
      <c r="AA318" s="46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2424</v>
      </c>
      <c r="C319" s="95">
        <v>36</v>
      </c>
      <c r="D319" s="96"/>
      <c r="E319" s="96"/>
      <c r="F319" s="96" t="s">
        <v>2329</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2330</v>
      </c>
      <c r="L319" s="9"/>
      <c r="M319" s="9"/>
      <c r="N319" s="10"/>
      <c r="O319" s="10"/>
      <c r="P319" s="10"/>
      <c r="Q319" s="10"/>
      <c r="R319" s="10"/>
      <c r="S319" s="10"/>
      <c r="T319" s="44"/>
      <c r="U319" s="467"/>
      <c r="V319" s="467"/>
      <c r="W319" s="467"/>
      <c r="X319" s="467"/>
      <c r="Y319" s="467"/>
      <c r="Z319" s="467"/>
      <c r="AA319" s="467"/>
      <c r="AC319" t="s">
        <v>87</v>
      </c>
      <c r="AF319" s="205" t="str">
        <f>IF($F319="","",IFERROR(IFERROR(INDEX(Réttabanki!$V:$V,MATCH($F319,Réttabanki!$A:$A,0)),INDEX(Vöruskrá!$R:$R,MATCH($F319,Vöruskrá!$B:$B,0)))*$H319/1000,""))</f>
        <v/>
      </c>
      <c r="AG319" s="205" t="str">
        <f>IF($F319="","",IFERROR(IFERROR(INDEX(Réttabanki!$V:$V,MATCH($F319,Réttabanki!$A:$A,0)),INDEX(Vöruskrá!$R:$R,MATCH($F319,Vöruskrá!$B:$B,0)))*IF($I319="",$H319*(1+$AD$2),$I319)/1000,""))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2424</v>
      </c>
      <c r="C320" s="95">
        <v>36</v>
      </c>
      <c r="D320" s="96"/>
      <c r="E320" s="96"/>
      <c r="F320" s="96" t="s">
        <v>2331</v>
      </c>
      <c r="G320" s="96"/>
      <c r="H320" s="97"/>
      <c r="I320" s="97"/>
      <c r="J320" s="225">
        <f>SUMIFS($AG$3:$AG$788,$AJ$3:$AJ$788,$AJ320,$D$3:$D$788,"&lt;&gt;Grunnskólar starfsmenn",$E$3:$E$788,"Aðalréttur")+SUMIFS($AG$3:$AG$788,$AJ$3:$AJ$788,$AJ320,$D$3:$D$788,"&lt;&gt;Grunnskólar starfsmenn",$E$3:$E$788,"Meðlætisbar")</f>
        <v>418.6</v>
      </c>
      <c r="K320" s="9" t="s">
        <v>2330</v>
      </c>
      <c r="L320" s="9"/>
      <c r="M320" s="9"/>
      <c r="N320" s="10"/>
      <c r="O320" s="10"/>
      <c r="P320" s="10"/>
      <c r="Q320" s="10"/>
      <c r="R320" s="10"/>
      <c r="S320" s="10"/>
      <c r="T320" s="44"/>
      <c r="U320" s="465"/>
      <c r="V320" s="465"/>
      <c r="W320" s="465"/>
      <c r="X320" s="465"/>
      <c r="Y320" s="465"/>
      <c r="Z320" s="465"/>
      <c r="AA320" s="465"/>
      <c r="AC320" t="s">
        <v>92</v>
      </c>
      <c r="AF320" s="205" t="str">
        <f>IF($F320="","",IFERROR(IFERROR(INDEX(Réttabanki!$V:$V,MATCH($F320,Réttabanki!$A:$A,0)),INDEX(Vöruskrá!$R:$R,MATCH($F320,Vöruskrá!$B:$B,0)))*$H320/1000,""))</f>
        <v/>
      </c>
      <c r="AG320" s="205" t="str">
        <f>IF($F320="","",IFERROR(IFERROR(INDEX(Réttabanki!$V:$V,MATCH($F320,Réttabanki!$A:$A,0)),INDEX(Vöruskrá!$R:$R,MATCH($F320,Vöruskrá!$B:$B,0)))*IF($I320="",$H320*(1+$AD$2),$I320)/1000,""))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2286</v>
      </c>
      <c r="C321">
        <v>37</v>
      </c>
      <c r="D321" t="s">
        <v>2254</v>
      </c>
      <c r="E321" t="s">
        <v>2288</v>
      </c>
      <c r="G321" t="s">
        <v>2584</v>
      </c>
      <c r="J321" s="448" t="str">
        <f>IF($F321="","",IFERROR(IFERROR(INDEX(Réttabanki!$V:$V,MATCH($F321,Réttabanki!$A:$A,0)),INDEX(Vöruskrá!$R:$R,MATCH($F321,Vöruskrá!$B:$B,0)))*($H321+IF($I321="",$H321*(1+$AD$2),$I321))/2/1000,""))</f>
        <v/>
      </c>
      <c r="K321" t="s">
        <v>2585</v>
      </c>
      <c r="L321" t="s">
        <v>1333</v>
      </c>
      <c r="U321" s="467"/>
      <c r="V321" s="467"/>
      <c r="W321" s="467"/>
      <c r="X321" s="467"/>
      <c r="Y321" s="467"/>
      <c r="Z321" s="467"/>
      <c r="AA321" s="467"/>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2286</v>
      </c>
      <c r="C322">
        <v>37</v>
      </c>
      <c r="D322" t="s">
        <v>2254</v>
      </c>
      <c r="E322" t="s">
        <v>2288</v>
      </c>
      <c r="F322" t="s">
        <v>1988</v>
      </c>
      <c r="G322" t="s">
        <v>2586</v>
      </c>
      <c r="H322">
        <v>120</v>
      </c>
      <c r="I322">
        <v>150</v>
      </c>
      <c r="J322" s="451" t="str">
        <f>IF($F322="","",IFERROR(IFERROR(INDEX(Réttabanki!$V:$V,MATCH($F322,Réttabanki!$A:$A,0)),INDEX(Vöruskrá!$R:$R,MATCH($F322,Vöruskrá!$B:$B,0)))*($H322+IF($I322="",$H322*(1+$AD$2),$I322))/2/1000,""))</f>
        <v/>
      </c>
      <c r="K322" t="s">
        <v>1984</v>
      </c>
      <c r="L322" t="s">
        <v>231</v>
      </c>
      <c r="N322">
        <v>122.91</v>
      </c>
      <c r="O322">
        <v>6.64</v>
      </c>
      <c r="P322">
        <v>1.96</v>
      </c>
      <c r="Q322">
        <v>2.9</v>
      </c>
      <c r="R322">
        <v>12.67</v>
      </c>
      <c r="S322">
        <v>1.42</v>
      </c>
      <c r="T322" s="45">
        <v>1</v>
      </c>
      <c r="U322" s="465" t="s">
        <v>2293</v>
      </c>
      <c r="V322" s="465" t="s">
        <v>2587</v>
      </c>
      <c r="W322" s="465">
        <v>140</v>
      </c>
      <c r="X322" s="465" t="s">
        <v>2336</v>
      </c>
      <c r="Y322" s="465">
        <v>75</v>
      </c>
      <c r="Z322" s="465" t="s">
        <v>2337</v>
      </c>
      <c r="AA322" s="46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2286</v>
      </c>
      <c r="C323">
        <v>37</v>
      </c>
      <c r="D323" t="s">
        <v>2254</v>
      </c>
      <c r="E323" t="s">
        <v>2288</v>
      </c>
      <c r="F323" t="s">
        <v>1347</v>
      </c>
      <c r="G323" t="s">
        <v>2588</v>
      </c>
      <c r="H323">
        <v>140</v>
      </c>
      <c r="I323">
        <v>150</v>
      </c>
      <c r="J323" s="448">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2293</v>
      </c>
      <c r="V323" s="467" t="s">
        <v>2294</v>
      </c>
      <c r="W323" s="467" t="s">
        <v>2364</v>
      </c>
      <c r="X323" s="468" t="s">
        <v>2589</v>
      </c>
      <c r="Y323" s="467" t="s">
        <v>2590</v>
      </c>
      <c r="Z323" s="467" t="s">
        <v>2591</v>
      </c>
      <c r="AA323" s="467"/>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2286</v>
      </c>
      <c r="C324">
        <v>37</v>
      </c>
      <c r="D324" t="s">
        <v>2254</v>
      </c>
      <c r="E324" t="s">
        <v>1083</v>
      </c>
      <c r="G324" t="s">
        <v>2592</v>
      </c>
      <c r="J324" s="448" t="str">
        <f>IF($F324="","",IFERROR(IFERROR(INDEX(Réttabanki!$V:$V,MATCH($F324,Réttabanki!$A:$A,0)),INDEX(Vöruskrá!$R:$R,MATCH($F324,Vöruskrá!$B:$B,0)))*($H324+IF($I324="",$H324*(1+$AD$2),$I324))/2/1000,""))</f>
        <v/>
      </c>
      <c r="K324" t="s">
        <v>2593</v>
      </c>
      <c r="L324" t="s">
        <v>1080</v>
      </c>
      <c r="U324" s="465"/>
      <c r="V324" s="465"/>
      <c r="W324" s="465"/>
      <c r="X324" s="465"/>
      <c r="Y324" s="465"/>
      <c r="Z324" s="465"/>
      <c r="AA324" s="46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2286</v>
      </c>
      <c r="C325">
        <v>37</v>
      </c>
      <c r="D325" t="s">
        <v>2254</v>
      </c>
      <c r="E325" t="s">
        <v>1083</v>
      </c>
      <c r="F325" t="s">
        <v>1988</v>
      </c>
      <c r="G325" t="s">
        <v>2586</v>
      </c>
      <c r="H325">
        <v>120</v>
      </c>
      <c r="I325">
        <v>150</v>
      </c>
      <c r="J325" s="451" t="str">
        <f>IF($F325="","",IFERROR(IFERROR(INDEX(Réttabanki!$V:$V,MATCH($F325,Réttabanki!$A:$A,0)),INDEX(Vöruskrá!$R:$R,MATCH($F325,Vöruskrá!$B:$B,0)))*($H325+IF($I325="",$H325*(1+$AD$2),$I325))/2/1000,""))</f>
        <v/>
      </c>
      <c r="K325" t="s">
        <v>1984</v>
      </c>
      <c r="L325" t="s">
        <v>231</v>
      </c>
      <c r="N325">
        <v>122.91</v>
      </c>
      <c r="O325">
        <v>6.64</v>
      </c>
      <c r="P325">
        <v>1.96</v>
      </c>
      <c r="Q325">
        <v>2.9</v>
      </c>
      <c r="R325">
        <v>12.67</v>
      </c>
      <c r="S325">
        <v>1.42</v>
      </c>
      <c r="U325" s="467"/>
      <c r="V325" s="467"/>
      <c r="W325" s="467"/>
      <c r="X325" s="467"/>
      <c r="Y325" s="467"/>
      <c r="Z325" s="467"/>
      <c r="AA325" s="467"/>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2286</v>
      </c>
      <c r="C326">
        <v>37</v>
      </c>
      <c r="D326" t="s">
        <v>2254</v>
      </c>
      <c r="E326" t="s">
        <v>1083</v>
      </c>
      <c r="F326" t="s">
        <v>1082</v>
      </c>
      <c r="G326" t="s">
        <v>1082</v>
      </c>
      <c r="H326">
        <v>140</v>
      </c>
      <c r="I326">
        <v>150</v>
      </c>
      <c r="J326" s="448">
        <f>IF($F326="","",IFERROR(IFERROR(INDEX(Réttabanki!$V:$V,MATCH($F326,Réttabanki!$A:$A,0)),INDEX(Vöruskrá!$R:$R,MATCH($F326,Vöruskrá!$B:$B,0)))*($H326+IF($I326="",$H326*(1+$AD$2),$I326))/2/1000,""))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2286</v>
      </c>
      <c r="C327">
        <v>37</v>
      </c>
      <c r="D327" t="s">
        <v>2254</v>
      </c>
      <c r="E327" t="s">
        <v>2312</v>
      </c>
      <c r="G327" t="s">
        <v>2594</v>
      </c>
      <c r="J327" s="448" t="str">
        <f>IF($F327="","",IFERROR(IFERROR(INDEX(Réttabanki!$V:$V,MATCH($F327,Réttabanki!$A:$A,0)),INDEX(Vöruskrá!$R:$R,MATCH($F327,Vöruskrá!$B:$B,0)))*($H327+IF($I327="",$H327*(1+$AD$2),$I327))/2/1000,""))</f>
        <v/>
      </c>
      <c r="K327" t="s">
        <v>2595</v>
      </c>
      <c r="L327" t="s">
        <v>2596</v>
      </c>
      <c r="U327" s="467"/>
      <c r="V327" s="467"/>
      <c r="W327" s="467"/>
      <c r="X327" s="467"/>
      <c r="Y327" s="467"/>
      <c r="Z327" s="467"/>
      <c r="AA327" s="467"/>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2286</v>
      </c>
      <c r="C328">
        <v>37</v>
      </c>
      <c r="D328" t="s">
        <v>2254</v>
      </c>
      <c r="E328" t="s">
        <v>2312</v>
      </c>
      <c r="F328" t="s">
        <v>1587</v>
      </c>
      <c r="G328" t="s">
        <v>1587</v>
      </c>
      <c r="H328">
        <v>120</v>
      </c>
      <c r="I328">
        <v>150</v>
      </c>
      <c r="J328" s="454">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2293</v>
      </c>
      <c r="V328" s="465" t="s">
        <v>2587</v>
      </c>
      <c r="W328" s="465">
        <v>140</v>
      </c>
      <c r="X328" s="465" t="s">
        <v>2541</v>
      </c>
      <c r="Y328" s="465">
        <v>75</v>
      </c>
      <c r="Z328" s="465" t="s">
        <v>2337</v>
      </c>
      <c r="AA328" s="46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2286</v>
      </c>
      <c r="C329">
        <v>37</v>
      </c>
      <c r="D329" t="s">
        <v>2254</v>
      </c>
      <c r="E329" t="s">
        <v>2312</v>
      </c>
      <c r="F329" t="s">
        <v>1347</v>
      </c>
      <c r="G329" t="s">
        <v>2588</v>
      </c>
      <c r="H329">
        <v>140</v>
      </c>
      <c r="I329">
        <v>150</v>
      </c>
      <c r="J329" s="448">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2286</v>
      </c>
      <c r="C330">
        <v>37</v>
      </c>
      <c r="D330" t="s">
        <v>2292</v>
      </c>
      <c r="E330" t="s">
        <v>2317</v>
      </c>
      <c r="G330" t="s">
        <v>2597</v>
      </c>
      <c r="J330" s="448" t="str">
        <f>IF($F330="","",IFERROR(IFERROR(INDEX(Réttabanki!$V:$V,MATCH($F330,Réttabanki!$A:$A,0)),INDEX(Vöruskrá!$R:$R,MATCH($F330,Vöruskrá!$B:$B,0)))*($H330+IF($I330="",$H330*(1+$AD$2),$I330))/2/1000,""))</f>
        <v/>
      </c>
      <c r="K330" t="s">
        <v>2598</v>
      </c>
      <c r="L330" t="s">
        <v>1080</v>
      </c>
      <c r="U330" s="465"/>
      <c r="V330" s="465"/>
      <c r="W330" s="465"/>
      <c r="X330" s="465"/>
      <c r="Y330" s="465"/>
      <c r="Z330" s="465"/>
      <c r="AA330" s="46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2286</v>
      </c>
      <c r="C331">
        <v>37</v>
      </c>
      <c r="D331" t="s">
        <v>2292</v>
      </c>
      <c r="E331" t="s">
        <v>2317</v>
      </c>
      <c r="F331" t="s">
        <v>1088</v>
      </c>
      <c r="G331" t="s">
        <v>1089</v>
      </c>
      <c r="I331">
        <v>15</v>
      </c>
      <c r="J331" s="448">
        <f>IF($F331="","",IFERROR(IFERROR(INDEX(Réttabanki!$V:$V,MATCH($F331,Réttabanki!$A:$A,0)),INDEX(Vöruskrá!$R:$R,MATCH($F331,Vöruskrá!$B:$B,0)))*($H331+IF($I331="",$H331*(1+$AD$2),$I331))/2/1000,""))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2286</v>
      </c>
      <c r="C332">
        <v>37</v>
      </c>
      <c r="D332" t="s">
        <v>2292</v>
      </c>
      <c r="E332" t="s">
        <v>2317</v>
      </c>
      <c r="F332" t="s">
        <v>1078</v>
      </c>
      <c r="G332" t="s">
        <v>2599</v>
      </c>
      <c r="I332">
        <v>15</v>
      </c>
      <c r="J332" s="448">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2286</v>
      </c>
      <c r="C333">
        <v>37</v>
      </c>
      <c r="D333" t="s">
        <v>2292</v>
      </c>
      <c r="E333" t="s">
        <v>2317</v>
      </c>
      <c r="F333" t="s">
        <v>1104</v>
      </c>
      <c r="G333" t="s">
        <v>554</v>
      </c>
      <c r="I333">
        <v>15</v>
      </c>
      <c r="J333" s="448">
        <f>IF($F333="","",IFERROR(IFERROR(INDEX(Réttabanki!$V:$V,MATCH($F333,Réttabanki!$A:$A,0)),INDEX(Vöruskrá!$R:$R,MATCH($F333,Vöruskrá!$B:$B,0)))*($H333+IF($I333="",$H333*(1+$AD$2),$I333))/2/1000,""))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2286</v>
      </c>
      <c r="C334">
        <v>37</v>
      </c>
      <c r="D334" t="s">
        <v>2292</v>
      </c>
      <c r="E334" t="s">
        <v>2317</v>
      </c>
      <c r="F334" t="s">
        <v>1118</v>
      </c>
      <c r="G334" t="s">
        <v>2463</v>
      </c>
      <c r="I334">
        <v>15</v>
      </c>
      <c r="J334" s="448">
        <f>IF($F334="","",IFERROR(IFERROR(INDEX(Réttabanki!$V:$V,MATCH($F334,Réttabanki!$A:$A,0)),INDEX(Vöruskrá!$R:$R,MATCH($F334,Vöruskrá!$B:$B,0)))*($H334+IF($I334="",$H334*(1+$AD$2),$I334))/2/1000,""))</f>
        <v>3.375</v>
      </c>
      <c r="K334" t="s">
        <v>1119</v>
      </c>
      <c r="L334" t="s">
        <v>1080</v>
      </c>
      <c r="U334" s="465"/>
      <c r="V334" s="465"/>
      <c r="W334" s="465"/>
      <c r="X334" s="465"/>
      <c r="Y334" s="465"/>
      <c r="Z334" s="465"/>
      <c r="AA334" s="46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2286</v>
      </c>
      <c r="C335">
        <v>37</v>
      </c>
      <c r="D335" t="s">
        <v>2280</v>
      </c>
      <c r="E335" t="s">
        <v>2415</v>
      </c>
      <c r="G335" t="s">
        <v>2318</v>
      </c>
      <c r="J335" s="448" t="str">
        <f>IF($F335="","",IFERROR(IFERROR(INDEX(Réttabanki!$V:$V,MATCH($F335,Réttabanki!$A:$A,0)),INDEX(Vöruskrá!$R:$R,MATCH($F335,Vöruskrá!$B:$B,0)))*($H335+IF($I335="",$H335*(1+$AD$2),$I335))/2/1000,""))</f>
        <v/>
      </c>
      <c r="L335" t="s">
        <v>231</v>
      </c>
      <c r="U335" s="467"/>
      <c r="V335" s="467"/>
      <c r="W335" s="467"/>
      <c r="X335" s="467"/>
      <c r="Y335" s="467"/>
      <c r="Z335" s="467"/>
      <c r="AA335" s="467"/>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2286</v>
      </c>
      <c r="C336">
        <v>37</v>
      </c>
      <c r="D336" t="s">
        <v>2254</v>
      </c>
      <c r="E336" t="s">
        <v>2319</v>
      </c>
      <c r="G336" t="s">
        <v>2600</v>
      </c>
      <c r="J336" s="448" t="str">
        <f>IF($F336="","",IFERROR(IFERROR(INDEX(Réttabanki!$V:$V,MATCH($F336,Réttabanki!$A:$A,0)),INDEX(Vöruskrá!$R:$R,MATCH($F336,Vöruskrá!$B:$B,0)))*($H336+IF($I336="",$H336*(1+$AD$2),$I336))/2/1000,""))</f>
        <v/>
      </c>
      <c r="K336" t="s">
        <v>2601</v>
      </c>
      <c r="L336" t="s">
        <v>2602</v>
      </c>
      <c r="U336" s="465"/>
      <c r="V336" s="465"/>
      <c r="W336" s="465"/>
      <c r="X336" s="465"/>
      <c r="Y336" s="465"/>
      <c r="Z336" s="465"/>
      <c r="AA336" s="46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2286</v>
      </c>
      <c r="C337">
        <v>37</v>
      </c>
      <c r="D337" t="s">
        <v>2254</v>
      </c>
      <c r="E337" t="s">
        <v>2319</v>
      </c>
      <c r="F337" t="s">
        <v>182</v>
      </c>
      <c r="G337" t="s">
        <v>2419</v>
      </c>
      <c r="H337">
        <v>40</v>
      </c>
      <c r="I337">
        <v>40</v>
      </c>
      <c r="J337" s="448">
        <f>IF($F337="","",IFERROR(IFERROR(INDEX(Réttabanki!$V:$V,MATCH($F337,Réttabanki!$A:$A,0)),INDEX(Vöruskrá!$R:$R,MATCH($F337,Vöruskrá!$B:$B,0)))*($H337+IF($I337="",$H337*(1+$AD$2),$I337))/2/1000,""))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2286</v>
      </c>
      <c r="C338">
        <v>37</v>
      </c>
      <c r="D338" t="s">
        <v>2254</v>
      </c>
      <c r="E338" t="s">
        <v>2319</v>
      </c>
      <c r="F338" t="s">
        <v>234</v>
      </c>
      <c r="G338" t="s">
        <v>2387</v>
      </c>
      <c r="H338">
        <v>20</v>
      </c>
      <c r="I338">
        <v>20</v>
      </c>
      <c r="J338" s="448">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2286</v>
      </c>
      <c r="C339">
        <v>37</v>
      </c>
      <c r="D339" t="s">
        <v>2254</v>
      </c>
      <c r="E339" t="s">
        <v>1083</v>
      </c>
      <c r="G339" t="s">
        <v>2603</v>
      </c>
      <c r="J339" s="448" t="str">
        <f>IF($F339="","",IFERROR(IFERROR(INDEX(Réttabanki!$V:$V,MATCH($F339,Réttabanki!$A:$A,0)),INDEX(Vöruskrá!$R:$R,MATCH($F339,Vöruskrá!$B:$B,0)))*($H339+IF($I339="",$H339*(1+$AD$2),$I339))/2/1000,""))</f>
        <v/>
      </c>
      <c r="K339" t="s">
        <v>2604</v>
      </c>
      <c r="L339" t="s">
        <v>238</v>
      </c>
      <c r="U339" s="467"/>
      <c r="V339" s="467"/>
      <c r="W339" s="467"/>
      <c r="X339" s="467"/>
      <c r="Y339" s="467"/>
      <c r="Z339" s="467"/>
      <c r="AA339" s="467"/>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2286</v>
      </c>
      <c r="C340">
        <v>37</v>
      </c>
      <c r="D340" t="s">
        <v>2254</v>
      </c>
      <c r="E340" t="s">
        <v>1083</v>
      </c>
      <c r="F340" t="s">
        <v>1311</v>
      </c>
      <c r="G340" t="s">
        <v>2328</v>
      </c>
      <c r="J340" s="454">
        <f>IF($F340="","",IFERROR(IFERROR(INDEX(Réttabanki!$V:$V,MATCH($F340,Réttabanki!$A:$A,0)),INDEX(Vöruskrá!$R:$R,MATCH($F340,Vöruskrá!$B:$B,0)))*($H340+IF($I340="",$H340*(1+$AD$2),$I340))/2/1000,""))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2286</v>
      </c>
      <c r="C341">
        <v>37</v>
      </c>
      <c r="D341" t="s">
        <v>2254</v>
      </c>
      <c r="E341" t="s">
        <v>1083</v>
      </c>
      <c r="F341" t="s">
        <v>234</v>
      </c>
      <c r="G341" t="s">
        <v>2387</v>
      </c>
      <c r="J341" s="454">
        <f>IF($F341="","",IFERROR(IFERROR(INDEX(Réttabanki!$V:$V,MATCH($F341,Réttabanki!$A:$A,0)),INDEX(Vöruskrá!$R:$R,MATCH($F341,Vöruskrá!$B:$B,0)))*($H341+IF($I341="",$H341*(1+$AD$2),$I341))/2/1000,""))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2286</v>
      </c>
      <c r="C342" s="95">
        <v>37</v>
      </c>
      <c r="D342" s="96"/>
      <c r="E342" s="96"/>
      <c r="F342" s="96" t="s">
        <v>2329</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2330</v>
      </c>
      <c r="L342" s="9"/>
      <c r="M342" s="9"/>
      <c r="N342" s="10"/>
      <c r="O342" s="10"/>
      <c r="P342" s="10"/>
      <c r="Q342" s="10"/>
      <c r="R342" s="10"/>
      <c r="S342" s="10"/>
      <c r="T342" s="44"/>
      <c r="U342" s="465"/>
      <c r="V342" s="465"/>
      <c r="W342" s="465"/>
      <c r="X342" s="465"/>
      <c r="Y342" s="465"/>
      <c r="Z342" s="465"/>
      <c r="AA342" s="465"/>
      <c r="AC342" t="s">
        <v>87</v>
      </c>
      <c r="AF342" s="205" t="str">
        <f>IF($F342="","",IFERROR(IFERROR(INDEX(Réttabanki!$V:$V,MATCH($F342,Réttabanki!$A:$A,0)),INDEX(Vöruskrá!$R:$R,MATCH($F342,Vöruskrá!$B:$B,0)))*$H342/1000,""))</f>
        <v/>
      </c>
      <c r="AG342" s="205" t="str">
        <f>IF($F342="","",IFERROR(IFERROR(INDEX(Réttabanki!$V:$V,MATCH($F342,Réttabanki!$A:$A,0)),INDEX(Vöruskrá!$R:$R,MATCH($F342,Vöruskrá!$B:$B,0)))*IF($I342="",$H342*(1+$AD$2),$I342)/1000,""))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2286</v>
      </c>
      <c r="C343" s="95">
        <v>37</v>
      </c>
      <c r="D343" s="96"/>
      <c r="E343" s="96"/>
      <c r="F343" s="96" t="s">
        <v>2331</v>
      </c>
      <c r="G343" s="96"/>
      <c r="H343" s="97"/>
      <c r="I343" s="97"/>
      <c r="J343" s="225">
        <f>SUMIFS($AG$3:$AG$788,$AJ$3:$AJ$788,$AJ343,$D$3:$D$788,"&lt;&gt;Grunnskólar starfsmenn",$E$3:$E$788,"Aðalréttur")+SUMIFS($AG$3:$AG$788,$AJ$3:$AJ$788,$AJ343,$D$3:$D$788,"&lt;&gt;Grunnskólar starfsmenn",$E$3:$E$788,"Meðlætisbar")</f>
        <v>114.75</v>
      </c>
      <c r="K343" s="9" t="s">
        <v>2330</v>
      </c>
      <c r="L343" s="9"/>
      <c r="M343" s="9"/>
      <c r="N343" s="10"/>
      <c r="O343" s="10"/>
      <c r="P343" s="10"/>
      <c r="Q343" s="10"/>
      <c r="R343" s="10"/>
      <c r="S343" s="10"/>
      <c r="T343" s="44"/>
      <c r="U343" s="467"/>
      <c r="V343" s="467"/>
      <c r="W343" s="467"/>
      <c r="X343" s="467"/>
      <c r="Y343" s="467"/>
      <c r="Z343" s="467"/>
      <c r="AA343" s="467"/>
      <c r="AC343" t="s">
        <v>92</v>
      </c>
      <c r="AF343" s="205" t="str">
        <f>IF($F343="","",IFERROR(IFERROR(INDEX(Réttabanki!$V:$V,MATCH($F343,Réttabanki!$A:$A,0)),INDEX(Vöruskrá!$R:$R,MATCH($F343,Vöruskrá!$B:$B,0)))*$H343/1000,""))</f>
        <v/>
      </c>
      <c r="AG343" s="205" t="str">
        <f>IF($F343="","",IFERROR(IFERROR(INDEX(Réttabanki!$V:$V,MATCH($F343,Réttabanki!$A:$A,0)),INDEX(Vöruskrá!$R:$R,MATCH($F343,Vöruskrá!$B:$B,0)))*IF($I343="",$H343*(1+$AD$2),$I343)/1000,""))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2332</v>
      </c>
      <c r="C344">
        <v>37</v>
      </c>
      <c r="D344" t="s">
        <v>2254</v>
      </c>
      <c r="E344" t="s">
        <v>2288</v>
      </c>
      <c r="G344" t="s">
        <v>2605</v>
      </c>
      <c r="J344" s="448" t="str">
        <f>IF($F344="","",IFERROR(IFERROR(INDEX(Réttabanki!$V:$V,MATCH($F344,Réttabanki!$A:$A,0)),INDEX(Vöruskrá!$R:$R,MATCH($F344,Vöruskrá!$B:$B,0)))*($H344+IF($I344="",$H344*(1+$AD$2),$I344))/2/1000,""))</f>
        <v/>
      </c>
      <c r="K344" t="s">
        <v>2606</v>
      </c>
      <c r="L344" t="s">
        <v>2395</v>
      </c>
      <c r="U344" s="465"/>
      <c r="V344" s="465"/>
      <c r="W344" s="465"/>
      <c r="X344" s="465"/>
      <c r="Y344" s="465"/>
      <c r="Z344" s="465"/>
      <c r="AA344" s="46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2332</v>
      </c>
      <c r="C345">
        <v>37</v>
      </c>
      <c r="D345" t="s">
        <v>2254</v>
      </c>
      <c r="E345" t="s">
        <v>2288</v>
      </c>
      <c r="F345" t="s">
        <v>1251</v>
      </c>
      <c r="G345" t="s">
        <v>2607</v>
      </c>
      <c r="H345">
        <v>160</v>
      </c>
      <c r="I345">
        <v>180</v>
      </c>
      <c r="J345" s="448">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2293</v>
      </c>
      <c r="V345" s="467" t="s">
        <v>2294</v>
      </c>
      <c r="W345" s="467">
        <v>180</v>
      </c>
      <c r="X345" s="467" t="s">
        <v>2396</v>
      </c>
      <c r="Y345" s="467">
        <v>75</v>
      </c>
      <c r="Z345" s="467"/>
      <c r="AA345" s="467"/>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2332</v>
      </c>
      <c r="C346">
        <v>37</v>
      </c>
      <c r="D346" t="s">
        <v>2254</v>
      </c>
      <c r="E346" t="s">
        <v>2288</v>
      </c>
      <c r="F346" t="s">
        <v>423</v>
      </c>
      <c r="G346" t="s">
        <v>2397</v>
      </c>
      <c r="H346">
        <v>80</v>
      </c>
      <c r="I346">
        <v>100</v>
      </c>
      <c r="J346" s="448">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5" t="s">
        <v>2398</v>
      </c>
      <c r="V346" s="465" t="s">
        <v>2294</v>
      </c>
      <c r="W346" s="465" t="s">
        <v>2300</v>
      </c>
      <c r="X346" s="465">
        <v>55</v>
      </c>
      <c r="Y346" s="465" t="s">
        <v>2399</v>
      </c>
      <c r="Z346" s="465" t="s">
        <v>2400</v>
      </c>
      <c r="AA346" s="46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2332</v>
      </c>
      <c r="C347">
        <v>37</v>
      </c>
      <c r="D347" t="s">
        <v>2254</v>
      </c>
      <c r="E347" t="s">
        <v>2288</v>
      </c>
      <c r="F347" t="s">
        <v>369</v>
      </c>
      <c r="G347" t="s">
        <v>2608</v>
      </c>
      <c r="H347">
        <v>25</v>
      </c>
      <c r="I347">
        <v>25</v>
      </c>
      <c r="J347" s="448">
        <f>IF($F347="","",IFERROR(IFERROR(INDEX(Réttabanki!$V:$V,MATCH($F347,Réttabanki!$A:$A,0)),INDEX(Vöruskrá!$R:$R,MATCH($F347,Vöruskrá!$B:$B,0)))*($H347+IF($I347="",$H347*(1+$AD$2),$I347))/2/1000,""))</f>
        <v>15</v>
      </c>
      <c r="K347" t="s">
        <v>370</v>
      </c>
      <c r="L347" t="s">
        <v>243</v>
      </c>
      <c r="N347">
        <v>532</v>
      </c>
      <c r="O347">
        <v>57</v>
      </c>
      <c r="P347">
        <v>3.7</v>
      </c>
      <c r="Q347">
        <v>5.9</v>
      </c>
      <c r="S347">
        <v>1.2</v>
      </c>
      <c r="U347" s="467" t="s">
        <v>2293</v>
      </c>
      <c r="V347" s="467" t="s">
        <v>2339</v>
      </c>
      <c r="W347" s="467"/>
      <c r="X347" s="467"/>
      <c r="Y347" s="467"/>
      <c r="Z347" s="467"/>
      <c r="AA347" s="467"/>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2332</v>
      </c>
      <c r="C348">
        <v>37</v>
      </c>
      <c r="D348" t="s">
        <v>2254</v>
      </c>
      <c r="E348" t="s">
        <v>1083</v>
      </c>
      <c r="G348" t="s">
        <v>2609</v>
      </c>
      <c r="J348" s="448" t="str">
        <f>IF($F348="","",IFERROR(IFERROR(INDEX(Réttabanki!$V:$V,MATCH($F348,Réttabanki!$A:$A,0)),INDEX(Vöruskrá!$R:$R,MATCH($F348,Vöruskrá!$B:$B,0)))*($H348+IF($I348="",$H348*(1+$AD$2),$I348))/2/1000,""))</f>
        <v/>
      </c>
      <c r="K348" t="s">
        <v>2610</v>
      </c>
      <c r="L348" t="s">
        <v>669</v>
      </c>
      <c r="U348" s="465"/>
      <c r="V348" s="465"/>
      <c r="W348" s="465"/>
      <c r="X348" s="465"/>
      <c r="Y348" s="465"/>
      <c r="Z348" s="465"/>
      <c r="AA348" s="46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2332</v>
      </c>
      <c r="C349">
        <v>37</v>
      </c>
      <c r="D349" t="s">
        <v>2254</v>
      </c>
      <c r="E349" t="s">
        <v>1083</v>
      </c>
      <c r="F349" t="s">
        <v>1251</v>
      </c>
      <c r="G349" t="s">
        <v>2607</v>
      </c>
      <c r="H349">
        <v>160</v>
      </c>
      <c r="I349">
        <v>180</v>
      </c>
      <c r="J349" s="448">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2293</v>
      </c>
      <c r="V349" s="467" t="s">
        <v>2294</v>
      </c>
      <c r="W349" s="467">
        <v>180</v>
      </c>
      <c r="X349" s="467" t="s">
        <v>2396</v>
      </c>
      <c r="Y349" s="467">
        <v>75</v>
      </c>
      <c r="Z349" s="467"/>
      <c r="AA349" s="467"/>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2332</v>
      </c>
      <c r="C350">
        <v>37</v>
      </c>
      <c r="D350" t="s">
        <v>2254</v>
      </c>
      <c r="E350" t="s">
        <v>1083</v>
      </c>
      <c r="F350" t="s">
        <v>423</v>
      </c>
      <c r="G350" t="s">
        <v>2397</v>
      </c>
      <c r="H350">
        <v>80</v>
      </c>
      <c r="I350">
        <v>100</v>
      </c>
      <c r="J350" s="448">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5" t="s">
        <v>2398</v>
      </c>
      <c r="V350" s="465" t="s">
        <v>2294</v>
      </c>
      <c r="W350" s="465" t="s">
        <v>2300</v>
      </c>
      <c r="X350" s="465">
        <v>55</v>
      </c>
      <c r="Y350" s="465" t="s">
        <v>2399</v>
      </c>
      <c r="Z350" s="465" t="s">
        <v>2400</v>
      </c>
      <c r="AA350" s="46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2332</v>
      </c>
      <c r="C351">
        <v>37</v>
      </c>
      <c r="D351" t="s">
        <v>2254</v>
      </c>
      <c r="E351" t="s">
        <v>1083</v>
      </c>
      <c r="G351" t="s">
        <v>2611</v>
      </c>
      <c r="J351" s="448" t="str">
        <f>IF($F351="","",IFERROR(IFERROR(INDEX(Réttabanki!$V:$V,MATCH($F351,Réttabanki!$A:$A,0)),INDEX(Vöruskrá!$R:$R,MATCH($F351,Vöruskrá!$B:$B,0)))*($H351+IF($I351="",$H351*(1+$AD$2),$I351))/2/1000,""))</f>
        <v/>
      </c>
      <c r="K351" t="s">
        <v>2612</v>
      </c>
      <c r="L351" t="s">
        <v>1845</v>
      </c>
      <c r="U351" s="467"/>
      <c r="V351" s="467"/>
      <c r="W351" s="467"/>
      <c r="X351" s="467"/>
      <c r="Y351" s="467"/>
      <c r="Z351" s="467"/>
      <c r="AA351" s="467"/>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2332</v>
      </c>
      <c r="C352">
        <v>37</v>
      </c>
      <c r="D352" t="s">
        <v>2254</v>
      </c>
      <c r="E352" t="s">
        <v>1083</v>
      </c>
      <c r="F352" t="s">
        <v>1155</v>
      </c>
      <c r="G352" t="s">
        <v>620</v>
      </c>
      <c r="H352">
        <v>160</v>
      </c>
      <c r="I352">
        <v>180</v>
      </c>
      <c r="J352" s="448">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2293</v>
      </c>
      <c r="V352" s="465" t="s">
        <v>2294</v>
      </c>
      <c r="W352" s="465">
        <v>180</v>
      </c>
      <c r="X352" s="465" t="s">
        <v>2396</v>
      </c>
      <c r="Y352" s="465">
        <v>75</v>
      </c>
      <c r="Z352" s="465"/>
      <c r="AA352" s="46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2332</v>
      </c>
      <c r="C353">
        <v>37</v>
      </c>
      <c r="D353" t="s">
        <v>2254</v>
      </c>
      <c r="E353" t="s">
        <v>1083</v>
      </c>
      <c r="F353" t="s">
        <v>423</v>
      </c>
      <c r="G353" t="s">
        <v>2397</v>
      </c>
      <c r="H353">
        <v>80</v>
      </c>
      <c r="I353">
        <v>100</v>
      </c>
      <c r="J353" s="448">
        <f>IF($F353="","",IFERROR(IFERROR(INDEX(Réttabanki!$V:$V,MATCH($F353,Réttabanki!$A:$A,0)),INDEX(Vöruskrá!$R:$R,MATCH($F353,Vöruskrá!$B:$B,0)))*($H353+IF($I353="",$H353*(1+$AD$2),$I353))/2/1000,""))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2332</v>
      </c>
      <c r="C354">
        <v>37</v>
      </c>
      <c r="D354" t="s">
        <v>2254</v>
      </c>
      <c r="E354" t="s">
        <v>1083</v>
      </c>
      <c r="F354" t="s">
        <v>369</v>
      </c>
      <c r="G354" t="s">
        <v>2608</v>
      </c>
      <c r="H354">
        <v>25</v>
      </c>
      <c r="I354">
        <v>25</v>
      </c>
      <c r="J354" s="448">
        <f>IF($F354="","",IFERROR(IFERROR(INDEX(Réttabanki!$V:$V,MATCH($F354,Réttabanki!$A:$A,0)),INDEX(Vöruskrá!$R:$R,MATCH($F354,Vöruskrá!$B:$B,0)))*($H354+IF($I354="",$H354*(1+$AD$2),$I354))/2/1000,""))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2332</v>
      </c>
      <c r="C355">
        <v>37</v>
      </c>
      <c r="D355" t="s">
        <v>2254</v>
      </c>
      <c r="E355" t="s">
        <v>1083</v>
      </c>
      <c r="F355" t="s">
        <v>1155</v>
      </c>
      <c r="G355" t="s">
        <v>620</v>
      </c>
      <c r="H355">
        <v>160</v>
      </c>
      <c r="I355">
        <v>180</v>
      </c>
      <c r="J355" s="448">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2293</v>
      </c>
      <c r="V355" s="467" t="s">
        <v>2294</v>
      </c>
      <c r="W355" s="467">
        <v>180</v>
      </c>
      <c r="X355" s="467" t="s">
        <v>2396</v>
      </c>
      <c r="Y355" s="467">
        <v>75</v>
      </c>
      <c r="Z355" s="467"/>
      <c r="AA355" s="467"/>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2332</v>
      </c>
      <c r="C356">
        <v>37</v>
      </c>
      <c r="D356" t="s">
        <v>2254</v>
      </c>
      <c r="E356" t="s">
        <v>1083</v>
      </c>
      <c r="F356" t="s">
        <v>423</v>
      </c>
      <c r="G356" t="s">
        <v>2397</v>
      </c>
      <c r="H356">
        <v>80</v>
      </c>
      <c r="I356">
        <v>100</v>
      </c>
      <c r="J356" s="448">
        <f>IF($F356="","",IFERROR(IFERROR(INDEX(Réttabanki!$V:$V,MATCH($F356,Réttabanki!$A:$A,0)),INDEX(Vöruskrá!$R:$R,MATCH($F356,Vöruskrá!$B:$B,0)))*($H356+IF($I356="",$H356*(1+$AD$2),$I356))/2/1000,""))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2332</v>
      </c>
      <c r="C357">
        <v>37</v>
      </c>
      <c r="D357" t="s">
        <v>2254</v>
      </c>
      <c r="E357" t="s">
        <v>1083</v>
      </c>
      <c r="G357" t="s">
        <v>2613</v>
      </c>
      <c r="J357" s="448" t="str">
        <f>IF($F357="","",IFERROR(IFERROR(INDEX(Réttabanki!$V:$V,MATCH($F357,Réttabanki!$A:$A,0)),INDEX(Vöruskrá!$R:$R,MATCH($F357,Vöruskrá!$B:$B,0)))*($H357+IF($I357="",$H357*(1+$AD$2),$I357))/2/1000,""))</f>
        <v/>
      </c>
      <c r="K357" t="s">
        <v>266</v>
      </c>
      <c r="L357" t="s">
        <v>231</v>
      </c>
      <c r="U357" s="467"/>
      <c r="V357" s="467"/>
      <c r="W357" s="467"/>
      <c r="X357" s="467"/>
      <c r="Y357" s="467"/>
      <c r="Z357" s="467"/>
      <c r="AA357" s="467"/>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2332</v>
      </c>
      <c r="C358" s="218">
        <v>37</v>
      </c>
      <c r="D358" s="218" t="s">
        <v>2254</v>
      </c>
      <c r="E358" s="218" t="s">
        <v>1083</v>
      </c>
      <c r="F358" s="218" t="s">
        <v>721</v>
      </c>
      <c r="G358" s="218" t="s">
        <v>2428</v>
      </c>
      <c r="H358" s="218">
        <v>160</v>
      </c>
      <c r="I358" s="218">
        <v>180</v>
      </c>
      <c r="J358" s="447">
        <f>IF($F358="","",IFERROR(IFERROR(INDEX(Réttabanki!$V:$V,MATCH($F358,Réttabanki!$A:$A,0)),INDEX(Vöruskrá!$R:$R,MATCH($F358,Vöruskrá!$B:$B,0)))*($H358+IF($I358="",$H358*(1+$AD$2),$I358))/2/1000,""))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2293</v>
      </c>
      <c r="V358" s="465" t="s">
        <v>2294</v>
      </c>
      <c r="W358" s="465">
        <v>160</v>
      </c>
      <c r="X358" s="465" t="s">
        <v>2396</v>
      </c>
      <c r="Y358" s="465">
        <v>75</v>
      </c>
      <c r="Z358" s="465"/>
      <c r="AA358" s="46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2332</v>
      </c>
      <c r="C359">
        <v>37</v>
      </c>
      <c r="D359" t="s">
        <v>2254</v>
      </c>
      <c r="E359" t="s">
        <v>2312</v>
      </c>
      <c r="G359" t="s">
        <v>2611</v>
      </c>
      <c r="J359" s="448" t="str">
        <f>IF($F359="","",IFERROR(IFERROR(INDEX(Réttabanki!$V:$V,MATCH($F359,Réttabanki!$A:$A,0)),INDEX(Vöruskrá!$R:$R,MATCH($F359,Vöruskrá!$B:$B,0)))*($H359+IF($I359="",$H359*(1+$AD$2),$I359))/2/1000,""))</f>
        <v/>
      </c>
      <c r="K359" t="s">
        <v>2614</v>
      </c>
      <c r="L359" t="s">
        <v>1845</v>
      </c>
      <c r="U359" s="467"/>
      <c r="V359" s="467"/>
      <c r="W359" s="467"/>
      <c r="X359" s="467"/>
      <c r="Y359" s="467"/>
      <c r="Z359" s="467"/>
      <c r="AA359" s="467"/>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2332</v>
      </c>
      <c r="C360">
        <v>37</v>
      </c>
      <c r="D360" t="s">
        <v>2254</v>
      </c>
      <c r="E360" t="s">
        <v>2312</v>
      </c>
      <c r="F360" t="s">
        <v>1155</v>
      </c>
      <c r="G360" t="s">
        <v>620</v>
      </c>
      <c r="H360">
        <v>160</v>
      </c>
      <c r="I360">
        <v>180</v>
      </c>
      <c r="J360" s="448">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2293</v>
      </c>
      <c r="V360" s="465" t="s">
        <v>2294</v>
      </c>
      <c r="W360" s="465">
        <v>180</v>
      </c>
      <c r="X360" s="465" t="s">
        <v>2396</v>
      </c>
      <c r="Y360" s="465">
        <v>75</v>
      </c>
      <c r="Z360" s="465"/>
      <c r="AA360" s="46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2332</v>
      </c>
      <c r="C361">
        <v>37</v>
      </c>
      <c r="D361" t="s">
        <v>2254</v>
      </c>
      <c r="E361" t="s">
        <v>2312</v>
      </c>
      <c r="F361" t="s">
        <v>423</v>
      </c>
      <c r="G361" t="s">
        <v>2397</v>
      </c>
      <c r="H361">
        <v>80</v>
      </c>
      <c r="I361">
        <v>100</v>
      </c>
      <c r="J361" s="448">
        <f>IF($F361="","",IFERROR(IFERROR(INDEX(Réttabanki!$V:$V,MATCH($F361,Réttabanki!$A:$A,0)),INDEX(Vöruskrá!$R:$R,MATCH($F361,Vöruskrá!$B:$B,0)))*($H361+IF($I361="",$H361*(1+$AD$2),$I361))/2/1000,""))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2332</v>
      </c>
      <c r="C362">
        <v>37</v>
      </c>
      <c r="D362" t="s">
        <v>2254</v>
      </c>
      <c r="E362" t="s">
        <v>2312</v>
      </c>
      <c r="F362" t="s">
        <v>369</v>
      </c>
      <c r="G362" t="s">
        <v>2608</v>
      </c>
      <c r="H362">
        <v>25</v>
      </c>
      <c r="I362">
        <v>25</v>
      </c>
      <c r="J362" s="448">
        <f>IF($F362="","",IFERROR(IFERROR(INDEX(Réttabanki!$V:$V,MATCH($F362,Réttabanki!$A:$A,0)),INDEX(Vöruskrá!$R:$R,MATCH($F362,Vöruskrá!$B:$B,0)))*($H362+IF($I362="",$H362*(1+$AD$2),$I362))/2/1000,""))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2332</v>
      </c>
      <c r="C363">
        <v>37</v>
      </c>
      <c r="D363" t="s">
        <v>2292</v>
      </c>
      <c r="E363" t="s">
        <v>2317</v>
      </c>
      <c r="G363" t="s">
        <v>2615</v>
      </c>
      <c r="J363" s="448" t="str">
        <f>IF($F363="","",IFERROR(IFERROR(INDEX(Réttabanki!$V:$V,MATCH($F363,Réttabanki!$A:$A,0)),INDEX(Vöruskrá!$R:$R,MATCH($F363,Vöruskrá!$B:$B,0)))*($H363+IF($I363="",$H363*(1+$AD$2),$I363))/2/1000,""))</f>
        <v/>
      </c>
      <c r="K363" t="s">
        <v>2548</v>
      </c>
      <c r="L363" t="s">
        <v>1080</v>
      </c>
      <c r="U363" s="467"/>
      <c r="V363" s="467"/>
      <c r="W363" s="467"/>
      <c r="X363" s="467"/>
      <c r="Y363" s="467"/>
      <c r="Z363" s="467"/>
      <c r="AA363" s="467"/>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2332</v>
      </c>
      <c r="C364">
        <v>37</v>
      </c>
      <c r="D364" t="s">
        <v>2292</v>
      </c>
      <c r="E364" t="s">
        <v>2317</v>
      </c>
      <c r="F364" t="s">
        <v>1086</v>
      </c>
      <c r="G364" t="s">
        <v>1087</v>
      </c>
      <c r="I364">
        <v>15</v>
      </c>
      <c r="J364" s="448">
        <f>IF($F364="","",IFERROR(IFERROR(INDEX(Réttabanki!$V:$V,MATCH($F364,Réttabanki!$A:$A,0)),INDEX(Vöruskrá!$R:$R,MATCH($F364,Vöruskrá!$B:$B,0)))*($H364+IF($I364="",$H364*(1+$AD$2),$I364))/2/1000,""))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2332</v>
      </c>
      <c r="C365">
        <v>37</v>
      </c>
      <c r="D365" t="s">
        <v>2292</v>
      </c>
      <c r="E365" t="s">
        <v>2317</v>
      </c>
      <c r="F365" t="s">
        <v>1001</v>
      </c>
      <c r="G365" t="s">
        <v>1002</v>
      </c>
      <c r="I365">
        <v>15</v>
      </c>
      <c r="J365" s="448">
        <f>IF($F365="","",IFERROR(IFERROR(INDEX(Réttabanki!$V:$V,MATCH($F365,Réttabanki!$A:$A,0)),INDEX(Vöruskrá!$R:$R,MATCH($F365,Vöruskrá!$B:$B,0)))*($H365+IF($I365="",$H365*(1+$AD$2),$I365))/2/1000,""))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2332</v>
      </c>
      <c r="C366">
        <v>37</v>
      </c>
      <c r="D366" t="s">
        <v>2292</v>
      </c>
      <c r="E366" t="s">
        <v>2317</v>
      </c>
      <c r="F366" t="s">
        <v>1091</v>
      </c>
      <c r="G366" t="s">
        <v>2462</v>
      </c>
      <c r="I366">
        <v>15</v>
      </c>
      <c r="J366" s="448">
        <f>IF($F366="","",IFERROR(IFERROR(INDEX(Réttabanki!$V:$V,MATCH($F366,Réttabanki!$A:$A,0)),INDEX(Vöruskrá!$R:$R,MATCH($F366,Vöruskrá!$B:$B,0)))*($H366+IF($I366="",$H366*(1+$AD$2),$I366))/2/1000,""))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2332</v>
      </c>
      <c r="C367">
        <v>37</v>
      </c>
      <c r="D367" t="s">
        <v>2292</v>
      </c>
      <c r="E367" t="s">
        <v>2317</v>
      </c>
      <c r="F367" t="s">
        <v>1118</v>
      </c>
      <c r="G367" t="s">
        <v>2463</v>
      </c>
      <c r="I367">
        <v>15</v>
      </c>
      <c r="J367" s="448">
        <f>IF($F367="","",IFERROR(IFERROR(INDEX(Réttabanki!$V:$V,MATCH($F367,Réttabanki!$A:$A,0)),INDEX(Vöruskrá!$R:$R,MATCH($F367,Vöruskrá!$B:$B,0)))*($H367+IF($I367="",$H367*(1+$AD$2),$I367))/2/1000,""))</f>
        <v>3.375</v>
      </c>
      <c r="K367" t="s">
        <v>1119</v>
      </c>
      <c r="L367" t="s">
        <v>1080</v>
      </c>
      <c r="U367" s="467"/>
      <c r="V367" s="467"/>
      <c r="W367" s="467"/>
      <c r="X367" s="467"/>
      <c r="Y367" s="467"/>
      <c r="Z367" s="467"/>
      <c r="AA367" s="467"/>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2332</v>
      </c>
      <c r="C368">
        <v>37</v>
      </c>
      <c r="D368" t="s">
        <v>2280</v>
      </c>
      <c r="E368" t="s">
        <v>2415</v>
      </c>
      <c r="G368" t="s">
        <v>2492</v>
      </c>
      <c r="J368" s="448" t="str">
        <f>IF($F368="","",IFERROR(IFERROR(INDEX(Réttabanki!$V:$V,MATCH($F368,Réttabanki!$A:$A,0)),INDEX(Vöruskrá!$R:$R,MATCH($F368,Vöruskrá!$B:$B,0)))*($H368+IF($I368="",$H368*(1+$AD$2),$I368))/2/1000,""))</f>
        <v/>
      </c>
      <c r="L368" t="s">
        <v>231</v>
      </c>
      <c r="T368">
        <v>1</v>
      </c>
      <c r="U368" s="465" t="s">
        <v>2505</v>
      </c>
      <c r="V368" s="465" t="s">
        <v>2294</v>
      </c>
      <c r="W368" s="465" t="s">
        <v>2364</v>
      </c>
      <c r="X368" s="465" t="s">
        <v>2431</v>
      </c>
      <c r="Y368" s="465"/>
      <c r="Z368" s="465"/>
      <c r="AA368" s="46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2332</v>
      </c>
      <c r="C369">
        <v>37</v>
      </c>
      <c r="D369" t="s">
        <v>2254</v>
      </c>
      <c r="E369" t="s">
        <v>2319</v>
      </c>
      <c r="G369" t="s">
        <v>2616</v>
      </c>
      <c r="J369" s="448" t="str">
        <f>IF($F369="","",IFERROR(IFERROR(INDEX(Réttabanki!$V:$V,MATCH($F369,Réttabanki!$A:$A,0)),INDEX(Vöruskrá!$R:$R,MATCH($F369,Vöruskrá!$B:$B,0)))*($H369+IF($I369="",$H369*(1+$AD$2),$I369))/2/1000,""))</f>
        <v/>
      </c>
      <c r="K369" t="s">
        <v>2617</v>
      </c>
      <c r="L369" t="s">
        <v>461</v>
      </c>
      <c r="U369" s="467"/>
      <c r="V369" s="467"/>
      <c r="W369" s="467"/>
      <c r="X369" s="467"/>
      <c r="Y369" s="467"/>
      <c r="Z369" s="467"/>
      <c r="AA369" s="467"/>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2332</v>
      </c>
      <c r="C370">
        <v>37</v>
      </c>
      <c r="D370" t="s">
        <v>2254</v>
      </c>
      <c r="E370" t="s">
        <v>2319</v>
      </c>
      <c r="F370" t="s">
        <v>459</v>
      </c>
      <c r="G370" t="s">
        <v>2618</v>
      </c>
      <c r="H370">
        <v>40</v>
      </c>
      <c r="I370">
        <v>40</v>
      </c>
      <c r="J370" s="448">
        <f>IF($F370="","",IFERROR(IFERROR(INDEX(Réttabanki!$V:$V,MATCH($F370,Réttabanki!$A:$A,0)),INDEX(Vöruskrá!$R:$R,MATCH($F370,Vöruskrá!$B:$B,0)))*($H370+IF($I370="",$H370*(1+$AD$2),$I370))/2/1000,""))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2332</v>
      </c>
      <c r="C371">
        <v>37</v>
      </c>
      <c r="D371" t="s">
        <v>2254</v>
      </c>
      <c r="E371" t="s">
        <v>2319</v>
      </c>
      <c r="F371" t="s">
        <v>273</v>
      </c>
      <c r="G371" t="s">
        <v>2443</v>
      </c>
      <c r="H371">
        <v>20</v>
      </c>
      <c r="I371">
        <v>20</v>
      </c>
      <c r="J371" s="448">
        <f>IF($F371="","",IFERROR(IFERROR(INDEX(Réttabanki!$V:$V,MATCH($F371,Réttabanki!$A:$A,0)),INDEX(Vöruskrá!$R:$R,MATCH($F371,Vöruskrá!$B:$B,0)))*($H371+IF($I371="",$H371*(1+$AD$2),$I371))/2/1000,""))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2332</v>
      </c>
      <c r="C372">
        <v>37</v>
      </c>
      <c r="D372" t="s">
        <v>2254</v>
      </c>
      <c r="E372" t="s">
        <v>1083</v>
      </c>
      <c r="G372" t="s">
        <v>2619</v>
      </c>
      <c r="J372" s="448" t="str">
        <f>IF($F372="","",IFERROR(IFERROR(INDEX(Réttabanki!$V:$V,MATCH($F372,Réttabanki!$A:$A,0)),INDEX(Vöruskrá!$R:$R,MATCH($F372,Vöruskrá!$B:$B,0)))*($H372+IF($I372="",$H372*(1+$AD$2),$I372))/2/1000,""))</f>
        <v/>
      </c>
      <c r="K372" t="s">
        <v>2620</v>
      </c>
      <c r="L372" t="s">
        <v>231</v>
      </c>
      <c r="U372" s="465"/>
      <c r="V372" s="465"/>
      <c r="W372" s="465"/>
      <c r="X372" s="465"/>
      <c r="Y372" s="465"/>
      <c r="Z372" s="465"/>
      <c r="AA372" s="46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2332</v>
      </c>
      <c r="C373">
        <v>37</v>
      </c>
      <c r="D373" t="s">
        <v>2254</v>
      </c>
      <c r="E373" t="s">
        <v>1083</v>
      </c>
      <c r="F373" t="s">
        <v>1314</v>
      </c>
      <c r="G373" t="s">
        <v>2391</v>
      </c>
      <c r="H373">
        <v>40</v>
      </c>
      <c r="J373" s="448">
        <f>IF($F373="","",IFERROR(IFERROR(INDEX(Réttabanki!$V:$V,MATCH($F373,Réttabanki!$A:$A,0)),INDEX(Vöruskrá!$R:$R,MATCH($F373,Vöruskrá!$B:$B,0)))*($H373+IF($I373="",$H373*(1+$AD$2),$I373))/2/1000,""))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2332</v>
      </c>
      <c r="C374">
        <v>37</v>
      </c>
      <c r="D374" t="s">
        <v>2254</v>
      </c>
      <c r="E374" t="s">
        <v>1083</v>
      </c>
      <c r="F374" t="s">
        <v>273</v>
      </c>
      <c r="G374" t="s">
        <v>2443</v>
      </c>
      <c r="H374">
        <v>20</v>
      </c>
      <c r="J374" s="448">
        <f>IF($F374="","",IFERROR(IFERROR(INDEX(Réttabanki!$V:$V,MATCH($F374,Réttabanki!$A:$A,0)),INDEX(Vöruskrá!$R:$R,MATCH($F374,Vöruskrá!$B:$B,0)))*($H374+IF($I374="",$H374*(1+$AD$2),$I374))/2/1000,""))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2332</v>
      </c>
      <c r="C375" s="95">
        <v>37</v>
      </c>
      <c r="D375" s="96"/>
      <c r="E375" s="96"/>
      <c r="F375" s="96" t="s">
        <v>2329</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2330</v>
      </c>
      <c r="L375" s="9"/>
      <c r="M375" s="9"/>
      <c r="N375" s="10"/>
      <c r="O375" s="10"/>
      <c r="P375" s="10"/>
      <c r="Q375" s="10"/>
      <c r="R375" s="10"/>
      <c r="S375" s="10"/>
      <c r="T375" s="44"/>
      <c r="U375" s="467"/>
      <c r="V375" s="467"/>
      <c r="W375" s="467"/>
      <c r="X375" s="467"/>
      <c r="Y375" s="467"/>
      <c r="Z375" s="467"/>
      <c r="AA375" s="467"/>
      <c r="AC375" t="s">
        <v>87</v>
      </c>
      <c r="AF375" s="205" t="str">
        <f>IF($F375="","",IFERROR(IFERROR(INDEX(Réttabanki!$V:$V,MATCH($F375,Réttabanki!$A:$A,0)),INDEX(Vöruskrá!$R:$R,MATCH($F375,Vöruskrá!$B:$B,0)))*$H375/1000,""))</f>
        <v/>
      </c>
      <c r="AG375" s="205" t="str">
        <f>IF($F375="","",IFERROR(IFERROR(INDEX(Réttabanki!$V:$V,MATCH($F375,Réttabanki!$A:$A,0)),INDEX(Vöruskrá!$R:$R,MATCH($F375,Vöruskrá!$B:$B,0)))*IF($I375="",$H375*(1+$AD$2),$I375)/1000,""))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2332</v>
      </c>
      <c r="C376" s="95">
        <v>37</v>
      </c>
      <c r="D376" s="96"/>
      <c r="E376" s="96"/>
      <c r="F376" s="96" t="s">
        <v>2331</v>
      </c>
      <c r="G376" s="96"/>
      <c r="H376" s="97"/>
      <c r="I376" s="97"/>
      <c r="J376" s="225">
        <f>SUMIFS($AG$3:$AG$788,$AJ$3:$AJ$788,$AJ376,$D$3:$D$788,"&lt;&gt;Grunnskólar starfsmenn",$E$3:$E$788,"Aðalréttur")+SUMIFS($AG$3:$AG$788,$AJ$3:$AJ$788,$AJ376,$D$3:$D$788,"&lt;&gt;Grunnskólar starfsmenn",$E$3:$E$788,"Meðlætisbar")</f>
        <v>405.5</v>
      </c>
      <c r="K376" s="9" t="s">
        <v>2330</v>
      </c>
      <c r="L376" s="9"/>
      <c r="M376" s="9"/>
      <c r="N376" s="10"/>
      <c r="O376" s="10"/>
      <c r="P376" s="10"/>
      <c r="Q376" s="10"/>
      <c r="R376" s="10"/>
      <c r="S376" s="10"/>
      <c r="T376" s="44"/>
      <c r="U376" s="465"/>
      <c r="V376" s="465"/>
      <c r="W376" s="465"/>
      <c r="X376" s="465"/>
      <c r="Y376" s="465"/>
      <c r="Z376" s="465"/>
      <c r="AA376" s="465"/>
      <c r="AC376" t="s">
        <v>92</v>
      </c>
      <c r="AF376" s="205" t="str">
        <f>IF($F376="","",IFERROR(IFERROR(INDEX(Réttabanki!$V:$V,MATCH($F376,Réttabanki!$A:$A,0)),INDEX(Vöruskrá!$R:$R,MATCH($F376,Vöruskrá!$B:$B,0)))*$H376/1000,""))</f>
        <v/>
      </c>
      <c r="AG376" s="205" t="str">
        <f>IF($F376="","",IFERROR(IFERROR(INDEX(Réttabanki!$V:$V,MATCH($F376,Réttabanki!$A:$A,0)),INDEX(Vöruskrá!$R:$R,MATCH($F376,Vöruskrá!$B:$B,0)))*IF($I376="",$H376*(1+$AD$2),$I376)/1000,""))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2359</v>
      </c>
      <c r="C377">
        <v>37</v>
      </c>
      <c r="D377" t="s">
        <v>2254</v>
      </c>
      <c r="E377" t="s">
        <v>2288</v>
      </c>
      <c r="G377" t="s">
        <v>2360</v>
      </c>
      <c r="J377" s="448" t="str">
        <f>IF($F377="","",IFERROR(IFERROR(INDEX(Réttabanki!$V:$V,MATCH($F377,Réttabanki!$A:$A,0)),INDEX(Vöruskrá!$R:$R,MATCH($F377,Vöruskrá!$B:$B,0)))*($H377+IF($I377="",$H377*(1+$AD$2),$I377))/2/1000,""))</f>
        <v/>
      </c>
      <c r="K377" t="s">
        <v>2621</v>
      </c>
      <c r="L377" t="s">
        <v>2622</v>
      </c>
      <c r="U377" s="467"/>
      <c r="V377" s="467"/>
      <c r="W377" s="467"/>
      <c r="X377" s="467"/>
      <c r="Y377" s="467"/>
      <c r="Z377" s="467"/>
      <c r="AA377" s="467"/>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2359</v>
      </c>
      <c r="C378" s="11">
        <v>37</v>
      </c>
      <c r="D378" s="12" t="s">
        <v>2254</v>
      </c>
      <c r="E378" s="12" t="s">
        <v>2288</v>
      </c>
      <c r="F378" s="12" t="s">
        <v>750</v>
      </c>
      <c r="G378" s="12" t="s">
        <v>2363</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2293</v>
      </c>
      <c r="V378" s="465" t="s">
        <v>2294</v>
      </c>
      <c r="W378" s="465" t="s">
        <v>2364</v>
      </c>
      <c r="X378" s="465" t="s">
        <v>2295</v>
      </c>
      <c r="Y378" s="465">
        <v>75</v>
      </c>
      <c r="Z378" s="465" t="s">
        <v>2365</v>
      </c>
      <c r="AA378" s="465"/>
      <c r="AF378" s="205">
        <f>IF($F378="","",IFERROR(IFERROR(INDEX(Réttabanki!$V:$V,MATCH($F378,Réttabanki!$A:$A,0)),INDEX(Vöruskrá!$R:$R,MATCH($F378,Vöruskrá!$B:$B,0)))*$H378/1000,""))</f>
        <v>152.5</v>
      </c>
      <c r="AG378" s="205">
        <f>IF($F378="","",IFERROR(IFERROR(INDEX(Réttabanki!$V:$V,MATCH($F378,Réttabanki!$A:$A,0)),INDEX(Vöruskrá!$R:$R,MATCH($F378,Vöruskrá!$B:$B,0)))*IF($I378="",$H378*(1+$AD$2),$I378)/1000,""))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2359</v>
      </c>
      <c r="C379" s="11">
        <v>37</v>
      </c>
      <c r="D379" s="12" t="s">
        <v>2254</v>
      </c>
      <c r="E379" s="12" t="s">
        <v>2288</v>
      </c>
      <c r="F379" s="12" t="s">
        <v>278</v>
      </c>
      <c r="G379" s="12" t="s">
        <v>2366</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7" t="s">
        <v>2293</v>
      </c>
      <c r="V379" s="467" t="s">
        <v>2339</v>
      </c>
      <c r="W379" s="467"/>
      <c r="X379" s="467"/>
      <c r="Y379" s="467"/>
      <c r="Z379" s="467"/>
      <c r="AA379" s="467"/>
      <c r="AF379" s="205">
        <f>IF($F379="","",IFERROR(IFERROR(INDEX(Réttabanki!$V:$V,MATCH($F379,Réttabanki!$A:$A,0)),INDEX(Vöruskrá!$R:$R,MATCH($F379,Vöruskrá!$B:$B,0)))*$H379/1000,""))</f>
        <v>45</v>
      </c>
      <c r="AG379" s="205">
        <f>IF($F379="","",IFERROR(IFERROR(INDEX(Réttabanki!$V:$V,MATCH($F379,Réttabanki!$A:$A,0)),INDEX(Vöruskrá!$R:$R,MATCH($F379,Vöruskrá!$B:$B,0)))*IF($I379="",$H379*(1+$AD$2),$I379)/1000,""))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2359</v>
      </c>
      <c r="C380" s="11">
        <v>37</v>
      </c>
      <c r="D380" s="12" t="s">
        <v>2254</v>
      </c>
      <c r="E380" s="12" t="s">
        <v>2288</v>
      </c>
      <c r="F380" s="12" t="s">
        <v>828</v>
      </c>
      <c r="G380" s="12" t="s">
        <v>2367</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5"/>
      <c r="V380" s="465"/>
      <c r="W380" s="465"/>
      <c r="X380" s="465"/>
      <c r="Y380" s="465"/>
      <c r="Z380" s="465"/>
      <c r="AA380" s="465"/>
      <c r="AF380" s="205">
        <f>IF($F380="","",IFERROR(IFERROR(INDEX(Réttabanki!$V:$V,MATCH($F380,Réttabanki!$A:$A,0)),INDEX(Vöruskrá!$R:$R,MATCH($F380,Vöruskrá!$B:$B,0)))*$H380/1000,""))</f>
        <v>27.495000000000001</v>
      </c>
      <c r="AG380" s="205">
        <f>IF($F380="","",IFERROR(IFERROR(INDEX(Réttabanki!$V:$V,MATCH($F380,Réttabanki!$A:$A,0)),INDEX(Vöruskrá!$R:$R,MATCH($F380,Vöruskrá!$B:$B,0)))*IF($I380="",$H380*(1+$AD$2),$I380)/1000,""))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2359</v>
      </c>
      <c r="C381" s="11">
        <v>37</v>
      </c>
      <c r="D381" s="12" t="s">
        <v>2254</v>
      </c>
      <c r="E381" s="12" t="s">
        <v>1083</v>
      </c>
      <c r="F381" s="12"/>
      <c r="G381" s="12" t="s">
        <v>2369</v>
      </c>
      <c r="H381" s="13"/>
      <c r="I381" s="13"/>
      <c r="J381" s="90" t="str">
        <f>IF($F381="","",IFERROR(IFERROR(INDEX(Réttabanki!$V:$V,MATCH($F381,Réttabanki!$A:$A,0)),INDEX(Vöruskrá!$R:$R,MATCH($F381,Vöruskrá!$B:$B,0)))*($H381+IF($I381="",$H381*(1+$AD$2),$I381))/2/1000,""))</f>
        <v/>
      </c>
      <c r="K381" s="9" t="s">
        <v>2370</v>
      </c>
      <c r="L381" s="9" t="s">
        <v>217</v>
      </c>
      <c r="M381" s="9"/>
      <c r="N381" s="10"/>
      <c r="O381" s="10"/>
      <c r="P381" s="10"/>
      <c r="Q381" s="10"/>
      <c r="R381" s="10"/>
      <c r="S381" s="10"/>
      <c r="T381" s="45"/>
      <c r="U381" s="467"/>
      <c r="V381" s="467"/>
      <c r="W381" s="467"/>
      <c r="X381" s="467"/>
      <c r="Y381" s="467"/>
      <c r="Z381" s="467"/>
      <c r="AA381" s="467"/>
      <c r="AF381" s="205" t="str">
        <f>IF($F381="","",IFERROR(IFERROR(INDEX(Réttabanki!$V:$V,MATCH($F381,Réttabanki!$A:$A,0)),INDEX(Vöruskrá!$R:$R,MATCH($F381,Vöruskrá!$B:$B,0)))*$H381/1000,""))</f>
        <v/>
      </c>
      <c r="AG381" s="205" t="str">
        <f>IF($F381="","",IFERROR(IFERROR(INDEX(Réttabanki!$V:$V,MATCH($F381,Réttabanki!$A:$A,0)),INDEX(Vöruskrá!$R:$R,MATCH($F381,Vöruskrá!$B:$B,0)))*IF($I381="",$H381*(1+$AD$2),$I381)/1000,""))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2359</v>
      </c>
      <c r="C382" s="11">
        <v>37</v>
      </c>
      <c r="D382" s="12" t="s">
        <v>2254</v>
      </c>
      <c r="E382" s="12" t="s">
        <v>1083</v>
      </c>
      <c r="F382" s="12" t="s">
        <v>750</v>
      </c>
      <c r="G382" s="12" t="s">
        <v>2363</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IF($F382="","",IFERROR(IFERROR(INDEX(Réttabanki!$V:$V,MATCH($F382,Réttabanki!$A:$A,0)),INDEX(Vöruskrá!$R:$R,MATCH($F382,Vöruskrá!$B:$B,0)))*$H382/1000,""))</f>
        <v>152.5</v>
      </c>
      <c r="AG382" s="205">
        <f>IF($F382="","",IFERROR(IFERROR(INDEX(Réttabanki!$V:$V,MATCH($F382,Réttabanki!$A:$A,0)),INDEX(Vöruskrá!$R:$R,MATCH($F382,Vöruskrá!$B:$B,0)))*IF($I382="",$H382*(1+$AD$2),$I382)/1000,""))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2359</v>
      </c>
      <c r="C383" s="11">
        <v>37</v>
      </c>
      <c r="D383" s="12" t="s">
        <v>2254</v>
      </c>
      <c r="E383" s="12" t="s">
        <v>1083</v>
      </c>
      <c r="F383" s="12" t="s">
        <v>1308</v>
      </c>
      <c r="G383" s="12" t="s">
        <v>2371</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IF($F383="","",IFERROR(IFERROR(INDEX(Réttabanki!$V:$V,MATCH($F383,Réttabanki!$A:$A,0)),INDEX(Vöruskrá!$R:$R,MATCH($F383,Vöruskrá!$B:$B,0)))*$H383/1000,""))</f>
        <v>15</v>
      </c>
      <c r="AG383" s="205">
        <f>IF($F383="","",IFERROR(IFERROR(INDEX(Réttabanki!$V:$V,MATCH($F383,Réttabanki!$A:$A,0)),INDEX(Vöruskrá!$R:$R,MATCH($F383,Vöruskrá!$B:$B,0)))*IF($I383="",$H383*(1+$AD$2),$I383)/1000,""))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2359</v>
      </c>
      <c r="C384" s="11">
        <v>37</v>
      </c>
      <c r="D384" s="12" t="s">
        <v>2254</v>
      </c>
      <c r="E384" s="12" t="s">
        <v>1083</v>
      </c>
      <c r="F384" s="12" t="s">
        <v>828</v>
      </c>
      <c r="G384" s="12" t="s">
        <v>2367</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IF($F384="","",IFERROR(IFERROR(INDEX(Réttabanki!$V:$V,MATCH($F384,Réttabanki!$A:$A,0)),INDEX(Vöruskrá!$R:$R,MATCH($F384,Vöruskrá!$B:$B,0)))*$H384/1000,""))</f>
        <v>27.495000000000001</v>
      </c>
      <c r="AG384" s="205">
        <f>IF($F384="","",IFERROR(IFERROR(INDEX(Réttabanki!$V:$V,MATCH($F384,Réttabanki!$A:$A,0)),INDEX(Vöruskrá!$R:$R,MATCH($F384,Vöruskrá!$B:$B,0)))*IF($I384="",$H384*(1+$AD$2),$I384)/1000,""))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2359</v>
      </c>
      <c r="C385" s="11">
        <v>37</v>
      </c>
      <c r="D385" s="12" t="s">
        <v>2254</v>
      </c>
      <c r="E385" s="12" t="s">
        <v>1083</v>
      </c>
      <c r="F385" s="12"/>
      <c r="G385" s="12" t="s">
        <v>2372</v>
      </c>
      <c r="H385" s="13"/>
      <c r="I385" s="13"/>
      <c r="J385" s="90" t="str">
        <f>IF($F385="","",IFERROR(IFERROR(INDEX(Réttabanki!$V:$V,MATCH($F385,Réttabanki!$A:$A,0)),INDEX(Vöruskrá!$R:$R,MATCH($F385,Vöruskrá!$B:$B,0)))*($H385+IF($I385="",$H385*(1+$AD$2),$I385))/2/1000,""))</f>
        <v/>
      </c>
      <c r="K385" s="9" t="s">
        <v>2623</v>
      </c>
      <c r="L385" s="9" t="s">
        <v>217</v>
      </c>
      <c r="M385" s="9"/>
      <c r="N385" s="10"/>
      <c r="O385" s="10"/>
      <c r="P385" s="10"/>
      <c r="Q385" s="10"/>
      <c r="R385" s="10"/>
      <c r="S385" s="10"/>
      <c r="T385" s="45"/>
      <c r="U385" s="467"/>
      <c r="V385" s="467"/>
      <c r="W385" s="467"/>
      <c r="X385" s="467"/>
      <c r="Y385" s="467"/>
      <c r="Z385" s="467"/>
      <c r="AA385" s="467"/>
      <c r="AF385" s="205" t="str">
        <f>IF($F385="","",IFERROR(IFERROR(INDEX(Réttabanki!$V:$V,MATCH($F385,Réttabanki!$A:$A,0)),INDEX(Vöruskrá!$R:$R,MATCH($F385,Vöruskrá!$B:$B,0)))*$H385/1000,""))</f>
        <v/>
      </c>
      <c r="AG385" s="205" t="str">
        <f>IF($F385="","",IFERROR(IFERROR(INDEX(Réttabanki!$V:$V,MATCH($F385,Réttabanki!$A:$A,0)),INDEX(Vöruskrá!$R:$R,MATCH($F385,Vöruskrá!$B:$B,0)))*IF($I385="",$H385*(1+$AD$2),$I385)/1000,""))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2359</v>
      </c>
      <c r="C386" s="11">
        <v>37</v>
      </c>
      <c r="D386" s="12" t="s">
        <v>2254</v>
      </c>
      <c r="E386" s="12" t="s">
        <v>1083</v>
      </c>
      <c r="F386" s="12" t="s">
        <v>750</v>
      </c>
      <c r="G386" s="12" t="s">
        <v>2363</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IF($F386="","",IFERROR(IFERROR(INDEX(Réttabanki!$V:$V,MATCH($F386,Réttabanki!$A:$A,0)),INDEX(Vöruskrá!$R:$R,MATCH($F386,Vöruskrá!$B:$B,0)))*$H386/1000,""))</f>
        <v>152.5</v>
      </c>
      <c r="AG386" s="205">
        <f>IF($F386="","",IFERROR(IFERROR(INDEX(Réttabanki!$V:$V,MATCH($F386,Réttabanki!$A:$A,0)),INDEX(Vöruskrá!$R:$R,MATCH($F386,Vöruskrá!$B:$B,0)))*IF($I386="",$H386*(1+$AD$2),$I386)/1000,""))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2359</v>
      </c>
      <c r="C387" s="11">
        <v>37</v>
      </c>
      <c r="D387" s="12" t="s">
        <v>2254</v>
      </c>
      <c r="E387" s="12" t="s">
        <v>1083</v>
      </c>
      <c r="F387" s="12" t="s">
        <v>828</v>
      </c>
      <c r="G387" s="12" t="s">
        <v>2367</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IF($F387="","",IFERROR(IFERROR(INDEX(Réttabanki!$V:$V,MATCH($F387,Réttabanki!$A:$A,0)),INDEX(Vöruskrá!$R:$R,MATCH($F387,Vöruskrá!$B:$B,0)))*$H387/1000,""))</f>
        <v>27.495000000000001</v>
      </c>
      <c r="AG387" s="205">
        <f>IF($F387="","",IFERROR(IFERROR(INDEX(Réttabanki!$V:$V,MATCH($F387,Réttabanki!$A:$A,0)),INDEX(Vöruskrá!$R:$R,MATCH($F387,Vöruskrá!$B:$B,0)))*IF($I387="",$H387*(1+$AD$2),$I387)/1000,""))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2359</v>
      </c>
      <c r="C388" s="11">
        <v>37</v>
      </c>
      <c r="D388" s="12" t="s">
        <v>2254</v>
      </c>
      <c r="E388" s="12" t="s">
        <v>1083</v>
      </c>
      <c r="F388" s="12"/>
      <c r="G388" s="12" t="s">
        <v>2373</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IF($F388="","",IFERROR(IFERROR(INDEX(Réttabanki!$V:$V,MATCH($F388,Réttabanki!$A:$A,0)),INDEX(Vöruskrá!$R:$R,MATCH($F388,Vöruskrá!$B:$B,0)))*$H388/1000,""))</f>
        <v/>
      </c>
      <c r="AG388" s="205" t="str">
        <f>IF($F388="","",IFERROR(IFERROR(INDEX(Réttabanki!$V:$V,MATCH($F388,Réttabanki!$A:$A,0)),INDEX(Vöruskrá!$R:$R,MATCH($F388,Vöruskrá!$B:$B,0)))*IF($I388="",$H388*(1+$AD$2),$I388)/1000,""))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2359</v>
      </c>
      <c r="C389" s="11">
        <v>37</v>
      </c>
      <c r="D389" s="12" t="s">
        <v>2254</v>
      </c>
      <c r="E389" s="12" t="s">
        <v>1083</v>
      </c>
      <c r="F389" s="12" t="s">
        <v>332</v>
      </c>
      <c r="G389" s="12" t="s">
        <v>2373</v>
      </c>
      <c r="H389" s="13">
        <v>250</v>
      </c>
      <c r="I389" s="13">
        <v>250</v>
      </c>
      <c r="J389" s="449">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7" t="s">
        <v>2293</v>
      </c>
      <c r="V389" s="467" t="s">
        <v>2294</v>
      </c>
      <c r="W389" s="467" t="s">
        <v>2364</v>
      </c>
      <c r="X389" s="467" t="s">
        <v>2374</v>
      </c>
      <c r="Y389" s="467">
        <v>75</v>
      </c>
      <c r="Z389" s="467" t="s">
        <v>2337</v>
      </c>
      <c r="AA389" s="467"/>
      <c r="AF389" s="205">
        <f>IF($F389="","",IFERROR(IFERROR(INDEX(Réttabanki!$V:$V,MATCH($F389,Réttabanki!$A:$A,0)),INDEX(Vöruskrá!$R:$R,MATCH($F389,Vöruskrá!$B:$B,0)))*$H389/1000,""))</f>
        <v>0</v>
      </c>
      <c r="AG389" s="205">
        <f>IF($F389="","",IFERROR(IFERROR(INDEX(Réttabanki!$V:$V,MATCH($F389,Réttabanki!$A:$A,0)),INDEX(Vöruskrá!$R:$R,MATCH($F389,Vöruskrá!$B:$B,0)))*IF($I389="",$H389*(1+$AD$2),$I389)/1000,""))</f>
        <v>0</v>
      </c>
      <c r="AH389" s="206" t="str">
        <f>IF(N($AF389)+N($AG389)=0,"",MAX(N($AF389)/$AE$6,N($AG389)/$AE$5))</f>
        <v/>
      </c>
      <c r="AI389" s="414" t="str">
        <f>IF($AH389="","",IF($AH389&gt;$AE$7,"⚠ Yfir "&amp;TEXT($AE$7,"0%"),"OK"))</f>
        <v/>
      </c>
      <c r="AJ389" s="314">
        <f>IF($A389&lt;&gt;"",$A389,AJ388)</f>
        <v>46274</v>
      </c>
    </row>
    <row r="390" spans="1:36" ht="36">
      <c r="A390" s="153"/>
      <c r="B390" s="11" t="s">
        <v>2359</v>
      </c>
      <c r="C390" s="11">
        <v>37</v>
      </c>
      <c r="D390" s="12" t="s">
        <v>2254</v>
      </c>
      <c r="E390" s="12" t="s">
        <v>2312</v>
      </c>
      <c r="F390" s="12"/>
      <c r="G390" s="12" t="s">
        <v>2375</v>
      </c>
      <c r="H390" s="13"/>
      <c r="I390" s="13"/>
      <c r="J390" s="90" t="str">
        <f>IF($F390="","",IFERROR(IFERROR(INDEX(Réttabanki!$V:$V,MATCH($F390,Réttabanki!$A:$A,0)),INDEX(Vöruskrá!$R:$R,MATCH($F390,Vöruskrá!$B:$B,0)))*($H390+IF($I390="",$H390*(1+$AD$2),$I390))/2/1000,""))</f>
        <v/>
      </c>
      <c r="K390" s="9" t="s">
        <v>2376</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5"/>
      <c r="V390" s="465"/>
      <c r="W390" s="465"/>
      <c r="X390" s="465"/>
      <c r="Y390" s="465"/>
      <c r="Z390" s="465"/>
      <c r="AA390" s="465"/>
      <c r="AF390" s="205" t="str">
        <f>IF($F390="","",IFERROR(IFERROR(INDEX(Réttabanki!$V:$V,MATCH($F390,Réttabanki!$A:$A,0)),INDEX(Vöruskrá!$R:$R,MATCH($F390,Vöruskrá!$B:$B,0)))*$H390/1000,""))</f>
        <v/>
      </c>
      <c r="AG390" s="205" t="str">
        <f>IF($F390="","",IFERROR(IFERROR(INDEX(Réttabanki!$V:$V,MATCH($F390,Réttabanki!$A:$A,0)),INDEX(Vöruskrá!$R:$R,MATCH($F390,Vöruskrá!$B:$B,0)))*IF($I390="",$H390*(1+$AD$2),$I390)/1000,""))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2359</v>
      </c>
      <c r="C391" s="11">
        <v>37</v>
      </c>
      <c r="D391" s="12" t="s">
        <v>2254</v>
      </c>
      <c r="E391" s="12" t="s">
        <v>2312</v>
      </c>
      <c r="F391" s="12" t="s">
        <v>332</v>
      </c>
      <c r="G391" s="12" t="s">
        <v>332</v>
      </c>
      <c r="H391" s="13">
        <v>250</v>
      </c>
      <c r="I391" s="13">
        <v>250</v>
      </c>
      <c r="J391" s="449">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7" t="s">
        <v>2293</v>
      </c>
      <c r="V391" s="467" t="s">
        <v>2294</v>
      </c>
      <c r="W391" s="467" t="s">
        <v>2364</v>
      </c>
      <c r="X391" s="467" t="s">
        <v>2374</v>
      </c>
      <c r="Y391" s="467">
        <v>75</v>
      </c>
      <c r="Z391" s="467" t="s">
        <v>2337</v>
      </c>
      <c r="AA391" s="467"/>
      <c r="AF391" s="205">
        <f>IF($F391="","",IFERROR(IFERROR(INDEX(Réttabanki!$V:$V,MATCH($F391,Réttabanki!$A:$A,0)),INDEX(Vöruskrá!$R:$R,MATCH($F391,Vöruskrá!$B:$B,0)))*$H391/1000,""))</f>
        <v>0</v>
      </c>
      <c r="AG391" s="205">
        <f>IF($F391="","",IFERROR(IFERROR(INDEX(Réttabanki!$V:$V,MATCH($F391,Réttabanki!$A:$A,0)),INDEX(Vöruskrá!$R:$R,MATCH($F391,Vöruskrá!$B:$B,0)))*IF($I391="",$H391*(1+$AD$2),$I391)/1000,""))</f>
        <v>0</v>
      </c>
      <c r="AH391" s="206" t="str">
        <f>IF(N($AF391)+N($AG391)=0,"",MAX(N($AF391)/$AE$6,N($AG391)/$AE$5))</f>
        <v/>
      </c>
      <c r="AI391" s="414" t="str">
        <f>IF($AH391="","",IF($AH391&gt;$AE$7,"⚠ Yfir "&amp;TEXT($AE$7,"0%"),"OK"))</f>
        <v/>
      </c>
      <c r="AJ391" s="314">
        <f>IF($A391&lt;&gt;"",$A391,AJ390)</f>
        <v>46274</v>
      </c>
    </row>
    <row r="392" spans="1:36" ht="24">
      <c r="A392" s="153"/>
      <c r="B392" s="11" t="s">
        <v>2359</v>
      </c>
      <c r="C392" s="11">
        <v>37</v>
      </c>
      <c r="D392" s="12" t="s">
        <v>2254</v>
      </c>
      <c r="E392" s="12" t="s">
        <v>2312</v>
      </c>
      <c r="F392" s="12" t="s">
        <v>828</v>
      </c>
      <c r="G392" s="12" t="s">
        <v>2367</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5"/>
      <c r="V392" s="465"/>
      <c r="W392" s="465"/>
      <c r="X392" s="465"/>
      <c r="Y392" s="465"/>
      <c r="Z392" s="465"/>
      <c r="AA392" s="465"/>
      <c r="AF392" s="205">
        <f>IF($F392="","",IFERROR(IFERROR(INDEX(Réttabanki!$V:$V,MATCH($F392,Réttabanki!$A:$A,0)),INDEX(Vöruskrá!$R:$R,MATCH($F392,Vöruskrá!$B:$B,0)))*$H392/1000,""))</f>
        <v>27.495000000000001</v>
      </c>
      <c r="AG392" s="205">
        <f>IF($F392="","",IFERROR(IFERROR(INDEX(Réttabanki!$V:$V,MATCH($F392,Réttabanki!$A:$A,0)),INDEX(Vöruskrá!$R:$R,MATCH($F392,Vöruskrá!$B:$B,0)))*IF($I392="",$H392*(1+$AD$2),$I392)/1000,""))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2359</v>
      </c>
      <c r="C393">
        <v>37</v>
      </c>
      <c r="D393" t="s">
        <v>2254</v>
      </c>
      <c r="E393" t="s">
        <v>2317</v>
      </c>
      <c r="G393" t="s">
        <v>2624</v>
      </c>
      <c r="J393" s="448" t="str">
        <f>IF($F393="","",IFERROR(IFERROR(INDEX(Réttabanki!$V:$V,MATCH($F393,Réttabanki!$A:$A,0)),INDEX(Vöruskrá!$R:$R,MATCH($F393,Vöruskrá!$B:$B,0)))*($H393+IF($I393="",$H393*(1+$AD$2),$I393))/2/1000,""))</f>
        <v/>
      </c>
      <c r="K393" t="s">
        <v>2625</v>
      </c>
      <c r="L393" t="s">
        <v>2626</v>
      </c>
      <c r="U393" s="467"/>
      <c r="V393" s="467"/>
      <c r="W393" s="467"/>
      <c r="X393" s="467"/>
      <c r="Y393" s="467"/>
      <c r="Z393" s="467"/>
      <c r="AA393" s="467"/>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2359</v>
      </c>
      <c r="C394">
        <v>37</v>
      </c>
      <c r="D394" t="s">
        <v>2254</v>
      </c>
      <c r="E394" t="s">
        <v>2317</v>
      </c>
      <c r="F394" t="s">
        <v>504</v>
      </c>
      <c r="G394" t="s">
        <v>2627</v>
      </c>
      <c r="H394">
        <v>40</v>
      </c>
      <c r="I394">
        <v>40</v>
      </c>
      <c r="J394" s="448">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2359</v>
      </c>
      <c r="C395">
        <v>37</v>
      </c>
      <c r="D395" t="s">
        <v>2254</v>
      </c>
      <c r="E395" t="s">
        <v>2317</v>
      </c>
      <c r="F395" t="s">
        <v>508</v>
      </c>
      <c r="G395" t="s">
        <v>2340</v>
      </c>
      <c r="H395">
        <v>10</v>
      </c>
      <c r="I395">
        <v>10</v>
      </c>
      <c r="J395" s="448">
        <f>IF($F395="","",IFERROR(IFERROR(INDEX(Réttabanki!$V:$V,MATCH($F395,Réttabanki!$A:$A,0)),INDEX(Vöruskrá!$R:$R,MATCH($F395,Vöruskrá!$B:$B,0)))*($H395+IF($I395="",$H395*(1+$AD$2),$I395))/2/1000,""))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2359</v>
      </c>
      <c r="C396">
        <v>37</v>
      </c>
      <c r="D396" t="s">
        <v>2254</v>
      </c>
      <c r="E396" t="s">
        <v>2317</v>
      </c>
      <c r="F396" t="s">
        <v>1088</v>
      </c>
      <c r="G396" t="s">
        <v>1089</v>
      </c>
      <c r="H396">
        <v>15</v>
      </c>
      <c r="I396">
        <v>15</v>
      </c>
      <c r="J396" s="448">
        <f>IF($F396="","",IFERROR(IFERROR(INDEX(Réttabanki!$V:$V,MATCH($F396,Réttabanki!$A:$A,0)),INDEX(Vöruskrá!$R:$R,MATCH($F396,Vöruskrá!$B:$B,0)))*($H396+IF($I396="",$H396*(1+$AD$2),$I396))/2/1000,""))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2359</v>
      </c>
      <c r="C397">
        <v>37</v>
      </c>
      <c r="D397" t="s">
        <v>2254</v>
      </c>
      <c r="E397" t="s">
        <v>2317</v>
      </c>
      <c r="F397" t="s">
        <v>1118</v>
      </c>
      <c r="G397" t="s">
        <v>2463</v>
      </c>
      <c r="H397">
        <v>15</v>
      </c>
      <c r="I397">
        <v>15</v>
      </c>
      <c r="J397" s="448">
        <f>IF($F397="","",IFERROR(IFERROR(INDEX(Réttabanki!$V:$V,MATCH($F397,Réttabanki!$A:$A,0)),INDEX(Vöruskrá!$R:$R,MATCH($F397,Vöruskrá!$B:$B,0)))*($H397+IF($I397="",$H397*(1+$AD$2),$I397))/2/1000,""))</f>
        <v>6.75</v>
      </c>
      <c r="K397" t="s">
        <v>1119</v>
      </c>
      <c r="L397" t="s">
        <v>1080</v>
      </c>
      <c r="U397" s="467"/>
      <c r="V397" s="467"/>
      <c r="W397" s="467"/>
      <c r="X397" s="467"/>
      <c r="Y397" s="467"/>
      <c r="Z397" s="467"/>
      <c r="AA397" s="467"/>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2359</v>
      </c>
      <c r="C398">
        <v>37</v>
      </c>
      <c r="D398" t="s">
        <v>2254</v>
      </c>
      <c r="E398" t="s">
        <v>2317</v>
      </c>
      <c r="F398" t="s">
        <v>1454</v>
      </c>
      <c r="G398" t="s">
        <v>1454</v>
      </c>
      <c r="J398" s="454">
        <f>IF($F398="","",IFERROR(IFERROR(INDEX(Réttabanki!$V:$V,MATCH($F398,Réttabanki!$A:$A,0)),INDEX(Vöruskrá!$R:$R,MATCH($F398,Vöruskrá!$B:$B,0)))*($H398+IF($I398="",$H398*(1+$AD$2),$I398))/2/1000,""))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2359</v>
      </c>
      <c r="C399">
        <v>37</v>
      </c>
      <c r="D399" t="s">
        <v>2254</v>
      </c>
      <c r="E399" t="s">
        <v>1083</v>
      </c>
      <c r="G399" t="s">
        <v>2628</v>
      </c>
      <c r="J399" s="448" t="str">
        <f>IF($F399="","",IFERROR(IFERROR(INDEX(Réttabanki!$V:$V,MATCH($F399,Réttabanki!$A:$A,0)),INDEX(Vöruskrá!$R:$R,MATCH($F399,Vöruskrá!$B:$B,0)))*($H399+IF($I399="",$H399*(1+$AD$2),$I399))/2/1000,""))</f>
        <v/>
      </c>
      <c r="K399" t="s">
        <v>2629</v>
      </c>
      <c r="L399" t="s">
        <v>2630</v>
      </c>
      <c r="U399" s="467"/>
      <c r="V399" s="467"/>
      <c r="W399" s="467"/>
      <c r="X399" s="467"/>
      <c r="Y399" s="467"/>
      <c r="Z399" s="467"/>
      <c r="AA399" s="467"/>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2359</v>
      </c>
      <c r="C400">
        <v>37</v>
      </c>
      <c r="D400" t="s">
        <v>2254</v>
      </c>
      <c r="E400" t="s">
        <v>1083</v>
      </c>
      <c r="F400" t="s">
        <v>504</v>
      </c>
      <c r="G400" t="s">
        <v>2627</v>
      </c>
      <c r="H400">
        <v>40</v>
      </c>
      <c r="I400">
        <v>40</v>
      </c>
      <c r="J400" s="448">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2359</v>
      </c>
      <c r="C401">
        <v>37</v>
      </c>
      <c r="D401" t="s">
        <v>2254</v>
      </c>
      <c r="E401" t="s">
        <v>1083</v>
      </c>
      <c r="F401" t="s">
        <v>1088</v>
      </c>
      <c r="G401" t="s">
        <v>1089</v>
      </c>
      <c r="H401">
        <v>15</v>
      </c>
      <c r="I401">
        <v>15</v>
      </c>
      <c r="J401" s="448">
        <f>IF($F401="","",IFERROR(IFERROR(INDEX(Réttabanki!$V:$V,MATCH($F401,Réttabanki!$A:$A,0)),INDEX(Vöruskrá!$R:$R,MATCH($F401,Vöruskrá!$B:$B,0)))*($H401+IF($I401="",$H401*(1+$AD$2),$I401))/2/1000,""))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2359</v>
      </c>
      <c r="C402">
        <v>37</v>
      </c>
      <c r="D402" t="s">
        <v>2254</v>
      </c>
      <c r="E402" t="s">
        <v>1083</v>
      </c>
      <c r="F402" t="s">
        <v>1118</v>
      </c>
      <c r="G402" t="s">
        <v>2463</v>
      </c>
      <c r="H402">
        <v>15</v>
      </c>
      <c r="I402">
        <v>15</v>
      </c>
      <c r="J402" s="448">
        <f>IF($F402="","",IFERROR(IFERROR(INDEX(Réttabanki!$V:$V,MATCH($F402,Réttabanki!$A:$A,0)),INDEX(Vöruskrá!$R:$R,MATCH($F402,Vöruskrá!$B:$B,0)))*($H402+IF($I402="",$H402*(1+$AD$2),$I402))/2/1000,""))</f>
        <v>6.75</v>
      </c>
      <c r="K402" t="s">
        <v>1119</v>
      </c>
      <c r="L402" t="s">
        <v>1080</v>
      </c>
      <c r="U402" s="465"/>
      <c r="V402" s="465"/>
      <c r="W402" s="465"/>
      <c r="X402" s="465"/>
      <c r="Y402" s="465"/>
      <c r="Z402" s="465"/>
      <c r="AA402" s="46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2359</v>
      </c>
      <c r="C403">
        <v>37</v>
      </c>
      <c r="D403" t="s">
        <v>2254</v>
      </c>
      <c r="E403" t="s">
        <v>1083</v>
      </c>
      <c r="G403" t="s">
        <v>2631</v>
      </c>
      <c r="J403" s="448" t="str">
        <f>IF($F403="","",IFERROR(IFERROR(INDEX(Réttabanki!$V:$V,MATCH($F403,Réttabanki!$A:$A,0)),INDEX(Vöruskrá!$R:$R,MATCH($F403,Vöruskrá!$B:$B,0)))*($H403+IF($I403="",$H403*(1+$AD$2),$I403))/2/1000,""))</f>
        <v/>
      </c>
      <c r="K403" t="s">
        <v>510</v>
      </c>
      <c r="L403" t="s">
        <v>217</v>
      </c>
      <c r="U403" s="467"/>
      <c r="V403" s="467"/>
      <c r="W403" s="467"/>
      <c r="X403" s="467"/>
      <c r="Y403" s="467"/>
      <c r="Z403" s="467"/>
      <c r="AA403" s="467"/>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2359</v>
      </c>
      <c r="C404">
        <v>37</v>
      </c>
      <c r="D404" t="s">
        <v>2254</v>
      </c>
      <c r="E404" t="s">
        <v>1083</v>
      </c>
      <c r="F404" t="s">
        <v>508</v>
      </c>
      <c r="G404" t="s">
        <v>2340</v>
      </c>
      <c r="H404">
        <v>10</v>
      </c>
      <c r="I404">
        <v>10</v>
      </c>
      <c r="J404" s="448">
        <f>IF($F404="","",IFERROR(IFERROR(INDEX(Réttabanki!$V:$V,MATCH($F404,Réttabanki!$A:$A,0)),INDEX(Vöruskrá!$R:$R,MATCH($F404,Vöruskrá!$B:$B,0)))*($H404+IF($I404="",$H404*(1+$AD$2),$I404))/2/1000,""))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2359</v>
      </c>
      <c r="C405">
        <v>37</v>
      </c>
      <c r="D405" t="s">
        <v>2254</v>
      </c>
      <c r="E405" t="s">
        <v>2319</v>
      </c>
      <c r="G405" t="s">
        <v>2632</v>
      </c>
      <c r="J405" s="448" t="str">
        <f>IF($F405="","",IFERROR(IFERROR(INDEX(Réttabanki!$V:$V,MATCH($F405,Réttabanki!$A:$A,0)),INDEX(Vöruskrá!$R:$R,MATCH($F405,Vöruskrá!$B:$B,0)))*($H405+IF($I405="",$H405*(1+$AD$2),$I405))/2/1000,""))</f>
        <v/>
      </c>
      <c r="K405" t="s">
        <v>2633</v>
      </c>
      <c r="L405" t="s">
        <v>2634</v>
      </c>
      <c r="U405" s="467"/>
      <c r="V405" s="467"/>
      <c r="W405" s="467"/>
      <c r="X405" s="467"/>
      <c r="Y405" s="467"/>
      <c r="Z405" s="467"/>
      <c r="AA405" s="467"/>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2359</v>
      </c>
      <c r="C406">
        <v>37</v>
      </c>
      <c r="D406" t="s">
        <v>2254</v>
      </c>
      <c r="E406" t="s">
        <v>2319</v>
      </c>
      <c r="F406" t="s">
        <v>194</v>
      </c>
      <c r="G406" t="s">
        <v>2635</v>
      </c>
      <c r="H406">
        <v>40</v>
      </c>
      <c r="I406">
        <v>40</v>
      </c>
      <c r="J406" s="448">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2359</v>
      </c>
      <c r="C407">
        <v>37</v>
      </c>
      <c r="D407" t="s">
        <v>2254</v>
      </c>
      <c r="E407" t="s">
        <v>2319</v>
      </c>
      <c r="F407" t="s">
        <v>688</v>
      </c>
      <c r="G407" t="s">
        <v>2324</v>
      </c>
      <c r="H407">
        <v>20</v>
      </c>
      <c r="I407">
        <v>20</v>
      </c>
      <c r="J407" s="448">
        <f>IF($F407="","",IFERROR(IFERROR(INDEX(Réttabanki!$V:$V,MATCH($F407,Réttabanki!$A:$A,0)),INDEX(Vöruskrá!$R:$R,MATCH($F407,Vöruskrá!$B:$B,0)))*($H407+IF($I407="",$H407*(1+$AD$2),$I407))/2/1000,""))</f>
        <v>36</v>
      </c>
      <c r="K407" t="s">
        <v>2582</v>
      </c>
      <c r="L407" t="s">
        <v>217</v>
      </c>
      <c r="N407">
        <v>270</v>
      </c>
      <c r="O407">
        <v>17</v>
      </c>
      <c r="P407">
        <v>10</v>
      </c>
      <c r="Q407">
        <v>0</v>
      </c>
      <c r="R407">
        <v>29</v>
      </c>
      <c r="S407">
        <v>1.5</v>
      </c>
      <c r="U407" s="467"/>
      <c r="V407" s="467"/>
      <c r="W407" s="467"/>
      <c r="X407" s="467"/>
      <c r="Y407" s="467"/>
      <c r="Z407" s="467"/>
      <c r="AA407" s="467"/>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2359</v>
      </c>
      <c r="C408">
        <v>37</v>
      </c>
      <c r="D408" t="s">
        <v>2254</v>
      </c>
      <c r="E408" t="s">
        <v>1083</v>
      </c>
      <c r="G408" t="s">
        <v>2636</v>
      </c>
      <c r="J408" s="448" t="str">
        <f>IF($F408="","",IFERROR(IFERROR(INDEX(Réttabanki!$V:$V,MATCH($F408,Réttabanki!$A:$A,0)),INDEX(Vöruskrá!$R:$R,MATCH($F408,Vöruskrá!$B:$B,0)))*($H408+IF($I408="",$H408*(1+$AD$2),$I408))/2/1000,""))</f>
        <v/>
      </c>
      <c r="K408" t="s">
        <v>2637</v>
      </c>
      <c r="L408" t="s">
        <v>217</v>
      </c>
      <c r="U408" s="465"/>
      <c r="V408" s="465"/>
      <c r="W408" s="465"/>
      <c r="X408" s="465"/>
      <c r="Y408" s="465"/>
      <c r="Z408" s="465"/>
      <c r="AA408" s="46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2359</v>
      </c>
      <c r="C409">
        <v>37</v>
      </c>
      <c r="D409" t="s">
        <v>2254</v>
      </c>
      <c r="E409" t="s">
        <v>1083</v>
      </c>
      <c r="F409" t="s">
        <v>1301</v>
      </c>
      <c r="G409" t="s">
        <v>2328</v>
      </c>
      <c r="J409" s="454">
        <f>IF($F409="","",IFERROR(IFERROR(INDEX(Réttabanki!$V:$V,MATCH($F409,Réttabanki!$A:$A,0)),INDEX(Vöruskrá!$R:$R,MATCH($F409,Vöruskrá!$B:$B,0)))*($H409+IF($I409="",$H409*(1+$AD$2),$I409))/2/1000,""))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2359</v>
      </c>
      <c r="C410">
        <v>37</v>
      </c>
      <c r="D410" t="s">
        <v>2254</v>
      </c>
      <c r="E410" t="s">
        <v>1083</v>
      </c>
      <c r="F410" t="s">
        <v>688</v>
      </c>
      <c r="G410" t="s">
        <v>2324</v>
      </c>
      <c r="J410" s="454">
        <f>IF($F410="","",IFERROR(IFERROR(INDEX(Réttabanki!$V:$V,MATCH($F410,Réttabanki!$A:$A,0)),INDEX(Vöruskrá!$R:$R,MATCH($F410,Vöruskrá!$B:$B,0)))*($H410+IF($I410="",$H410*(1+$AD$2),$I410))/2/1000,""))</f>
        <v>0</v>
      </c>
      <c r="K410" t="s">
        <v>2582</v>
      </c>
      <c r="L410" t="s">
        <v>217</v>
      </c>
      <c r="N410">
        <v>270</v>
      </c>
      <c r="O410">
        <v>17</v>
      </c>
      <c r="P410">
        <v>10</v>
      </c>
      <c r="Q410">
        <v>0</v>
      </c>
      <c r="R410">
        <v>29</v>
      </c>
      <c r="S410">
        <v>1.5</v>
      </c>
      <c r="U410" s="465"/>
      <c r="V410" s="465"/>
      <c r="W410" s="465"/>
      <c r="X410" s="465"/>
      <c r="Y410" s="465"/>
      <c r="Z410" s="465"/>
      <c r="AA410" s="46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2359</v>
      </c>
      <c r="C411" s="95">
        <v>37</v>
      </c>
      <c r="D411" s="96"/>
      <c r="E411" s="96"/>
      <c r="F411" s="96" t="s">
        <v>2329</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2330</v>
      </c>
      <c r="L411" s="9"/>
      <c r="M411" s="9"/>
      <c r="N411" s="10"/>
      <c r="O411" s="10"/>
      <c r="P411" s="10"/>
      <c r="Q411" s="10"/>
      <c r="R411" s="10"/>
      <c r="S411" s="10"/>
      <c r="T411" s="44"/>
      <c r="U411" s="467"/>
      <c r="V411" s="467"/>
      <c r="W411" s="467"/>
      <c r="X411" s="467"/>
      <c r="Y411" s="467"/>
      <c r="Z411" s="467"/>
      <c r="AA411" s="467"/>
      <c r="AC411" t="s">
        <v>87</v>
      </c>
      <c r="AF411" s="205" t="str">
        <f>IF($F411="","",IFERROR(IFERROR(INDEX(Réttabanki!$V:$V,MATCH($F411,Réttabanki!$A:$A,0)),INDEX(Vöruskrá!$R:$R,MATCH($F411,Vöruskrá!$B:$B,0)))*$H411/1000,""))</f>
        <v/>
      </c>
      <c r="AG411" s="205" t="str">
        <f>IF($F411="","",IFERROR(IFERROR(INDEX(Réttabanki!$V:$V,MATCH($F411,Réttabanki!$A:$A,0)),INDEX(Vöruskrá!$R:$R,MATCH($F411,Vöruskrá!$B:$B,0)))*IF($I411="",$H411*(1+$AD$2),$I411)/1000,""))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2359</v>
      </c>
      <c r="C412" s="95">
        <v>37</v>
      </c>
      <c r="D412" s="96"/>
      <c r="E412" s="96"/>
      <c r="F412" s="96" t="s">
        <v>2331</v>
      </c>
      <c r="G412" s="96"/>
      <c r="H412" s="97"/>
      <c r="I412" s="97"/>
      <c r="J412" s="225">
        <f>SUMIFS($AG$3:$AG$788,$AJ$3:$AJ$788,$AJ412,$D$3:$D$788,"&lt;&gt;Grunnskólar starfsmenn",$E$3:$E$788,"Aðalréttur")+SUMIFS($AG$3:$AG$788,$AJ$3:$AJ$788,$AJ412,$D$3:$D$788,"&lt;&gt;Grunnskólar starfsmenn",$E$3:$E$788,"Meðlætisbar")</f>
        <v>284.745</v>
      </c>
      <c r="K412" s="9" t="s">
        <v>2330</v>
      </c>
      <c r="L412" s="9"/>
      <c r="M412" s="9"/>
      <c r="N412" s="10"/>
      <c r="O412" s="10"/>
      <c r="P412" s="10"/>
      <c r="Q412" s="10"/>
      <c r="R412" s="10"/>
      <c r="S412" s="10"/>
      <c r="T412" s="44"/>
      <c r="U412" s="465"/>
      <c r="V412" s="465"/>
      <c r="W412" s="465"/>
      <c r="X412" s="465"/>
      <c r="Y412" s="465"/>
      <c r="Z412" s="465"/>
      <c r="AA412" s="465"/>
      <c r="AC412" t="s">
        <v>92</v>
      </c>
      <c r="AF412" s="205" t="str">
        <f>IF($F412="","",IFERROR(IFERROR(INDEX(Réttabanki!$V:$V,MATCH($F412,Réttabanki!$A:$A,0)),INDEX(Vöruskrá!$R:$R,MATCH($F412,Vöruskrá!$B:$B,0)))*$H412/1000,""))</f>
        <v/>
      </c>
      <c r="AG412" s="205" t="str">
        <f>IF($F412="","",IFERROR(IFERROR(INDEX(Réttabanki!$V:$V,MATCH($F412,Réttabanki!$A:$A,0)),INDEX(Vöruskrá!$R:$R,MATCH($F412,Vöruskrá!$B:$B,0)))*IF($I412="",$H412*(1+$AD$2),$I412)/1000,""))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2392</v>
      </c>
      <c r="C413">
        <v>37</v>
      </c>
      <c r="D413" t="s">
        <v>2254</v>
      </c>
      <c r="E413" t="s">
        <v>2288</v>
      </c>
      <c r="G413" t="s">
        <v>2638</v>
      </c>
      <c r="J413" s="448" t="str">
        <f>IF($F413="","",IFERROR(IFERROR(INDEX(Réttabanki!$V:$V,MATCH($F413,Réttabanki!$A:$A,0)),INDEX(Vöruskrá!$R:$R,MATCH($F413,Vöruskrá!$B:$B,0)))*($H413+IF($I413="",$H413*(1+$AD$2),$I413))/2/1000,""))</f>
        <v/>
      </c>
      <c r="K413" t="s">
        <v>2639</v>
      </c>
      <c r="L413" t="s">
        <v>1889</v>
      </c>
      <c r="U413" s="467"/>
      <c r="V413" s="467"/>
      <c r="W413" s="467"/>
      <c r="X413" s="467"/>
      <c r="Y413" s="467"/>
      <c r="Z413" s="467"/>
      <c r="AA413" s="467"/>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2392</v>
      </c>
      <c r="C414">
        <v>37</v>
      </c>
      <c r="D414" t="s">
        <v>2254</v>
      </c>
      <c r="E414" t="s">
        <v>2288</v>
      </c>
      <c r="F414" t="s">
        <v>946</v>
      </c>
      <c r="G414" t="s">
        <v>2640</v>
      </c>
      <c r="H414">
        <v>160</v>
      </c>
      <c r="I414">
        <v>180</v>
      </c>
      <c r="J414" s="448">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2293</v>
      </c>
      <c r="V414" s="465" t="s">
        <v>2294</v>
      </c>
      <c r="W414" s="465">
        <v>180</v>
      </c>
      <c r="X414" s="465" t="s">
        <v>2396</v>
      </c>
      <c r="Y414" s="465">
        <v>75</v>
      </c>
      <c r="Z414" s="465"/>
      <c r="AA414" s="46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2392</v>
      </c>
      <c r="C415">
        <v>37</v>
      </c>
      <c r="D415" t="s">
        <v>2254</v>
      </c>
      <c r="E415" t="s">
        <v>2288</v>
      </c>
      <c r="F415" t="s">
        <v>1004</v>
      </c>
      <c r="G415" t="s">
        <v>680</v>
      </c>
      <c r="H415">
        <v>80</v>
      </c>
      <c r="I415">
        <v>100</v>
      </c>
      <c r="J415" s="448">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7" t="s">
        <v>2493</v>
      </c>
      <c r="V415" s="467" t="s">
        <v>2294</v>
      </c>
      <c r="W415" s="467" t="s">
        <v>2641</v>
      </c>
      <c r="X415" s="467">
        <v>25</v>
      </c>
      <c r="Y415" s="467" t="s">
        <v>2642</v>
      </c>
      <c r="Z415" s="467"/>
      <c r="AA415" s="467"/>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2392</v>
      </c>
      <c r="C416">
        <v>37</v>
      </c>
      <c r="D416" t="s">
        <v>2254</v>
      </c>
      <c r="E416" t="s">
        <v>2288</v>
      </c>
      <c r="F416" t="s">
        <v>1590</v>
      </c>
      <c r="G416" t="s">
        <v>2643</v>
      </c>
      <c r="H416">
        <v>25</v>
      </c>
      <c r="I416">
        <v>25</v>
      </c>
      <c r="J416" s="454">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5"/>
      <c r="V416" s="465" t="s">
        <v>2294</v>
      </c>
      <c r="W416" s="465" t="s">
        <v>2300</v>
      </c>
      <c r="X416" s="469" t="s">
        <v>2644</v>
      </c>
      <c r="Y416" s="465" t="s">
        <v>2645</v>
      </c>
      <c r="Z416" s="465" t="s">
        <v>2646</v>
      </c>
      <c r="AA416" s="46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2392</v>
      </c>
      <c r="C417">
        <v>37</v>
      </c>
      <c r="D417" t="s">
        <v>2254</v>
      </c>
      <c r="E417" t="s">
        <v>1083</v>
      </c>
      <c r="G417" t="s">
        <v>2647</v>
      </c>
      <c r="J417" s="448" t="str">
        <f>IF($F417="","",IFERROR(IFERROR(INDEX(Réttabanki!$V:$V,MATCH($F417,Réttabanki!$A:$A,0)),INDEX(Vöruskrá!$R:$R,MATCH($F417,Vöruskrá!$B:$B,0)))*($H417+IF($I417="",$H417*(1+$AD$2),$I417))/2/1000,""))</f>
        <v/>
      </c>
      <c r="K417" t="s">
        <v>2648</v>
      </c>
      <c r="L417" t="s">
        <v>2395</v>
      </c>
      <c r="U417" s="467"/>
      <c r="V417" s="467"/>
      <c r="W417" s="467"/>
      <c r="X417" s="467"/>
      <c r="Y417" s="467"/>
      <c r="Z417" s="467"/>
      <c r="AA417" s="467"/>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2392</v>
      </c>
      <c r="C418">
        <v>37</v>
      </c>
      <c r="D418" t="s">
        <v>2254</v>
      </c>
      <c r="E418" t="s">
        <v>1083</v>
      </c>
      <c r="F418" t="s">
        <v>946</v>
      </c>
      <c r="G418" t="s">
        <v>2640</v>
      </c>
      <c r="H418">
        <v>160</v>
      </c>
      <c r="I418">
        <v>180</v>
      </c>
      <c r="J418" s="448">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2293</v>
      </c>
      <c r="V418" s="465" t="s">
        <v>2294</v>
      </c>
      <c r="W418" s="465">
        <v>180</v>
      </c>
      <c r="X418" s="465" t="s">
        <v>2396</v>
      </c>
      <c r="Y418" s="465">
        <v>75</v>
      </c>
      <c r="Z418" s="465"/>
      <c r="AA418" s="46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2392</v>
      </c>
      <c r="C419">
        <v>37</v>
      </c>
      <c r="D419" t="s">
        <v>2254</v>
      </c>
      <c r="E419" t="s">
        <v>1083</v>
      </c>
      <c r="F419" t="s">
        <v>1004</v>
      </c>
      <c r="G419" t="s">
        <v>680</v>
      </c>
      <c r="H419">
        <v>80</v>
      </c>
      <c r="I419">
        <v>100</v>
      </c>
      <c r="J419" s="448">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7" t="s">
        <v>2493</v>
      </c>
      <c r="V419" s="467" t="s">
        <v>2294</v>
      </c>
      <c r="W419" s="467" t="s">
        <v>2641</v>
      </c>
      <c r="X419" s="467">
        <v>25</v>
      </c>
      <c r="Y419" s="467" t="s">
        <v>2642</v>
      </c>
      <c r="Z419" s="467"/>
      <c r="AA419" s="467"/>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2392</v>
      </c>
      <c r="C420">
        <v>37</v>
      </c>
      <c r="D420" t="s">
        <v>2254</v>
      </c>
      <c r="E420" t="s">
        <v>1083</v>
      </c>
      <c r="F420" t="s">
        <v>373</v>
      </c>
      <c r="G420" t="s">
        <v>2546</v>
      </c>
      <c r="H420">
        <v>25</v>
      </c>
      <c r="I420">
        <v>25</v>
      </c>
      <c r="J420" s="448">
        <f>IF($F420="","",IFERROR(IFERROR(INDEX(Réttabanki!$V:$V,MATCH($F420,Réttabanki!$A:$A,0)),INDEX(Vöruskrá!$R:$R,MATCH($F420,Vöruskrá!$B:$B,0)))*($H420+IF($I420="",$H420*(1+$AD$2),$I420))/2/1000,""))</f>
        <v>15</v>
      </c>
      <c r="K420" t="s">
        <v>374</v>
      </c>
      <c r="L420" t="s">
        <v>243</v>
      </c>
      <c r="N420">
        <v>448</v>
      </c>
      <c r="O420">
        <v>45</v>
      </c>
      <c r="P420">
        <v>2.9</v>
      </c>
      <c r="Q420">
        <v>12</v>
      </c>
      <c r="S420">
        <v>1.4</v>
      </c>
      <c r="U420" s="465" t="s">
        <v>2293</v>
      </c>
      <c r="V420" s="465" t="s">
        <v>2339</v>
      </c>
      <c r="W420" s="465"/>
      <c r="X420" s="465"/>
      <c r="Y420" s="465"/>
      <c r="Z420" s="465"/>
      <c r="AA420" s="46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2392</v>
      </c>
      <c r="C421">
        <v>37</v>
      </c>
      <c r="D421" t="s">
        <v>2254</v>
      </c>
      <c r="E421" t="s">
        <v>1083</v>
      </c>
      <c r="G421" t="s">
        <v>2649</v>
      </c>
      <c r="J421" s="448" t="str">
        <f>IF($F421="","",IFERROR(IFERROR(INDEX(Réttabanki!$V:$V,MATCH($F421,Réttabanki!$A:$A,0)),INDEX(Vöruskrá!$R:$R,MATCH($F421,Vöruskrá!$B:$B,0)))*($H421+IF($I421="",$H421*(1+$AD$2),$I421))/2/1000,""))</f>
        <v/>
      </c>
      <c r="K421" t="s">
        <v>715</v>
      </c>
      <c r="L421" t="s">
        <v>257</v>
      </c>
      <c r="U421" s="467"/>
      <c r="V421" s="467"/>
      <c r="W421" s="467"/>
      <c r="X421" s="467"/>
      <c r="Y421" s="467"/>
      <c r="Z421" s="467"/>
      <c r="AA421" s="467"/>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2392</v>
      </c>
      <c r="C422">
        <v>37</v>
      </c>
      <c r="D422" t="s">
        <v>2254</v>
      </c>
      <c r="E422" t="s">
        <v>1083</v>
      </c>
      <c r="F422" t="s">
        <v>713</v>
      </c>
      <c r="G422" t="s">
        <v>2649</v>
      </c>
      <c r="H422">
        <v>160</v>
      </c>
      <c r="I422">
        <v>180</v>
      </c>
      <c r="J422" s="448">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5" t="s">
        <v>2505</v>
      </c>
      <c r="V422" s="465" t="s">
        <v>2294</v>
      </c>
      <c r="W422" s="465">
        <v>160</v>
      </c>
      <c r="X422" s="465" t="s">
        <v>2406</v>
      </c>
      <c r="Y422" s="465">
        <v>75</v>
      </c>
      <c r="Z422" s="465"/>
      <c r="AA422" s="46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2392</v>
      </c>
      <c r="C423">
        <v>37</v>
      </c>
      <c r="D423" t="s">
        <v>2254</v>
      </c>
      <c r="E423" t="s">
        <v>2312</v>
      </c>
      <c r="G423" t="s">
        <v>2543</v>
      </c>
      <c r="J423" s="448" t="str">
        <f>IF($F423="","",IFERROR(IFERROR(INDEX(Réttabanki!$V:$V,MATCH($F423,Réttabanki!$A:$A,0)),INDEX(Vöruskrá!$R:$R,MATCH($F423,Vöruskrá!$B:$B,0)))*($H423+IF($I423="",$H423*(1+$AD$2),$I423))/2/1000,""))</f>
        <v/>
      </c>
      <c r="K423" t="s">
        <v>2650</v>
      </c>
      <c r="L423" t="s">
        <v>2651</v>
      </c>
      <c r="U423" s="467"/>
      <c r="V423" s="467"/>
      <c r="W423" s="467"/>
      <c r="X423" s="467"/>
      <c r="Y423" s="467"/>
      <c r="Z423" s="467"/>
      <c r="AA423" s="467"/>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2392</v>
      </c>
      <c r="C424">
        <v>37</v>
      </c>
      <c r="D424" t="s">
        <v>2254</v>
      </c>
      <c r="E424" t="s">
        <v>2312</v>
      </c>
      <c r="F424" t="s">
        <v>584</v>
      </c>
      <c r="G424" t="s">
        <v>2488</v>
      </c>
      <c r="H424">
        <v>160</v>
      </c>
      <c r="I424">
        <v>180</v>
      </c>
      <c r="J424" s="448">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2505</v>
      </c>
      <c r="V424" s="465" t="s">
        <v>2294</v>
      </c>
      <c r="W424" s="465">
        <v>160</v>
      </c>
      <c r="X424" s="465" t="s">
        <v>2406</v>
      </c>
      <c r="Y424" s="465">
        <v>75</v>
      </c>
      <c r="Z424" s="465"/>
      <c r="AA424" s="46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2392</v>
      </c>
      <c r="C425">
        <v>37</v>
      </c>
      <c r="D425" t="s">
        <v>2254</v>
      </c>
      <c r="E425" t="s">
        <v>2312</v>
      </c>
      <c r="F425" t="s">
        <v>1004</v>
      </c>
      <c r="G425" t="s">
        <v>680</v>
      </c>
      <c r="H425">
        <v>80</v>
      </c>
      <c r="I425">
        <v>100</v>
      </c>
      <c r="J425" s="448">
        <f>IF($F425="","",IFERROR(IFERROR(INDEX(Réttabanki!$V:$V,MATCH($F425,Réttabanki!$A:$A,0)),INDEX(Vöruskrá!$R:$R,MATCH($F425,Vöruskrá!$B:$B,0)))*($H425+IF($I425="",$H425*(1+$AD$2),$I425))/2/1000,""))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2392</v>
      </c>
      <c r="C426">
        <v>37</v>
      </c>
      <c r="D426" t="s">
        <v>2254</v>
      </c>
      <c r="E426" t="s">
        <v>2312</v>
      </c>
      <c r="F426" t="s">
        <v>373</v>
      </c>
      <c r="G426" t="s">
        <v>2546</v>
      </c>
      <c r="H426">
        <v>25</v>
      </c>
      <c r="I426">
        <v>25</v>
      </c>
      <c r="J426" s="448">
        <f>IF($F426="","",IFERROR(IFERROR(INDEX(Réttabanki!$V:$V,MATCH($F426,Réttabanki!$A:$A,0)),INDEX(Vöruskrá!$R:$R,MATCH($F426,Vöruskrá!$B:$B,0)))*($H426+IF($I426="",$H426*(1+$AD$2),$I426))/2/1000,""))</f>
        <v>15</v>
      </c>
      <c r="K426" t="s">
        <v>374</v>
      </c>
      <c r="L426" t="s">
        <v>243</v>
      </c>
      <c r="N426">
        <v>448</v>
      </c>
      <c r="O426">
        <v>45</v>
      </c>
      <c r="P426">
        <v>2.9</v>
      </c>
      <c r="Q426">
        <v>12</v>
      </c>
      <c r="S426">
        <v>1.4</v>
      </c>
      <c r="U426" s="465" t="s">
        <v>2293</v>
      </c>
      <c r="V426" s="465" t="s">
        <v>2339</v>
      </c>
      <c r="W426" s="465"/>
      <c r="X426" s="465"/>
      <c r="Y426" s="465"/>
      <c r="Z426" s="465"/>
      <c r="AA426" s="46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2392</v>
      </c>
      <c r="C427">
        <v>37</v>
      </c>
      <c r="D427" t="s">
        <v>2292</v>
      </c>
      <c r="E427" t="s">
        <v>2317</v>
      </c>
      <c r="G427" t="s">
        <v>2652</v>
      </c>
      <c r="J427" s="448" t="str">
        <f>IF($F427="","",IFERROR(IFERROR(INDEX(Réttabanki!$V:$V,MATCH($F427,Réttabanki!$A:$A,0)),INDEX(Vöruskrá!$R:$R,MATCH($F427,Vöruskrá!$B:$B,0)))*($H427+IF($I427="",$H427*(1+$AD$2),$I427))/2/1000,""))</f>
        <v/>
      </c>
      <c r="K427" t="s">
        <v>2653</v>
      </c>
      <c r="L427" t="s">
        <v>2522</v>
      </c>
      <c r="U427" s="467"/>
      <c r="V427" s="467"/>
      <c r="W427" s="467"/>
      <c r="X427" s="467"/>
      <c r="Y427" s="467"/>
      <c r="Z427" s="467"/>
      <c r="AA427" s="467"/>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2392</v>
      </c>
      <c r="C428">
        <v>37</v>
      </c>
      <c r="D428" t="s">
        <v>2292</v>
      </c>
      <c r="E428" t="s">
        <v>2317</v>
      </c>
      <c r="F428" t="s">
        <v>606</v>
      </c>
      <c r="G428" t="s">
        <v>608</v>
      </c>
      <c r="I428">
        <v>15</v>
      </c>
      <c r="J428" s="448">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5" t="s">
        <v>2505</v>
      </c>
      <c r="V428" s="465" t="s">
        <v>2294</v>
      </c>
      <c r="W428" s="465" t="s">
        <v>2300</v>
      </c>
      <c r="X428" s="469" t="s">
        <v>2531</v>
      </c>
      <c r="Y428" s="465"/>
      <c r="Z428" s="465"/>
      <c r="AA428" s="46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2392</v>
      </c>
      <c r="C429">
        <v>37</v>
      </c>
      <c r="D429" t="s">
        <v>2292</v>
      </c>
      <c r="E429" t="s">
        <v>2317</v>
      </c>
      <c r="F429" t="s">
        <v>1001</v>
      </c>
      <c r="G429" t="s">
        <v>1002</v>
      </c>
      <c r="I429">
        <v>15</v>
      </c>
      <c r="J429" s="448">
        <f>IF($F429="","",IFERROR(IFERROR(INDEX(Réttabanki!$V:$V,MATCH($F429,Réttabanki!$A:$A,0)),INDEX(Vöruskrá!$R:$R,MATCH($F429,Vöruskrá!$B:$B,0)))*($H429+IF($I429="",$H429*(1+$AD$2),$I429))/2/1000,""))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2392</v>
      </c>
      <c r="C430">
        <v>37</v>
      </c>
      <c r="D430" t="s">
        <v>2292</v>
      </c>
      <c r="E430" t="s">
        <v>2317</v>
      </c>
      <c r="F430" t="s">
        <v>1184</v>
      </c>
      <c r="G430" t="s">
        <v>2414</v>
      </c>
      <c r="I430">
        <v>15</v>
      </c>
      <c r="J430" s="448">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2392</v>
      </c>
      <c r="C431">
        <v>37</v>
      </c>
      <c r="D431" t="s">
        <v>2292</v>
      </c>
      <c r="E431" t="s">
        <v>2317</v>
      </c>
      <c r="F431" t="s">
        <v>1118</v>
      </c>
      <c r="G431" t="s">
        <v>2463</v>
      </c>
      <c r="I431">
        <v>15</v>
      </c>
      <c r="J431" s="448">
        <f>IF($F431="","",IFERROR(IFERROR(INDEX(Réttabanki!$V:$V,MATCH($F431,Réttabanki!$A:$A,0)),INDEX(Vöruskrá!$R:$R,MATCH($F431,Vöruskrá!$B:$B,0)))*($H431+IF($I431="",$H431*(1+$AD$2),$I431))/2/1000,""))</f>
        <v>3.375</v>
      </c>
      <c r="K431" t="s">
        <v>1119</v>
      </c>
      <c r="L431" t="s">
        <v>1080</v>
      </c>
      <c r="U431" s="467"/>
      <c r="V431" s="467"/>
      <c r="W431" s="467"/>
      <c r="X431" s="467"/>
      <c r="Y431" s="467"/>
      <c r="Z431" s="467"/>
      <c r="AA431" s="467"/>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2392</v>
      </c>
      <c r="C432">
        <v>37</v>
      </c>
      <c r="D432" t="s">
        <v>2280</v>
      </c>
      <c r="E432" t="s">
        <v>2415</v>
      </c>
      <c r="G432" t="s">
        <v>2549</v>
      </c>
      <c r="J432" s="448" t="str">
        <f>IF($F432="","",IFERROR(IFERROR(INDEX(Réttabanki!$V:$V,MATCH($F432,Réttabanki!$A:$A,0)),INDEX(Vöruskrá!$R:$R,MATCH($F432,Vöruskrá!$B:$B,0)))*($H432+IF($I432="",$H432*(1+$AD$2),$I432))/2/1000,""))</f>
        <v/>
      </c>
      <c r="L432" t="s">
        <v>231</v>
      </c>
      <c r="T432">
        <v>1</v>
      </c>
      <c r="U432" s="465" t="s">
        <v>2505</v>
      </c>
      <c r="V432" s="465" t="s">
        <v>2294</v>
      </c>
      <c r="W432" s="465" t="s">
        <v>2300</v>
      </c>
      <c r="X432" s="465" t="s">
        <v>2431</v>
      </c>
      <c r="Y432" s="465"/>
      <c r="Z432" s="465"/>
      <c r="AA432" s="46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2392</v>
      </c>
      <c r="C433">
        <v>37</v>
      </c>
      <c r="D433" t="s">
        <v>2254</v>
      </c>
      <c r="E433" t="s">
        <v>2319</v>
      </c>
      <c r="G433" t="s">
        <v>2654</v>
      </c>
      <c r="J433" s="448" t="str">
        <f>IF($F433="","",IFERROR(IFERROR(INDEX(Réttabanki!$V:$V,MATCH($F433,Réttabanki!$A:$A,0)),INDEX(Vöruskrá!$R:$R,MATCH($F433,Vöruskrá!$B:$B,0)))*($H433+IF($I433="",$H433*(1+$AD$2),$I433))/2/1000,""))</f>
        <v/>
      </c>
      <c r="K433" t="s">
        <v>2655</v>
      </c>
      <c r="L433" t="s">
        <v>139</v>
      </c>
      <c r="U433" s="467"/>
      <c r="V433" s="467"/>
      <c r="W433" s="467"/>
      <c r="X433" s="467"/>
      <c r="Y433" s="467"/>
      <c r="Z433" s="467"/>
      <c r="AA433" s="467"/>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2392</v>
      </c>
      <c r="C434">
        <v>37</v>
      </c>
      <c r="D434" t="s">
        <v>2254</v>
      </c>
      <c r="E434" t="s">
        <v>2319</v>
      </c>
      <c r="F434" t="s">
        <v>161</v>
      </c>
      <c r="G434" t="s">
        <v>2497</v>
      </c>
      <c r="H434">
        <v>40</v>
      </c>
      <c r="I434">
        <v>40</v>
      </c>
      <c r="J434" s="448">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2392</v>
      </c>
      <c r="C435">
        <v>37</v>
      </c>
      <c r="D435" t="s">
        <v>2254</v>
      </c>
      <c r="E435" t="s">
        <v>2319</v>
      </c>
      <c r="F435" t="s">
        <v>494</v>
      </c>
      <c r="G435" t="s">
        <v>2420</v>
      </c>
      <c r="H435">
        <v>20</v>
      </c>
      <c r="I435">
        <v>20</v>
      </c>
      <c r="J435" s="448">
        <f>IF($F435="","",IFERROR(IFERROR(INDEX(Réttabanki!$V:$V,MATCH($F435,Réttabanki!$A:$A,0)),INDEX(Vöruskrá!$R:$R,MATCH($F435,Vöruskrá!$B:$B,0)))*($H435+IF($I435="",$H435*(1+$AD$2),$I435))/2/1000,""))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2392</v>
      </c>
      <c r="C436">
        <v>37</v>
      </c>
      <c r="D436" t="s">
        <v>2254</v>
      </c>
      <c r="E436" t="s">
        <v>1083</v>
      </c>
      <c r="G436" t="s">
        <v>2656</v>
      </c>
      <c r="J436" s="448" t="str">
        <f>IF($F436="","",IFERROR(IFERROR(INDEX(Réttabanki!$V:$V,MATCH($F436,Réttabanki!$A:$A,0)),INDEX(Vöruskrá!$R:$R,MATCH($F436,Vöruskrá!$B:$B,0)))*($H436+IF($I436="",$H436*(1+$AD$2),$I436))/2/1000,""))</f>
        <v/>
      </c>
      <c r="K436" t="s">
        <v>2657</v>
      </c>
      <c r="L436" t="s">
        <v>231</v>
      </c>
      <c r="U436" s="465"/>
      <c r="V436" s="465"/>
      <c r="W436" s="465"/>
      <c r="X436" s="465"/>
      <c r="Y436" s="465"/>
      <c r="Z436" s="465"/>
      <c r="AA436" s="46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2392</v>
      </c>
      <c r="C437">
        <v>37</v>
      </c>
      <c r="D437" t="s">
        <v>2254</v>
      </c>
      <c r="E437" t="s">
        <v>1083</v>
      </c>
      <c r="F437" t="s">
        <v>1305</v>
      </c>
      <c r="G437" t="s">
        <v>2328</v>
      </c>
      <c r="J437" s="454">
        <f>IF($F437="","",IFERROR(IFERROR(INDEX(Réttabanki!$V:$V,MATCH($F437,Réttabanki!$A:$A,0)),INDEX(Vöruskrá!$R:$R,MATCH($F437,Vöruskrá!$B:$B,0)))*($H437+IF($I437="",$H437*(1+$AD$2),$I437))/2/1000,""))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2392</v>
      </c>
      <c r="C438">
        <v>37</v>
      </c>
      <c r="D438" t="s">
        <v>2254</v>
      </c>
      <c r="E438" t="s">
        <v>1083</v>
      </c>
      <c r="F438" t="s">
        <v>494</v>
      </c>
      <c r="G438" t="s">
        <v>2420</v>
      </c>
      <c r="J438" s="454">
        <f>IF($F438="","",IFERROR(IFERROR(INDEX(Réttabanki!$V:$V,MATCH($F438,Réttabanki!$A:$A,0)),INDEX(Vöruskrá!$R:$R,MATCH($F438,Vöruskrá!$B:$B,0)))*($H438+IF($I438="",$H438*(1+$AD$2),$I438))/2/1000,""))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2392</v>
      </c>
      <c r="C439" s="95">
        <v>37</v>
      </c>
      <c r="D439" s="96"/>
      <c r="E439" s="96"/>
      <c r="F439" s="96" t="s">
        <v>2329</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2330</v>
      </c>
      <c r="L439" s="9"/>
      <c r="M439" s="9"/>
      <c r="N439" s="10"/>
      <c r="O439" s="10"/>
      <c r="P439" s="10"/>
      <c r="Q439" s="10"/>
      <c r="R439" s="10"/>
      <c r="S439" s="10"/>
      <c r="T439" s="44"/>
      <c r="U439" s="467"/>
      <c r="V439" s="467"/>
      <c r="W439" s="467"/>
      <c r="X439" s="467"/>
      <c r="Y439" s="467"/>
      <c r="Z439" s="467"/>
      <c r="AA439" s="467"/>
      <c r="AC439" t="s">
        <v>87</v>
      </c>
      <c r="AF439" s="205" t="str">
        <f>IF($F439="","",IFERROR(IFERROR(INDEX(Réttabanki!$V:$V,MATCH($F439,Réttabanki!$A:$A,0)),INDEX(Vöruskrá!$R:$R,MATCH($F439,Vöruskrá!$B:$B,0)))*$H439/1000,""))</f>
        <v/>
      </c>
      <c r="AG439" s="205" t="str">
        <f>IF($F439="","",IFERROR(IFERROR(INDEX(Réttabanki!$V:$V,MATCH($F439,Réttabanki!$A:$A,0)),INDEX(Vöruskrá!$R:$R,MATCH($F439,Vöruskrá!$B:$B,0)))*IF($I439="",$H439*(1+$AD$2),$I439)/1000,""))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2392</v>
      </c>
      <c r="C440" s="95">
        <v>37</v>
      </c>
      <c r="D440" s="96"/>
      <c r="E440" s="96"/>
      <c r="F440" s="96" t="s">
        <v>2331</v>
      </c>
      <c r="G440" s="96"/>
      <c r="H440" s="97"/>
      <c r="I440" s="97"/>
      <c r="J440" s="225">
        <f>SUMIFS($AG$3:$AG$788,$AJ$3:$AJ$788,$AJ440,$D$3:$D$788,"&lt;&gt;Grunnskólar starfsmenn",$E$3:$E$788,"Aðalréttur")+SUMIFS($AG$3:$AG$788,$AJ$3:$AJ$788,$AJ440,$D$3:$D$788,"&lt;&gt;Grunnskólar starfsmenn",$E$3:$E$788,"Meðlætisbar")</f>
        <v>424.7</v>
      </c>
      <c r="K440" s="9" t="s">
        <v>2330</v>
      </c>
      <c r="L440" s="9"/>
      <c r="M440" s="9"/>
      <c r="N440" s="10"/>
      <c r="O440" s="10"/>
      <c r="P440" s="10"/>
      <c r="Q440" s="10"/>
      <c r="R440" s="10"/>
      <c r="S440" s="10"/>
      <c r="T440" s="44"/>
      <c r="U440" s="465"/>
      <c r="V440" s="465"/>
      <c r="W440" s="465"/>
      <c r="X440" s="465"/>
      <c r="Y440" s="465"/>
      <c r="Z440" s="465"/>
      <c r="AA440" s="465"/>
      <c r="AC440" t="s">
        <v>92</v>
      </c>
      <c r="AF440" s="205" t="str">
        <f>IF($F440="","",IFERROR(IFERROR(INDEX(Réttabanki!$V:$V,MATCH($F440,Réttabanki!$A:$A,0)),INDEX(Vöruskrá!$R:$R,MATCH($F440,Vöruskrá!$B:$B,0)))*$H440/1000,""))</f>
        <v/>
      </c>
      <c r="AG440" s="205" t="str">
        <f>IF($F440="","",IFERROR(IFERROR(INDEX(Réttabanki!$V:$V,MATCH($F440,Réttabanki!$A:$A,0)),INDEX(Vöruskrá!$R:$R,MATCH($F440,Vöruskrá!$B:$B,0)))*IF($I440="",$H440*(1+$AD$2),$I440)/1000,""))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2424</v>
      </c>
      <c r="C441">
        <v>37</v>
      </c>
      <c r="D441" t="s">
        <v>2292</v>
      </c>
      <c r="E441" t="s">
        <v>2288</v>
      </c>
      <c r="G441" t="s">
        <v>2658</v>
      </c>
      <c r="J441" s="448" t="str">
        <f>IF($F441="","",IFERROR(IFERROR(INDEX(Réttabanki!$V:$V,MATCH($F441,Réttabanki!$A:$A,0)),INDEX(Vöruskrá!$R:$R,MATCH($F441,Vöruskrá!$B:$B,0)))*($H441+IF($I441="",$H441*(1+$AD$2),$I441))/2/1000,""))</f>
        <v/>
      </c>
      <c r="K441" t="s">
        <v>2659</v>
      </c>
      <c r="L441" t="s">
        <v>217</v>
      </c>
      <c r="U441" s="467"/>
      <c r="V441" s="467"/>
      <c r="W441" s="467"/>
      <c r="X441" s="467"/>
      <c r="Y441" s="467"/>
      <c r="Z441" s="467"/>
      <c r="AA441" s="467"/>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2424</v>
      </c>
      <c r="C442">
        <v>37</v>
      </c>
      <c r="D442" t="s">
        <v>2292</v>
      </c>
      <c r="E442" t="s">
        <v>2288</v>
      </c>
      <c r="F442" t="s">
        <v>1645</v>
      </c>
      <c r="G442" t="s">
        <v>2660</v>
      </c>
      <c r="I442">
        <v>120</v>
      </c>
      <c r="J442" s="451"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5" t="s">
        <v>2293</v>
      </c>
      <c r="V442" s="465" t="s">
        <v>2294</v>
      </c>
      <c r="W442" s="465">
        <v>175</v>
      </c>
      <c r="X442" s="465" t="s">
        <v>2661</v>
      </c>
      <c r="Y442" s="465">
        <v>85</v>
      </c>
      <c r="Z442" s="465" t="s">
        <v>2662</v>
      </c>
      <c r="AA442" s="46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2424</v>
      </c>
      <c r="C443">
        <v>37</v>
      </c>
      <c r="D443" t="s">
        <v>2292</v>
      </c>
      <c r="E443" t="s">
        <v>2288</v>
      </c>
      <c r="F443" t="s">
        <v>548</v>
      </c>
      <c r="G443" t="s">
        <v>2663</v>
      </c>
      <c r="I443">
        <v>24</v>
      </c>
      <c r="J443" s="448">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7" t="s">
        <v>2398</v>
      </c>
      <c r="V443" s="467" t="s">
        <v>2294</v>
      </c>
      <c r="W443" s="467">
        <v>60</v>
      </c>
      <c r="X443" s="467" t="s">
        <v>2664</v>
      </c>
      <c r="Y443" s="467"/>
      <c r="Z443" s="467" t="s">
        <v>2665</v>
      </c>
      <c r="AA443" s="467"/>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2424</v>
      </c>
      <c r="C444">
        <v>37</v>
      </c>
      <c r="D444" t="s">
        <v>2292</v>
      </c>
      <c r="E444" t="s">
        <v>2288</v>
      </c>
      <c r="F444" t="s">
        <v>487</v>
      </c>
      <c r="G444" t="s">
        <v>2666</v>
      </c>
      <c r="I444">
        <v>25</v>
      </c>
      <c r="J444" s="448">
        <f>IF($F444="","",IFERROR(IFERROR(INDEX(Réttabanki!$V:$V,MATCH($F444,Réttabanki!$A:$A,0)),INDEX(Vöruskrá!$R:$R,MATCH($F444,Vöruskrá!$B:$B,0)))*($H444+IF($I444="",$H444*(1+$AD$2),$I444))/2/1000,""))</f>
        <v>7.5</v>
      </c>
      <c r="K444" t="s">
        <v>488</v>
      </c>
      <c r="L444" t="s">
        <v>231</v>
      </c>
      <c r="N444">
        <v>33</v>
      </c>
      <c r="O444">
        <v>0</v>
      </c>
      <c r="P444">
        <v>0</v>
      </c>
      <c r="Q444">
        <v>5.5</v>
      </c>
      <c r="R444">
        <v>1.6</v>
      </c>
      <c r="S444">
        <v>1</v>
      </c>
      <c r="U444" s="465" t="s">
        <v>2398</v>
      </c>
      <c r="V444" s="465" t="s">
        <v>2339</v>
      </c>
      <c r="W444" s="465"/>
      <c r="X444" s="465"/>
      <c r="Y444" s="465"/>
      <c r="Z444" s="465"/>
      <c r="AA444" s="46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2424</v>
      </c>
      <c r="C445">
        <v>37</v>
      </c>
      <c r="D445" t="s">
        <v>2292</v>
      </c>
      <c r="E445" t="s">
        <v>2288</v>
      </c>
      <c r="F445" t="s">
        <v>1068</v>
      </c>
      <c r="G445" t="s">
        <v>2324</v>
      </c>
      <c r="I445">
        <v>10</v>
      </c>
      <c r="J445" s="448">
        <f>IF($F445="","",IFERROR(IFERROR(INDEX(Réttabanki!$V:$V,MATCH($F445,Réttabanki!$A:$A,0)),INDEX(Vöruskrá!$R:$R,MATCH($F445,Vöruskrá!$B:$B,0)))*($H445+IF($I445="",$H445*(1+$AD$2),$I445))/2/1000,""))</f>
        <v>14.5</v>
      </c>
      <c r="K445" t="s">
        <v>1070</v>
      </c>
      <c r="L445" t="s">
        <v>217</v>
      </c>
      <c r="N445">
        <v>357</v>
      </c>
      <c r="O445">
        <v>29</v>
      </c>
      <c r="P445">
        <v>16</v>
      </c>
      <c r="Q445">
        <v>0</v>
      </c>
      <c r="R445">
        <v>24</v>
      </c>
      <c r="S445">
        <v>1.5</v>
      </c>
      <c r="U445" s="467" t="s">
        <v>2293</v>
      </c>
      <c r="V445" s="467" t="s">
        <v>2339</v>
      </c>
      <c r="W445" s="467"/>
      <c r="X445" s="467"/>
      <c r="Y445" s="467"/>
      <c r="Z445" s="467"/>
      <c r="AA445" s="467"/>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2424</v>
      </c>
      <c r="C446">
        <v>37</v>
      </c>
      <c r="D446" t="s">
        <v>2292</v>
      </c>
      <c r="E446" t="s">
        <v>1083</v>
      </c>
      <c r="G446" t="s">
        <v>2667</v>
      </c>
      <c r="J446" s="448" t="str">
        <f>IF($F446="","",IFERROR(IFERROR(INDEX(Réttabanki!$V:$V,MATCH($F446,Réttabanki!$A:$A,0)),INDEX(Vöruskrá!$R:$R,MATCH($F446,Vöruskrá!$B:$B,0)))*($H446+IF($I446="",$H446*(1+$AD$2),$I446))/2/1000,""))</f>
        <v/>
      </c>
      <c r="K446" t="s">
        <v>519</v>
      </c>
      <c r="L446" t="s">
        <v>231</v>
      </c>
      <c r="U446" s="465"/>
      <c r="V446" s="465"/>
      <c r="W446" s="465"/>
      <c r="X446" s="465"/>
      <c r="Y446" s="465"/>
      <c r="Z446" s="465"/>
      <c r="AA446" s="46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2424</v>
      </c>
      <c r="C447">
        <v>37</v>
      </c>
      <c r="D447" t="s">
        <v>2292</v>
      </c>
      <c r="E447" t="s">
        <v>1083</v>
      </c>
      <c r="F447" t="s">
        <v>517</v>
      </c>
      <c r="G447" t="s">
        <v>2324</v>
      </c>
      <c r="H447">
        <v>10</v>
      </c>
      <c r="I447">
        <v>10</v>
      </c>
      <c r="J447" s="448">
        <f>IF($F447="","",IFERROR(IFERROR(INDEX(Réttabanki!$V:$V,MATCH($F447,Réttabanki!$A:$A,0)),INDEX(Vöruskrá!$R:$R,MATCH($F447,Vöruskrá!$B:$B,0)))*($H447+IF($I447="",$H447*(1+$AD$2),$I447))/2/1000,""))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2424</v>
      </c>
      <c r="C448">
        <v>37</v>
      </c>
      <c r="D448" t="s">
        <v>2280</v>
      </c>
      <c r="E448" t="s">
        <v>2288</v>
      </c>
      <c r="G448" t="s">
        <v>2658</v>
      </c>
      <c r="J448" s="448" t="str">
        <f>IF($F448="","",IFERROR(IFERROR(INDEX(Réttabanki!$V:$V,MATCH($F448,Réttabanki!$A:$A,0)),INDEX(Vöruskrá!$R:$R,MATCH($F448,Vöruskrá!$B:$B,0)))*($H448+IF($I448="",$H448*(1+$AD$2),$I448))/2/1000,""))</f>
        <v/>
      </c>
      <c r="K448" t="s">
        <v>2668</v>
      </c>
      <c r="L448" t="s">
        <v>2634</v>
      </c>
      <c r="U448" s="465"/>
      <c r="V448" s="465"/>
      <c r="W448" s="465"/>
      <c r="X448" s="465"/>
      <c r="Y448" s="465"/>
      <c r="Z448" s="465"/>
      <c r="AA448" s="46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2424</v>
      </c>
      <c r="C449">
        <v>37</v>
      </c>
      <c r="D449" t="s">
        <v>2280</v>
      </c>
      <c r="E449" t="s">
        <v>2288</v>
      </c>
      <c r="F449" t="s">
        <v>1645</v>
      </c>
      <c r="G449" t="s">
        <v>2660</v>
      </c>
      <c r="H449">
        <v>100</v>
      </c>
      <c r="J449" s="451"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7" t="s">
        <v>2293</v>
      </c>
      <c r="V449" s="467" t="s">
        <v>2294</v>
      </c>
      <c r="W449" s="467">
        <v>175</v>
      </c>
      <c r="X449" s="467" t="s">
        <v>2661</v>
      </c>
      <c r="Y449" s="467">
        <v>85</v>
      </c>
      <c r="Z449" s="467" t="s">
        <v>2662</v>
      </c>
      <c r="AA449" s="467"/>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2424</v>
      </c>
      <c r="C450">
        <v>37</v>
      </c>
      <c r="D450" t="s">
        <v>2280</v>
      </c>
      <c r="E450" t="s">
        <v>2288</v>
      </c>
      <c r="F450" t="s">
        <v>1169</v>
      </c>
      <c r="G450" t="s">
        <v>2663</v>
      </c>
      <c r="H450">
        <v>24</v>
      </c>
      <c r="J450" s="448">
        <f>IF($F450="","",IFERROR(IFERROR(INDEX(Réttabanki!$V:$V,MATCH($F450,Réttabanki!$A:$A,0)),INDEX(Vöruskrá!$R:$R,MATCH($F450,Vöruskrá!$B:$B,0)))*($H450+IF($I450="",$H450*(1+$AD$2),$I450))/2/1000,""))</f>
        <v>24</v>
      </c>
      <c r="K450" t="s">
        <v>1171</v>
      </c>
      <c r="L450" t="s">
        <v>139</v>
      </c>
      <c r="N450">
        <v>312</v>
      </c>
      <c r="O450">
        <v>6.9</v>
      </c>
      <c r="P450">
        <v>0.9</v>
      </c>
      <c r="Q450">
        <v>52.5</v>
      </c>
      <c r="R450">
        <v>8.5</v>
      </c>
      <c r="S450">
        <v>1</v>
      </c>
      <c r="U450" s="465" t="s">
        <v>2398</v>
      </c>
      <c r="V450" s="465" t="s">
        <v>2294</v>
      </c>
      <c r="W450" s="465">
        <v>60</v>
      </c>
      <c r="X450" s="465" t="s">
        <v>2664</v>
      </c>
      <c r="Y450" s="465"/>
      <c r="Z450" s="465" t="s">
        <v>2665</v>
      </c>
      <c r="AA450" s="46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2424</v>
      </c>
      <c r="C451">
        <v>37</v>
      </c>
      <c r="D451" t="s">
        <v>2280</v>
      </c>
      <c r="E451" t="s">
        <v>2288</v>
      </c>
      <c r="F451" t="s">
        <v>487</v>
      </c>
      <c r="G451" t="s">
        <v>2666</v>
      </c>
      <c r="H451">
        <v>25</v>
      </c>
      <c r="J451" s="448">
        <f>IF($F451="","",IFERROR(IFERROR(INDEX(Réttabanki!$V:$V,MATCH($F451,Réttabanki!$A:$A,0)),INDEX(Vöruskrá!$R:$R,MATCH($F451,Vöruskrá!$B:$B,0)))*($H451+IF($I451="",$H451*(1+$AD$2),$I451))/2/1000,""))</f>
        <v>18.75</v>
      </c>
      <c r="K451" t="s">
        <v>488</v>
      </c>
      <c r="L451" t="s">
        <v>231</v>
      </c>
      <c r="N451">
        <v>33</v>
      </c>
      <c r="O451">
        <v>0</v>
      </c>
      <c r="P451">
        <v>0</v>
      </c>
      <c r="Q451">
        <v>5.5</v>
      </c>
      <c r="R451">
        <v>1.6</v>
      </c>
      <c r="S451">
        <v>1</v>
      </c>
      <c r="U451" s="467" t="s">
        <v>2398</v>
      </c>
      <c r="V451" s="467" t="s">
        <v>2339</v>
      </c>
      <c r="W451" s="467"/>
      <c r="X451" s="467"/>
      <c r="Y451" s="467"/>
      <c r="Z451" s="467"/>
      <c r="AA451" s="467"/>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2424</v>
      </c>
      <c r="C452">
        <v>37</v>
      </c>
      <c r="D452" t="s">
        <v>2280</v>
      </c>
      <c r="E452" t="s">
        <v>2288</v>
      </c>
      <c r="F452" t="s">
        <v>1068</v>
      </c>
      <c r="G452" t="s">
        <v>2324</v>
      </c>
      <c r="H452">
        <v>10</v>
      </c>
      <c r="J452" s="448">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5" t="s">
        <v>2293</v>
      </c>
      <c r="V452" s="465" t="s">
        <v>2339</v>
      </c>
      <c r="W452" s="465"/>
      <c r="X452" s="465"/>
      <c r="Y452" s="465"/>
      <c r="Z452" s="465"/>
      <c r="AA452" s="46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2424</v>
      </c>
      <c r="C453">
        <v>37</v>
      </c>
      <c r="D453" t="s">
        <v>2254</v>
      </c>
      <c r="E453" t="s">
        <v>1083</v>
      </c>
      <c r="G453" t="s">
        <v>2669</v>
      </c>
      <c r="J453" s="448" t="str">
        <f>IF($F453="","",IFERROR(IFERROR(INDEX(Réttabanki!$V:$V,MATCH($F453,Réttabanki!$A:$A,0)),INDEX(Vöruskrá!$R:$R,MATCH($F453,Vöruskrá!$B:$B,0)))*($H453+IF($I453="",$H453*(1+$AD$2),$I453))/2/1000,""))</f>
        <v/>
      </c>
      <c r="K453" t="s">
        <v>2670</v>
      </c>
      <c r="L453" t="s">
        <v>217</v>
      </c>
      <c r="U453" s="467"/>
      <c r="V453" s="467"/>
      <c r="W453" s="467"/>
      <c r="X453" s="467"/>
      <c r="Y453" s="467"/>
      <c r="Z453" s="467"/>
      <c r="AA453" s="467"/>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2424</v>
      </c>
      <c r="C454">
        <v>37</v>
      </c>
      <c r="D454" t="s">
        <v>2254</v>
      </c>
      <c r="E454" t="s">
        <v>1083</v>
      </c>
      <c r="F454" t="s">
        <v>1645</v>
      </c>
      <c r="G454" t="s">
        <v>2660</v>
      </c>
      <c r="H454">
        <v>100</v>
      </c>
      <c r="I454">
        <v>120</v>
      </c>
      <c r="J454" s="451" t="str">
        <f>IF($F454="","",IFERROR(IFERROR(INDEX(Réttabanki!$V:$V,MATCH($F454,Réttabanki!$A:$A,0)),INDEX(Vöruskrá!$R:$R,MATCH($F454,Vöruskrá!$B:$B,0)))*($H454+IF($I454="",$H454*(1+$AD$2),$I454))/2/1000,""))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2424</v>
      </c>
      <c r="C455">
        <v>37</v>
      </c>
      <c r="D455" t="s">
        <v>2254</v>
      </c>
      <c r="E455" t="s">
        <v>1083</v>
      </c>
      <c r="F455" t="s">
        <v>1583</v>
      </c>
      <c r="G455" t="s">
        <v>1583</v>
      </c>
      <c r="H455">
        <v>24</v>
      </c>
      <c r="I455">
        <v>24</v>
      </c>
      <c r="J455" s="454">
        <f>IF($F455="","",IFERROR(IFERROR(INDEX(Réttabanki!$V:$V,MATCH($F455,Réttabanki!$A:$A,0)),INDEX(Vöruskrá!$R:$R,MATCH($F455,Vöruskrá!$B:$B,0)))*($H455+IF($I455="",$H455*(1+$AD$2),$I455))/2/1000,""))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2424</v>
      </c>
      <c r="C456">
        <v>37</v>
      </c>
      <c r="D456" t="s">
        <v>2254</v>
      </c>
      <c r="E456" t="s">
        <v>1083</v>
      </c>
      <c r="F456" t="s">
        <v>487</v>
      </c>
      <c r="G456" t="s">
        <v>2666</v>
      </c>
      <c r="H456">
        <v>25</v>
      </c>
      <c r="I456">
        <v>25</v>
      </c>
      <c r="J456" s="448">
        <f>IF($F456="","",IFERROR(IFERROR(INDEX(Réttabanki!$V:$V,MATCH($F456,Réttabanki!$A:$A,0)),INDEX(Vöruskrá!$R:$R,MATCH($F456,Vöruskrá!$B:$B,0)))*($H456+IF($I456="",$H456*(1+$AD$2),$I456))/2/1000,""))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2424</v>
      </c>
      <c r="C457">
        <v>37</v>
      </c>
      <c r="D457" t="s">
        <v>2254</v>
      </c>
      <c r="E457" t="s">
        <v>1083</v>
      </c>
      <c r="F457" t="s">
        <v>1068</v>
      </c>
      <c r="G457" t="s">
        <v>2324</v>
      </c>
      <c r="H457">
        <v>10</v>
      </c>
      <c r="I457">
        <v>10</v>
      </c>
      <c r="J457" s="448">
        <f>IF($F457="","",IFERROR(IFERROR(INDEX(Réttabanki!$V:$V,MATCH($F457,Réttabanki!$A:$A,0)),INDEX(Vöruskrá!$R:$R,MATCH($F457,Vöruskrá!$B:$B,0)))*($H457+IF($I457="",$H457*(1+$AD$2),$I457))/2/1000,""))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2424</v>
      </c>
      <c r="C458">
        <v>37</v>
      </c>
      <c r="D458" t="s">
        <v>2280</v>
      </c>
      <c r="E458" t="s">
        <v>1083</v>
      </c>
      <c r="G458" t="s">
        <v>2667</v>
      </c>
      <c r="J458" s="448" t="str">
        <f>IF($F458="","",IFERROR(IFERROR(INDEX(Réttabanki!$V:$V,MATCH($F458,Réttabanki!$A:$A,0)),INDEX(Vöruskrá!$R:$R,MATCH($F458,Vöruskrá!$B:$B,0)))*($H458+IF($I458="",$H458*(1+$AD$2),$I458))/2/1000,""))</f>
        <v/>
      </c>
      <c r="K458" t="s">
        <v>519</v>
      </c>
      <c r="L458" t="s">
        <v>231</v>
      </c>
      <c r="U458" s="465"/>
      <c r="V458" s="465"/>
      <c r="W458" s="465"/>
      <c r="X458" s="465"/>
      <c r="Y458" s="465"/>
      <c r="Z458" s="465"/>
      <c r="AA458" s="46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2424</v>
      </c>
      <c r="C459">
        <v>37</v>
      </c>
      <c r="D459" t="s">
        <v>2280</v>
      </c>
      <c r="E459" t="s">
        <v>1083</v>
      </c>
      <c r="F459" t="s">
        <v>517</v>
      </c>
      <c r="G459" t="s">
        <v>2324</v>
      </c>
      <c r="H459">
        <v>10</v>
      </c>
      <c r="I459">
        <v>10</v>
      </c>
      <c r="J459" s="448">
        <f>IF($F459="","",IFERROR(IFERROR(INDEX(Réttabanki!$V:$V,MATCH($F459,Réttabanki!$A:$A,0)),INDEX(Vöruskrá!$R:$R,MATCH($F459,Vöruskrá!$B:$B,0)))*($H459+IF($I459="",$H459*(1+$AD$2),$I459))/2/1000,""))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2424</v>
      </c>
      <c r="C460">
        <v>37</v>
      </c>
      <c r="D460" t="s">
        <v>2254</v>
      </c>
      <c r="E460" t="s">
        <v>1083</v>
      </c>
      <c r="J460" s="448" t="str">
        <f>IF($F460="","",IFERROR(IFERROR(INDEX(Réttabanki!$V:$V,MATCH($F460,Réttabanki!$A:$A,0)),INDEX(Vöruskrá!$R:$R,MATCH($F460,Vöruskrá!$B:$B,0)))*($H460+IF($I460="",$H460*(1+$AD$2),$I460))/2/1000,""))</f>
        <v/>
      </c>
      <c r="L460" t="s">
        <v>231</v>
      </c>
      <c r="U460" s="465"/>
      <c r="V460" s="465"/>
      <c r="W460" s="465"/>
      <c r="X460" s="465"/>
      <c r="Y460" s="465"/>
      <c r="Z460" s="465"/>
      <c r="AA460" s="46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2424</v>
      </c>
      <c r="C461">
        <v>37</v>
      </c>
      <c r="D461" t="s">
        <v>2292</v>
      </c>
      <c r="E461" t="s">
        <v>2312</v>
      </c>
      <c r="G461" t="s">
        <v>2671</v>
      </c>
      <c r="J461" s="448" t="str">
        <f>IF($F461="","",IFERROR(IFERROR(INDEX(Réttabanki!$V:$V,MATCH($F461,Réttabanki!$A:$A,0)),INDEX(Vöruskrá!$R:$R,MATCH($F461,Vöruskrá!$B:$B,0)))*($H461+IF($I461="",$H461*(1+$AD$2),$I461))/2/1000,""))</f>
        <v/>
      </c>
      <c r="K461" t="s">
        <v>2672</v>
      </c>
      <c r="L461" t="s">
        <v>575</v>
      </c>
      <c r="U461" s="467"/>
      <c r="V461" s="467"/>
      <c r="W461" s="467"/>
      <c r="X461" s="467"/>
      <c r="Y461" s="467"/>
      <c r="Z461" s="467"/>
      <c r="AA461" s="467"/>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2424</v>
      </c>
      <c r="C462">
        <v>37</v>
      </c>
      <c r="D462" t="s">
        <v>2292</v>
      </c>
      <c r="E462" t="s">
        <v>2312</v>
      </c>
      <c r="F462" t="s">
        <v>573</v>
      </c>
      <c r="G462" t="s">
        <v>2673</v>
      </c>
      <c r="H462">
        <v>100</v>
      </c>
      <c r="I462">
        <v>120</v>
      </c>
      <c r="J462" s="448">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5" t="s">
        <v>2293</v>
      </c>
      <c r="V462" s="465" t="s">
        <v>2294</v>
      </c>
      <c r="W462" s="465">
        <v>175</v>
      </c>
      <c r="X462" s="469" t="s">
        <v>2406</v>
      </c>
      <c r="Y462" s="465">
        <v>75</v>
      </c>
      <c r="Z462" s="465"/>
      <c r="AA462" s="46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2424</v>
      </c>
      <c r="C463">
        <v>37</v>
      </c>
      <c r="D463" t="s">
        <v>2292</v>
      </c>
      <c r="E463" t="s">
        <v>2312</v>
      </c>
      <c r="F463" t="s">
        <v>548</v>
      </c>
      <c r="G463" t="s">
        <v>2663</v>
      </c>
      <c r="H463">
        <v>24</v>
      </c>
      <c r="I463">
        <v>24</v>
      </c>
      <c r="J463" s="448">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2424</v>
      </c>
      <c r="C464">
        <v>37</v>
      </c>
      <c r="D464" t="s">
        <v>2292</v>
      </c>
      <c r="E464" t="s">
        <v>2312</v>
      </c>
      <c r="F464" t="s">
        <v>487</v>
      </c>
      <c r="G464" t="s">
        <v>2666</v>
      </c>
      <c r="H464">
        <v>25</v>
      </c>
      <c r="I464">
        <v>25</v>
      </c>
      <c r="J464" s="448">
        <f>IF($F464="","",IFERROR(IFERROR(INDEX(Réttabanki!$V:$V,MATCH($F464,Réttabanki!$A:$A,0)),INDEX(Vöruskrá!$R:$R,MATCH($F464,Vöruskrá!$B:$B,0)))*($H464+IF($I464="",$H464*(1+$AD$2),$I464))/2/1000,""))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2424</v>
      </c>
      <c r="C465">
        <v>37</v>
      </c>
      <c r="D465" t="s">
        <v>2292</v>
      </c>
      <c r="E465" t="s">
        <v>2312</v>
      </c>
      <c r="F465" t="s">
        <v>1669</v>
      </c>
      <c r="G465" t="s">
        <v>1669</v>
      </c>
      <c r="H465">
        <v>10</v>
      </c>
      <c r="I465">
        <v>10</v>
      </c>
      <c r="J465" s="448">
        <f>IF($F465="","",IFERROR(IFERROR(INDEX(Réttabanki!$V:$V,MATCH($F465,Réttabanki!$A:$A,0)),INDEX(Vöruskrá!$R:$R,MATCH($F465,Vöruskrá!$B:$B,0)))*($H465+IF($I465="",$H465*(1+$AD$2),$I465))/2/1000,""))</f>
        <v>20</v>
      </c>
      <c r="U465" s="467"/>
      <c r="V465" s="467"/>
      <c r="W465" s="467"/>
      <c r="X465" s="467"/>
      <c r="Y465" s="467"/>
      <c r="Z465" s="467"/>
      <c r="AA465" s="467"/>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2424</v>
      </c>
      <c r="C466">
        <v>37</v>
      </c>
      <c r="D466" t="s">
        <v>2280</v>
      </c>
      <c r="E466" t="s">
        <v>2312</v>
      </c>
      <c r="G466" t="s">
        <v>2671</v>
      </c>
      <c r="J466" s="448" t="str">
        <f>IF($F466="","",IFERROR(IFERROR(INDEX(Réttabanki!$V:$V,MATCH($F466,Réttabanki!$A:$A,0)),INDEX(Vöruskrá!$R:$R,MATCH($F466,Vöruskrá!$B:$B,0)))*($H466+IF($I466="",$H466*(1+$AD$2),$I466))/2/1000,""))</f>
        <v/>
      </c>
      <c r="K466" t="s">
        <v>2674</v>
      </c>
      <c r="L466" t="s">
        <v>2675</v>
      </c>
      <c r="U466" s="465"/>
      <c r="V466" s="465"/>
      <c r="W466" s="465"/>
      <c r="X466" s="465"/>
      <c r="Y466" s="465"/>
      <c r="Z466" s="465"/>
      <c r="AA466" s="46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2424</v>
      </c>
      <c r="C467">
        <v>37</v>
      </c>
      <c r="D467" t="s">
        <v>2280</v>
      </c>
      <c r="E467" t="s">
        <v>2312</v>
      </c>
      <c r="F467" t="s">
        <v>573</v>
      </c>
      <c r="G467" t="s">
        <v>2673</v>
      </c>
      <c r="H467">
        <v>100</v>
      </c>
      <c r="I467">
        <v>120</v>
      </c>
      <c r="J467" s="448">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2424</v>
      </c>
      <c r="C468">
        <v>37</v>
      </c>
      <c r="D468" t="s">
        <v>2280</v>
      </c>
      <c r="E468" t="s">
        <v>2312</v>
      </c>
      <c r="F468" t="s">
        <v>1169</v>
      </c>
      <c r="G468" t="s">
        <v>2663</v>
      </c>
      <c r="H468">
        <v>24</v>
      </c>
      <c r="I468">
        <v>24</v>
      </c>
      <c r="J468" s="448">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2424</v>
      </c>
      <c r="C469">
        <v>37</v>
      </c>
      <c r="D469" t="s">
        <v>2280</v>
      </c>
      <c r="E469" t="s">
        <v>2312</v>
      </c>
      <c r="F469" t="s">
        <v>487</v>
      </c>
      <c r="G469" t="s">
        <v>2666</v>
      </c>
      <c r="H469">
        <v>25</v>
      </c>
      <c r="I469">
        <v>25</v>
      </c>
      <c r="J469" s="448">
        <f>IF($F469="","",IFERROR(IFERROR(INDEX(Réttabanki!$V:$V,MATCH($F469,Réttabanki!$A:$A,0)),INDEX(Vöruskrá!$R:$R,MATCH($F469,Vöruskrá!$B:$B,0)))*($H469+IF($I469="",$H469*(1+$AD$2),$I469))/2/1000,""))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2424</v>
      </c>
      <c r="C470">
        <v>37</v>
      </c>
      <c r="D470" t="s">
        <v>2280</v>
      </c>
      <c r="E470" t="s">
        <v>2312</v>
      </c>
      <c r="F470" t="s">
        <v>517</v>
      </c>
      <c r="G470" t="s">
        <v>1669</v>
      </c>
      <c r="H470">
        <v>10</v>
      </c>
      <c r="I470">
        <v>10</v>
      </c>
      <c r="J470" s="448">
        <f>IF($F470="","",IFERROR(IFERROR(INDEX(Réttabanki!$V:$V,MATCH($F470,Réttabanki!$A:$A,0)),INDEX(Vöruskrá!$R:$R,MATCH($F470,Vöruskrá!$B:$B,0)))*($H470+IF($I470="",$H470*(1+$AD$2),$I470))/2/1000,""))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2424</v>
      </c>
      <c r="C471">
        <v>37</v>
      </c>
      <c r="D471" t="s">
        <v>2254</v>
      </c>
      <c r="E471" t="s">
        <v>2317</v>
      </c>
      <c r="G471" t="s">
        <v>2676</v>
      </c>
      <c r="J471" s="448" t="str">
        <f>IF($F471="","",IFERROR(IFERROR(INDEX(Réttabanki!$V:$V,MATCH($F471,Réttabanki!$A:$A,0)),INDEX(Vöruskrá!$R:$R,MATCH($F471,Vöruskrá!$B:$B,0)))*($H471+IF($I471="",$H471*(1+$AD$2),$I471))/2/1000,""))</f>
        <v/>
      </c>
      <c r="K471" t="s">
        <v>2677</v>
      </c>
      <c r="L471" t="s">
        <v>1080</v>
      </c>
      <c r="U471" s="467"/>
      <c r="V471" s="467"/>
      <c r="W471" s="467"/>
      <c r="X471" s="467"/>
      <c r="Y471" s="467"/>
      <c r="Z471" s="467"/>
      <c r="AA471" s="467"/>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2424</v>
      </c>
      <c r="C472">
        <v>37</v>
      </c>
      <c r="D472" t="s">
        <v>2254</v>
      </c>
      <c r="E472" t="s">
        <v>2317</v>
      </c>
      <c r="F472" t="s">
        <v>1104</v>
      </c>
      <c r="G472" t="s">
        <v>554</v>
      </c>
      <c r="H472">
        <v>10</v>
      </c>
      <c r="I472">
        <v>15</v>
      </c>
      <c r="J472" s="448">
        <f>IF($F472="","",IFERROR(IFERROR(INDEX(Réttabanki!$V:$V,MATCH($F472,Réttabanki!$A:$A,0)),INDEX(Vöruskrá!$R:$R,MATCH($F472,Vöruskrá!$B:$B,0)))*($H472+IF($I472="",$H472*(1+$AD$2),$I472))/2/1000,""))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2424</v>
      </c>
      <c r="C473">
        <v>37</v>
      </c>
      <c r="D473" t="s">
        <v>2254</v>
      </c>
      <c r="E473" t="s">
        <v>2317</v>
      </c>
      <c r="F473" t="s">
        <v>1088</v>
      </c>
      <c r="G473" t="s">
        <v>1089</v>
      </c>
      <c r="H473">
        <v>10</v>
      </c>
      <c r="I473">
        <v>15</v>
      </c>
      <c r="J473" s="448">
        <f>IF($F473="","",IFERROR(IFERROR(INDEX(Réttabanki!$V:$V,MATCH($F473,Réttabanki!$A:$A,0)),INDEX(Vöruskrá!$R:$R,MATCH($F473,Vöruskrá!$B:$B,0)))*($H473+IF($I473="",$H473*(1+$AD$2),$I473))/2/1000,""))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2424</v>
      </c>
      <c r="C474">
        <v>37</v>
      </c>
      <c r="D474" t="s">
        <v>2254</v>
      </c>
      <c r="E474" t="s">
        <v>2317</v>
      </c>
      <c r="F474" t="s">
        <v>1684</v>
      </c>
      <c r="G474" t="s">
        <v>2579</v>
      </c>
      <c r="H474">
        <v>10</v>
      </c>
      <c r="I474">
        <v>15</v>
      </c>
      <c r="J474" s="448">
        <f>IF($F474="","",IFERROR(IFERROR(INDEX(Réttabanki!$V:$V,MATCH($F474,Réttabanki!$A:$A,0)),INDEX(Vöruskrá!$R:$R,MATCH($F474,Vöruskrá!$B:$B,0)))*($H474+IF($I474="",$H474*(1+$AD$2),$I474))/2/1000,""))</f>
        <v>11.25</v>
      </c>
      <c r="U474" s="465"/>
      <c r="V474" s="465"/>
      <c r="W474" s="465"/>
      <c r="X474" s="465"/>
      <c r="Y474" s="465"/>
      <c r="Z474" s="465"/>
      <c r="AA474" s="46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2424</v>
      </c>
      <c r="C475">
        <v>37</v>
      </c>
      <c r="D475" t="s">
        <v>2254</v>
      </c>
      <c r="E475" t="s">
        <v>2317</v>
      </c>
      <c r="F475" t="s">
        <v>1091</v>
      </c>
      <c r="G475" t="s">
        <v>2462</v>
      </c>
      <c r="H475">
        <v>10</v>
      </c>
      <c r="I475">
        <v>15</v>
      </c>
      <c r="J475" s="448">
        <f>IF($F475="","",IFERROR(IFERROR(INDEX(Réttabanki!$V:$V,MATCH($F475,Réttabanki!$A:$A,0)),INDEX(Vöruskrá!$R:$R,MATCH($F475,Vöruskrá!$B:$B,0)))*($H475+IF($I475="",$H475*(1+$AD$2),$I475))/2/1000,""))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2424</v>
      </c>
      <c r="C476">
        <v>37</v>
      </c>
      <c r="D476" t="s">
        <v>2254</v>
      </c>
      <c r="E476" t="s">
        <v>2319</v>
      </c>
      <c r="G476" t="s">
        <v>2678</v>
      </c>
      <c r="J476" s="448" t="str">
        <f>IF($F476="","",IFERROR(IFERROR(INDEX(Réttabanki!$V:$V,MATCH($F476,Réttabanki!$A:$A,0)),INDEX(Vöruskrá!$R:$R,MATCH($F476,Vöruskrá!$B:$B,0)))*($H476+IF($I476="",$H476*(1+$AD$2),$I476))/2/1000,""))</f>
        <v/>
      </c>
      <c r="K476" t="s">
        <v>2679</v>
      </c>
      <c r="L476" t="s">
        <v>2680</v>
      </c>
      <c r="U476" s="465"/>
      <c r="V476" s="465"/>
      <c r="W476" s="465"/>
      <c r="X476" s="465"/>
      <c r="Y476" s="465"/>
      <c r="Z476" s="465"/>
      <c r="AA476" s="46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2424</v>
      </c>
      <c r="C477">
        <v>37</v>
      </c>
      <c r="D477" t="s">
        <v>2254</v>
      </c>
      <c r="E477" t="s">
        <v>2319</v>
      </c>
      <c r="F477" t="s">
        <v>1230</v>
      </c>
      <c r="G477" t="s">
        <v>1230</v>
      </c>
      <c r="H477">
        <v>40</v>
      </c>
      <c r="I477">
        <v>40</v>
      </c>
      <c r="J477" s="448">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2424</v>
      </c>
      <c r="C478">
        <v>37</v>
      </c>
      <c r="D478" t="s">
        <v>2254</v>
      </c>
      <c r="E478" t="s">
        <v>2319</v>
      </c>
      <c r="F478" t="s">
        <v>234</v>
      </c>
      <c r="G478" t="s">
        <v>2387</v>
      </c>
      <c r="H478">
        <v>20</v>
      </c>
      <c r="I478">
        <v>20</v>
      </c>
      <c r="J478" s="448">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2424</v>
      </c>
      <c r="C479">
        <v>37</v>
      </c>
      <c r="D479" t="s">
        <v>2254</v>
      </c>
      <c r="E479" t="s">
        <v>1083</v>
      </c>
      <c r="G479" t="s">
        <v>2681</v>
      </c>
      <c r="J479" s="448" t="str">
        <f>IF($F479="","",IFERROR(IFERROR(INDEX(Réttabanki!$V:$V,MATCH($F479,Réttabanki!$A:$A,0)),INDEX(Vöruskrá!$R:$R,MATCH($F479,Vöruskrá!$B:$B,0)))*($H479+IF($I479="",$H479*(1+$AD$2),$I479))/2/1000,""))</f>
        <v/>
      </c>
      <c r="K479" t="s">
        <v>2682</v>
      </c>
      <c r="L479" t="s">
        <v>238</v>
      </c>
      <c r="U479" s="467"/>
      <c r="V479" s="467"/>
      <c r="W479" s="467"/>
      <c r="X479" s="467"/>
      <c r="Y479" s="467"/>
      <c r="Z479" s="467"/>
      <c r="AA479" s="467"/>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2424</v>
      </c>
      <c r="C480">
        <v>37</v>
      </c>
      <c r="D480" t="s">
        <v>2254</v>
      </c>
      <c r="E480" t="s">
        <v>1083</v>
      </c>
      <c r="F480" t="s">
        <v>1308</v>
      </c>
      <c r="G480" t="s">
        <v>2328</v>
      </c>
      <c r="H480">
        <v>40</v>
      </c>
      <c r="I480">
        <v>40</v>
      </c>
      <c r="J480" s="448">
        <f>IF($F480="","",IFERROR(IFERROR(INDEX(Réttabanki!$V:$V,MATCH($F480,Réttabanki!$A:$A,0)),INDEX(Vöruskrá!$R:$R,MATCH($F480,Vöruskrá!$B:$B,0)))*($H480+IF($I480="",$H480*(1+$AD$2),$I480))/2/1000,""))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2424</v>
      </c>
      <c r="C481">
        <v>37</v>
      </c>
      <c r="D481" t="s">
        <v>2254</v>
      </c>
      <c r="E481" t="s">
        <v>1083</v>
      </c>
      <c r="F481" t="s">
        <v>234</v>
      </c>
      <c r="G481" t="s">
        <v>2387</v>
      </c>
      <c r="H481">
        <v>20</v>
      </c>
      <c r="I481">
        <v>20</v>
      </c>
      <c r="J481" s="448">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2424</v>
      </c>
      <c r="C482" s="95">
        <v>37</v>
      </c>
      <c r="D482" s="96"/>
      <c r="E482" s="96"/>
      <c r="F482" s="96" t="s">
        <v>2329</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2330</v>
      </c>
      <c r="L482" s="9"/>
      <c r="M482" s="9"/>
      <c r="N482" s="10"/>
      <c r="O482" s="10"/>
      <c r="P482" s="10"/>
      <c r="Q482" s="10"/>
      <c r="R482" s="10"/>
      <c r="S482" s="10"/>
      <c r="T482" s="44"/>
      <c r="U482" s="465"/>
      <c r="V482" s="465"/>
      <c r="W482" s="465"/>
      <c r="X482" s="465"/>
      <c r="Y482" s="465"/>
      <c r="Z482" s="465"/>
      <c r="AA482" s="465"/>
      <c r="AC482" t="s">
        <v>87</v>
      </c>
      <c r="AF482" s="205" t="str">
        <f>IF($F482="","",IFERROR(IFERROR(INDEX(Réttabanki!$V:$V,MATCH($F482,Réttabanki!$A:$A,0)),INDEX(Vöruskrá!$R:$R,MATCH($F482,Vöruskrá!$B:$B,0)))*$H482/1000,""))</f>
        <v/>
      </c>
      <c r="AG482" s="205" t="str">
        <f>IF($F482="","",IFERROR(IFERROR(INDEX(Réttabanki!$V:$V,MATCH($F482,Réttabanki!$A:$A,0)),INDEX(Vöruskrá!$R:$R,MATCH($F482,Vöruskrá!$B:$B,0)))*IF($I482="",$H482*(1+$AD$2),$I482)/1000,""))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2424</v>
      </c>
      <c r="C483" s="95">
        <v>37</v>
      </c>
      <c r="D483" s="96"/>
      <c r="E483" s="96"/>
      <c r="F483" s="96" t="s">
        <v>2331</v>
      </c>
      <c r="G483" s="96"/>
      <c r="H483" s="97"/>
      <c r="I483" s="97"/>
      <c r="J483" s="225">
        <f>SUMIFS($AG$3:$AG$788,$AJ$3:$AJ$788,$AJ483,$D$3:$D$788,"&lt;&gt;Grunnskólar starfsmenn",$E$3:$E$788,"Aðalréttur")+SUMIFS($AG$3:$AG$788,$AJ$3:$AJ$788,$AJ483,$D$3:$D$788,"&lt;&gt;Grunnskólar starfsmenn",$E$3:$E$788,"Meðlætisbar")</f>
        <v>187.4</v>
      </c>
      <c r="K483" s="9" t="s">
        <v>2330</v>
      </c>
      <c r="L483" s="9"/>
      <c r="M483" s="9"/>
      <c r="N483" s="10"/>
      <c r="O483" s="10"/>
      <c r="P483" s="10"/>
      <c r="Q483" s="10"/>
      <c r="R483" s="10"/>
      <c r="S483" s="10"/>
      <c r="T483" s="44"/>
      <c r="U483" s="467"/>
      <c r="V483" s="467"/>
      <c r="W483" s="467"/>
      <c r="X483" s="467"/>
      <c r="Y483" s="467"/>
      <c r="Z483" s="467"/>
      <c r="AA483" s="467"/>
      <c r="AC483" t="s">
        <v>92</v>
      </c>
      <c r="AF483" s="205" t="str">
        <f>IF($F483="","",IFERROR(IFERROR(INDEX(Réttabanki!$V:$V,MATCH($F483,Réttabanki!$A:$A,0)),INDEX(Vöruskrá!$R:$R,MATCH($F483,Vöruskrá!$B:$B,0)))*$H483/1000,""))</f>
        <v/>
      </c>
      <c r="AG483" s="205" t="str">
        <f>IF($F483="","",IFERROR(IFERROR(INDEX(Réttabanki!$V:$V,MATCH($F483,Réttabanki!$A:$A,0)),INDEX(Vöruskrá!$R:$R,MATCH($F483,Vöruskrá!$B:$B,0)))*IF($I483="",$H483*(1+$AD$2),$I483)/1000,""))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2286</v>
      </c>
      <c r="C484">
        <v>38</v>
      </c>
      <c r="D484" t="s">
        <v>2254</v>
      </c>
      <c r="E484" t="s">
        <v>2288</v>
      </c>
      <c r="G484" t="s">
        <v>2683</v>
      </c>
      <c r="J484" s="448" t="str">
        <f>IF($F484="","",IFERROR(IFERROR(INDEX(Réttabanki!$V:$V,MATCH($F484,Réttabanki!$A:$A,0)),INDEX(Vöruskrá!$R:$R,MATCH($F484,Vöruskrá!$B:$B,0)))*($H484+IF($I484="",$H484*(1+$AD$2),$I484))/2/1000,""))</f>
        <v/>
      </c>
      <c r="K484" t="s">
        <v>2684</v>
      </c>
      <c r="L484" t="s">
        <v>992</v>
      </c>
      <c r="U484" s="465"/>
      <c r="V484" s="465"/>
      <c r="W484" s="465"/>
      <c r="X484" s="465"/>
      <c r="Y484" s="465"/>
      <c r="Z484" s="465"/>
      <c r="AA484" s="46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2286</v>
      </c>
      <c r="C485" s="415">
        <v>38</v>
      </c>
      <c r="D485" s="333" t="s">
        <v>2254</v>
      </c>
      <c r="E485" s="333" t="s">
        <v>2288</v>
      </c>
      <c r="F485" s="333" t="s">
        <v>990</v>
      </c>
      <c r="G485" s="333" t="s">
        <v>2685</v>
      </c>
      <c r="H485" s="334">
        <v>160</v>
      </c>
      <c r="I485" s="334">
        <v>180</v>
      </c>
      <c r="J485" s="335">
        <f>IF($F485="","",IFERROR(IFERROR(INDEX(Réttabanki!$V:$V,MATCH($F485,Réttabanki!$A:$A,0)),INDEX(Vöruskrá!$R:$R,MATCH($F485,Vöruskrá!$B:$B,0)))*($H485+IF($I485="",$H485*(1+$AD$2),$I485))/2/1000,""))</f>
        <v>204</v>
      </c>
      <c r="K485" s="416" t="s">
        <v>2686</v>
      </c>
      <c r="L485" s="416" t="s">
        <v>992</v>
      </c>
      <c r="M485" s="416"/>
      <c r="N485" s="417">
        <v>147</v>
      </c>
      <c r="O485" s="417">
        <v>9.6</v>
      </c>
      <c r="P485" s="417">
        <v>3</v>
      </c>
      <c r="Q485" s="417">
        <v>5.0999999999999996</v>
      </c>
      <c r="R485" s="417">
        <v>10.3</v>
      </c>
      <c r="S485" s="417">
        <v>1.4</v>
      </c>
      <c r="T485" s="418">
        <v>1</v>
      </c>
      <c r="U485" s="467" t="s">
        <v>2293</v>
      </c>
      <c r="V485" s="467" t="s">
        <v>2294</v>
      </c>
      <c r="W485" s="467">
        <v>160</v>
      </c>
      <c r="X485" s="467" t="s">
        <v>2301</v>
      </c>
      <c r="Y485" s="467">
        <v>80</v>
      </c>
      <c r="Z485" s="467" t="s">
        <v>2337</v>
      </c>
      <c r="AA485" s="467"/>
      <c r="AF485" s="205">
        <f>IF($F485="","",IFERROR(IFERROR(INDEX(Réttabanki!$V:$V,MATCH($F485,Réttabanki!$A:$A,0)),INDEX(Vöruskrá!$R:$R,MATCH($F485,Vöruskrá!$B:$B,0)))*$H485/1000,""))</f>
        <v>192</v>
      </c>
      <c r="AG485" s="205">
        <f>IF($F485="","",IFERROR(IFERROR(INDEX(Réttabanki!$V:$V,MATCH($F485,Réttabanki!$A:$A,0)),INDEX(Vöruskrá!$R:$R,MATCH($F485,Vöruskrá!$B:$B,0)))*IF($I485="",$H485*(1+$AD$2),$I485)/1000,""))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2286</v>
      </c>
      <c r="C486" s="415">
        <v>38</v>
      </c>
      <c r="D486" s="333" t="s">
        <v>2254</v>
      </c>
      <c r="E486" s="333" t="s">
        <v>2288</v>
      </c>
      <c r="F486" s="333" t="s">
        <v>423</v>
      </c>
      <c r="G486" s="333" t="s">
        <v>2397</v>
      </c>
      <c r="H486" s="334">
        <v>80</v>
      </c>
      <c r="I486" s="334">
        <v>100</v>
      </c>
      <c r="J486" s="335">
        <f>IF($F486="","",IFERROR(IFERROR(INDEX(Réttabanki!$V:$V,MATCH($F486,Réttabanki!$A:$A,0)),INDEX(Vöruskrá!$R:$R,MATCH($F486,Vöruskrá!$B:$B,0)))*($H486+IF($I486="",$H486*(1+$AD$2),$I486))/2/1000,""))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2398</v>
      </c>
      <c r="V486" s="465" t="s">
        <v>2294</v>
      </c>
      <c r="W486" s="465" t="s">
        <v>2300</v>
      </c>
      <c r="X486" s="465">
        <v>50</v>
      </c>
      <c r="Y486" s="465">
        <v>75</v>
      </c>
      <c r="Z486" s="465" t="s">
        <v>2400</v>
      </c>
      <c r="AA486" s="465"/>
      <c r="AF486" s="205">
        <f>IF($F486="","",IFERROR(IFERROR(INDEX(Réttabanki!$V:$V,MATCH($F486,Réttabanki!$A:$A,0)),INDEX(Vöruskrá!$R:$R,MATCH($F486,Vöruskrá!$B:$B,0)))*$H486/1000,""))</f>
        <v>28</v>
      </c>
      <c r="AG486" s="205">
        <f>IF($F486="","",IFERROR(IFERROR(INDEX(Réttabanki!$V:$V,MATCH($F486,Réttabanki!$A:$A,0)),INDEX(Vöruskrá!$R:$R,MATCH($F486,Vöruskrá!$B:$B,0)))*IF($I486="",$H486*(1+$AD$2),$I486)/1000,""))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2286</v>
      </c>
      <c r="C487" s="415">
        <v>38</v>
      </c>
      <c r="D487" s="333" t="s">
        <v>2254</v>
      </c>
      <c r="E487" s="333" t="s">
        <v>2312</v>
      </c>
      <c r="F487" s="333"/>
      <c r="G487" s="333" t="s">
        <v>2687</v>
      </c>
      <c r="H487" s="334"/>
      <c r="I487" s="334"/>
      <c r="J487" s="335" t="str">
        <f>IF($F487="","",IFERROR(IFERROR(INDEX(Réttabanki!$V:$V,MATCH($F487,Réttabanki!$A:$A,0)),INDEX(Vöruskrá!$R:$R,MATCH($F487,Vöruskrá!$B:$B,0)))*($H487+IF($I487="",$H487*(1+$AD$2),$I487))/2/1000,""))</f>
        <v/>
      </c>
      <c r="K487" s="416" t="s">
        <v>2688</v>
      </c>
      <c r="L487" s="416" t="s">
        <v>1290</v>
      </c>
      <c r="M487" s="416" t="str">
        <f>IF($F487="","",IFERROR(IFERROR(INDEX(Réttabanki!$G:$G,MATCH($F487,Réttabanki!$A:$A,0)),INDEX(Vöruskrá!$H:$H,MATCH($F487,Vöruskrá!$B:$B,0))),""))</f>
        <v/>
      </c>
      <c r="N487" s="417" t="str">
        <f>IF($F487="","",IFERROR(IFERROR(INDEX(Réttabanki!$H:$H,MATCH($F487,Réttabanki!$A:$A,0)),INDEX(Vöruskrá!$J:$J,MATCH($F487,Vöruskrá!$B:$B,0)))*($H487+IF($I487="",$H487*(1+$AD$2),$I487))/2/100,""))</f>
        <v/>
      </c>
      <c r="O487" s="417" t="str">
        <f>IF($F487="","",IFERROR(IFERROR(INDEX(Réttabanki!$I:$I,MATCH($F487,Réttabanki!$A:$A,0)),INDEX(Vöruskrá!$K:$K,MATCH($F487,Vöruskrá!$B:$B,0)))*($H487+IF($I487="",$H487*(1+$AD$2),$I487))/2/100,""))</f>
        <v/>
      </c>
      <c r="P487" s="417" t="str">
        <f>IF($F487="","",IFERROR(IFERROR(INDEX(Réttabanki!$J:$J,MATCH($F487,Réttabanki!$A:$A,0)),INDEX(Vöruskrá!$L:$L,MATCH($F487,Vöruskrá!$B:$B,0)))*($H487+IF($I487="",$H487*(1+$AD$2),$I487))/2/100,""))</f>
        <v/>
      </c>
      <c r="Q487" s="417" t="str">
        <f>IF($F487="","",IFERROR(IFERROR(INDEX(Réttabanki!$K:$K,MATCH($F487,Réttabanki!$A:$A,0)),INDEX(Vöruskrá!$M:$M,MATCH($F487,Vöruskrá!$B:$B,0)))*($H487+IF($I487="",$H487*(1+$AD$2),$I487))/2/100,""))</f>
        <v/>
      </c>
      <c r="R487" s="417" t="str">
        <f>IF($F487="","",IFERROR(IFERROR(INDEX(Réttabanki!$M:$M,MATCH($F487,Réttabanki!$A:$A,0)),INDEX(Vöruskrá!$O:$O,MATCH($F487,Vöruskrá!$B:$B,0)))*($H487+IF($I487="",$H487*(1+$AD$2),$I487))/2/100,""))</f>
        <v/>
      </c>
      <c r="S487" s="417" t="str">
        <f>IF($F487="","",IFERROR(IFERROR(INDEX(Réttabanki!$N:$N,MATCH($F487,Réttabanki!$A:$A,0)),INDEX(Vöruskrá!$P:$P,MATCH($F487,Vöruskrá!$B:$B,0)))*($H487+IF($I487="",$H487*(1+$AD$2),$I487))/2/100,""))</f>
        <v/>
      </c>
      <c r="T487" s="418"/>
      <c r="U487" s="467"/>
      <c r="V487" s="467"/>
      <c r="W487" s="467"/>
      <c r="X487" s="467"/>
      <c r="Y487" s="467"/>
      <c r="Z487" s="467"/>
      <c r="AA487" s="467"/>
      <c r="AF487" s="205" t="str">
        <f>IF($F487="","",IFERROR(IFERROR(INDEX(Réttabanki!$V:$V,MATCH($F487,Réttabanki!$A:$A,0)),INDEX(Vöruskrá!$R:$R,MATCH($F487,Vöruskrá!$B:$B,0)))*$H487/1000,""))</f>
        <v/>
      </c>
      <c r="AG487" s="205" t="str">
        <f>IF($F487="","",IFERROR(IFERROR(INDEX(Réttabanki!$V:$V,MATCH($F487,Réttabanki!$A:$A,0)),INDEX(Vöruskrá!$R:$R,MATCH($F487,Vöruskrá!$B:$B,0)))*IF($I487="",$H487*(1+$AD$2),$I487)/1000,""))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2286</v>
      </c>
      <c r="C488" s="415">
        <v>38</v>
      </c>
      <c r="D488" s="333" t="s">
        <v>2254</v>
      </c>
      <c r="E488" s="333" t="s">
        <v>2312</v>
      </c>
      <c r="F488" s="333" t="s">
        <v>1288</v>
      </c>
      <c r="G488" s="333" t="s">
        <v>2689</v>
      </c>
      <c r="H488" s="334">
        <v>160</v>
      </c>
      <c r="I488" s="334">
        <v>180</v>
      </c>
      <c r="J488" s="335">
        <f>IF($F488="","",IFERROR(IFERROR(INDEX(Réttabanki!$V:$V,MATCH($F488,Réttabanki!$A:$A,0)),INDEX(Vöruskrá!$R:$R,MATCH($F488,Vöruskrá!$B:$B,0)))*($H488+IF($I488="",$H488*(1+$AD$2),$I488))/2/1000,""))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2293</v>
      </c>
      <c r="V488" s="465" t="s">
        <v>2294</v>
      </c>
      <c r="W488" s="465">
        <v>160</v>
      </c>
      <c r="X488" s="465" t="s">
        <v>2316</v>
      </c>
      <c r="Y488" s="465">
        <v>75</v>
      </c>
      <c r="Z488" s="465" t="s">
        <v>2337</v>
      </c>
      <c r="AA488" s="465" t="s">
        <v>2690</v>
      </c>
      <c r="AF488" s="205">
        <f>IF($F488="","",IFERROR(IFERROR(INDEX(Réttabanki!$V:$V,MATCH($F488,Réttabanki!$A:$A,0)),INDEX(Vöruskrá!$R:$R,MATCH($F488,Vöruskrá!$B:$B,0)))*$H488/1000,""))</f>
        <v>400</v>
      </c>
      <c r="AG488" s="205">
        <f>IF($F488="","",IFERROR(IFERROR(INDEX(Réttabanki!$V:$V,MATCH($F488,Réttabanki!$A:$A,0)),INDEX(Vöruskrá!$R:$R,MATCH($F488,Vöruskrá!$B:$B,0)))*IF($I488="",$H488*(1+$AD$2),$I488)/1000,""))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2286</v>
      </c>
      <c r="C489" s="415">
        <v>38</v>
      </c>
      <c r="D489" s="333" t="s">
        <v>2254</v>
      </c>
      <c r="E489" s="333" t="s">
        <v>2312</v>
      </c>
      <c r="F489" s="333" t="s">
        <v>423</v>
      </c>
      <c r="G489" s="333" t="s">
        <v>2397</v>
      </c>
      <c r="H489" s="334">
        <v>80</v>
      </c>
      <c r="I489" s="334">
        <v>100</v>
      </c>
      <c r="J489" s="335">
        <f>IF($F489="","",IFERROR(IFERROR(INDEX(Réttabanki!$V:$V,MATCH($F489,Réttabanki!$A:$A,0)),INDEX(Vöruskrá!$R:$R,MATCH($F489,Vöruskrá!$B:$B,0)))*($H489+IF($I489="",$H489*(1+$AD$2),$I489))/2/1000,""))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IF(F489="","",IFERROR(INDEX(Réttabanki!R:R,MATCH(F489,Réttabanki!A:A,0)),IFERROR(INDEX(Réttabanki!R:R,MATCH(F489,Réttabanki!B:B,0)),"")))</f>
        <v/>
      </c>
      <c r="U489" s="467"/>
      <c r="V489" s="467"/>
      <c r="W489" s="467"/>
      <c r="X489" s="467"/>
      <c r="Y489" s="467"/>
      <c r="Z489" s="467"/>
      <c r="AA489" s="467"/>
      <c r="AF489" s="205">
        <f>IF($F489="","",IFERROR(IFERROR(INDEX(Réttabanki!$V:$V,MATCH($F489,Réttabanki!$A:$A,0)),INDEX(Vöruskrá!$R:$R,MATCH($F489,Vöruskrá!$B:$B,0)))*$H489/1000,""))</f>
        <v>28</v>
      </c>
      <c r="AG489" s="205">
        <f>IF($F489="","",IFERROR(IFERROR(INDEX(Réttabanki!$V:$V,MATCH($F489,Réttabanki!$A:$A,0)),INDEX(Vöruskrá!$R:$R,MATCH($F489,Vöruskrá!$B:$B,0)))*IF($I489="",$H489*(1+$AD$2),$I489)/1000,""))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2286</v>
      </c>
      <c r="C490">
        <v>38</v>
      </c>
      <c r="D490" t="s">
        <v>2292</v>
      </c>
      <c r="E490" t="s">
        <v>2317</v>
      </c>
      <c r="G490" t="s">
        <v>2691</v>
      </c>
      <c r="J490" s="448" t="str">
        <f>IF($F490="","",IFERROR(IFERROR(INDEX(Réttabanki!$V:$V,MATCH($F490,Réttabanki!$A:$A,0)),INDEX(Vöruskrá!$R:$R,MATCH($F490,Vöruskrá!$B:$B,0)))*($H490+IF($I490="",$H490*(1+$AD$2),$I490))/2/1000,""))</f>
        <v/>
      </c>
      <c r="K490" t="s">
        <v>2692</v>
      </c>
      <c r="L490" t="s">
        <v>1080</v>
      </c>
      <c r="U490" s="465"/>
      <c r="V490" s="465"/>
      <c r="W490" s="465"/>
      <c r="X490" s="465"/>
      <c r="Y490" s="465"/>
      <c r="Z490" s="465"/>
      <c r="AA490" s="46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2286</v>
      </c>
      <c r="C491">
        <v>38</v>
      </c>
      <c r="D491" t="s">
        <v>2292</v>
      </c>
      <c r="E491" t="s">
        <v>2317</v>
      </c>
      <c r="F491" t="s">
        <v>1088</v>
      </c>
      <c r="G491" t="s">
        <v>1089</v>
      </c>
      <c r="I491">
        <v>15</v>
      </c>
      <c r="J491" s="448">
        <f>IF($F491="","",IFERROR(IFERROR(INDEX(Réttabanki!$V:$V,MATCH($F491,Réttabanki!$A:$A,0)),INDEX(Vöruskrá!$R:$R,MATCH($F491,Vöruskrá!$B:$B,0)))*($H491+IF($I491="",$H491*(1+$AD$2),$I491))/2/1000,""))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2286</v>
      </c>
      <c r="C492">
        <v>38</v>
      </c>
      <c r="D492" t="s">
        <v>2292</v>
      </c>
      <c r="E492" t="s">
        <v>2317</v>
      </c>
      <c r="F492" t="s">
        <v>606</v>
      </c>
      <c r="G492" t="s">
        <v>608</v>
      </c>
      <c r="I492">
        <v>15</v>
      </c>
      <c r="J492" s="448">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5"/>
      <c r="V492" s="465" t="s">
        <v>2294</v>
      </c>
      <c r="W492" s="465" t="s">
        <v>2300</v>
      </c>
      <c r="X492" s="469" t="s">
        <v>2531</v>
      </c>
      <c r="Y492" s="465"/>
      <c r="Z492" s="465"/>
      <c r="AA492" s="46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2286</v>
      </c>
      <c r="C493">
        <v>38</v>
      </c>
      <c r="D493" t="s">
        <v>2292</v>
      </c>
      <c r="E493" t="s">
        <v>2317</v>
      </c>
      <c r="F493" t="s">
        <v>1091</v>
      </c>
      <c r="G493" t="s">
        <v>2462</v>
      </c>
      <c r="I493">
        <v>15</v>
      </c>
      <c r="J493" s="448">
        <f>IF($F493="","",IFERROR(IFERROR(INDEX(Réttabanki!$V:$V,MATCH($F493,Réttabanki!$A:$A,0)),INDEX(Vöruskrá!$R:$R,MATCH($F493,Vöruskrá!$B:$B,0)))*($H493+IF($I493="",$H493*(1+$AD$2),$I493))/2/1000,""))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2286</v>
      </c>
      <c r="C494">
        <v>38</v>
      </c>
      <c r="D494" t="s">
        <v>2280</v>
      </c>
      <c r="E494" t="s">
        <v>2415</v>
      </c>
      <c r="G494" t="s">
        <v>2693</v>
      </c>
      <c r="J494" s="448" t="str">
        <f>IF($F494="","",IFERROR(IFERROR(INDEX(Réttabanki!$V:$V,MATCH($F494,Réttabanki!$A:$A,0)),INDEX(Vöruskrá!$R:$R,MATCH($F494,Vöruskrá!$B:$B,0)))*($H494+IF($I494="",$H494*(1+$AD$2),$I494))/2/1000,""))</f>
        <v/>
      </c>
      <c r="L494" t="s">
        <v>231</v>
      </c>
      <c r="U494" s="465"/>
      <c r="V494" s="465"/>
      <c r="W494" s="465"/>
      <c r="X494" s="465"/>
      <c r="Y494" s="465"/>
      <c r="Z494" s="465"/>
      <c r="AA494" s="46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2286</v>
      </c>
      <c r="C495">
        <v>38</v>
      </c>
      <c r="D495" t="s">
        <v>2254</v>
      </c>
      <c r="E495" t="s">
        <v>2319</v>
      </c>
      <c r="G495" t="s">
        <v>2694</v>
      </c>
      <c r="J495" s="448" t="str">
        <f>IF($F495="","",IFERROR(IFERROR(INDEX(Réttabanki!$V:$V,MATCH($F495,Réttabanki!$A:$A,0)),INDEX(Vöruskrá!$R:$R,MATCH($F495,Vöruskrá!$B:$B,0)))*($H495+IF($I495="",$H495*(1+$AD$2),$I495))/2/1000,""))</f>
        <v/>
      </c>
      <c r="K495" t="s">
        <v>2695</v>
      </c>
      <c r="L495" t="s">
        <v>168</v>
      </c>
      <c r="U495" s="467"/>
      <c r="V495" s="467"/>
      <c r="W495" s="467"/>
      <c r="X495" s="467"/>
      <c r="Y495" s="467"/>
      <c r="Z495" s="467"/>
      <c r="AA495" s="467"/>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2286</v>
      </c>
      <c r="C496">
        <v>38</v>
      </c>
      <c r="D496" t="s">
        <v>2254</v>
      </c>
      <c r="E496" t="s">
        <v>2319</v>
      </c>
      <c r="F496" t="s">
        <v>166</v>
      </c>
      <c r="G496" t="s">
        <v>2323</v>
      </c>
      <c r="H496">
        <v>40</v>
      </c>
      <c r="I496">
        <v>40</v>
      </c>
      <c r="J496" s="448">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2286</v>
      </c>
      <c r="C497">
        <v>38</v>
      </c>
      <c r="D497" t="s">
        <v>2254</v>
      </c>
      <c r="E497" t="s">
        <v>2319</v>
      </c>
      <c r="F497" t="s">
        <v>494</v>
      </c>
      <c r="G497" t="s">
        <v>2420</v>
      </c>
      <c r="H497">
        <v>20</v>
      </c>
      <c r="I497">
        <v>20</v>
      </c>
      <c r="J497" s="448">
        <f>IF($F497="","",IFERROR(IFERROR(INDEX(Réttabanki!$V:$V,MATCH($F497,Réttabanki!$A:$A,0)),INDEX(Vöruskrá!$R:$R,MATCH($F497,Vöruskrá!$B:$B,0)))*($H497+IF($I497="",$H497*(1+$AD$2),$I497))/2/1000,""))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2286</v>
      </c>
      <c r="C498">
        <v>38</v>
      </c>
      <c r="D498" t="s">
        <v>2254</v>
      </c>
      <c r="E498" t="s">
        <v>1083</v>
      </c>
      <c r="G498" t="s">
        <v>2696</v>
      </c>
      <c r="J498" s="448" t="str">
        <f>IF($F498="","",IFERROR(IFERROR(INDEX(Réttabanki!$V:$V,MATCH($F498,Réttabanki!$A:$A,0)),INDEX(Vöruskrá!$R:$R,MATCH($F498,Vöruskrá!$B:$B,0)))*($H498+IF($I498="",$H498*(1+$AD$2),$I498))/2/1000,""))</f>
        <v/>
      </c>
      <c r="K498" t="s">
        <v>2697</v>
      </c>
      <c r="L498" t="s">
        <v>231</v>
      </c>
      <c r="U498" s="465"/>
      <c r="V498" s="465"/>
      <c r="W498" s="465"/>
      <c r="X498" s="465"/>
      <c r="Y498" s="465"/>
      <c r="Z498" s="465"/>
      <c r="AA498" s="46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2286</v>
      </c>
      <c r="C499">
        <v>38</v>
      </c>
      <c r="D499" t="s">
        <v>2254</v>
      </c>
      <c r="E499" t="s">
        <v>1083</v>
      </c>
      <c r="F499" t="s">
        <v>1311</v>
      </c>
      <c r="G499" t="s">
        <v>2328</v>
      </c>
      <c r="H499">
        <v>40</v>
      </c>
      <c r="J499" s="448">
        <f>IF($F499="","",IFERROR(IFERROR(INDEX(Réttabanki!$V:$V,MATCH($F499,Réttabanki!$A:$A,0)),INDEX(Vöruskrá!$R:$R,MATCH($F499,Vöruskrá!$B:$B,0)))*($H499+IF($I499="",$H499*(1+$AD$2),$I499))/2/1000,""))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2286</v>
      </c>
      <c r="C500">
        <v>38</v>
      </c>
      <c r="D500" t="s">
        <v>2254</v>
      </c>
      <c r="E500" t="s">
        <v>1083</v>
      </c>
      <c r="F500" t="s">
        <v>494</v>
      </c>
      <c r="G500" t="s">
        <v>2420</v>
      </c>
      <c r="H500">
        <v>20</v>
      </c>
      <c r="J500" s="448">
        <f>IF($F500="","",IFERROR(IFERROR(INDEX(Réttabanki!$V:$V,MATCH($F500,Réttabanki!$A:$A,0)),INDEX(Vöruskrá!$R:$R,MATCH($F500,Vöruskrá!$B:$B,0)))*($H500+IF($I500="",$H500*(1+$AD$2),$I500))/2/1000,""))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2286</v>
      </c>
      <c r="C501" s="95">
        <v>38</v>
      </c>
      <c r="D501" s="96"/>
      <c r="E501" s="96"/>
      <c r="F501" s="96" t="s">
        <v>2329</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2330</v>
      </c>
      <c r="L501" s="9"/>
      <c r="M501" s="9"/>
      <c r="N501" s="10"/>
      <c r="O501" s="10"/>
      <c r="P501" s="10"/>
      <c r="Q501" s="10"/>
      <c r="R501" s="10"/>
      <c r="S501" s="10"/>
      <c r="T501" s="44"/>
      <c r="U501" s="467"/>
      <c r="V501" s="467"/>
      <c r="W501" s="467"/>
      <c r="X501" s="467"/>
      <c r="Y501" s="467"/>
      <c r="Z501" s="467"/>
      <c r="AA501" s="467"/>
      <c r="AC501" t="s">
        <v>87</v>
      </c>
      <c r="AF501" s="205" t="str">
        <f>IF($F501="","",IFERROR(IFERROR(INDEX(Réttabanki!$V:$V,MATCH($F501,Réttabanki!$A:$A,0)),INDEX(Vöruskrá!$R:$R,MATCH($F501,Vöruskrá!$B:$B,0)))*$H501/1000,""))</f>
        <v/>
      </c>
      <c r="AG501" s="205" t="str">
        <f>IF($F501="","",IFERROR(IFERROR(INDEX(Réttabanki!$V:$V,MATCH($F501,Réttabanki!$A:$A,0)),INDEX(Vöruskrá!$R:$R,MATCH($F501,Vöruskrá!$B:$B,0)))*IF($I501="",$H501*(1+$AD$2),$I501)/1000,""))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2286</v>
      </c>
      <c r="C502" s="95">
        <v>38</v>
      </c>
      <c r="D502" s="96"/>
      <c r="E502" s="96"/>
      <c r="F502" s="96" t="s">
        <v>2331</v>
      </c>
      <c r="G502" s="96"/>
      <c r="H502" s="97"/>
      <c r="I502" s="97"/>
      <c r="J502" s="225">
        <f>SUMIFS($AG$3:$AG$788,$AJ$3:$AJ$788,$AJ502,$D$3:$D$788,"&lt;&gt;Grunnskólar starfsmenn",$E$3:$E$788,"Aðalréttur")+SUMIFS($AG$3:$AG$788,$AJ$3:$AJ$788,$AJ502,$D$3:$D$788,"&lt;&gt;Grunnskólar starfsmenn",$E$3:$E$788,"Meðlætisbar")</f>
        <v>275</v>
      </c>
      <c r="K502" s="9" t="s">
        <v>2330</v>
      </c>
      <c r="L502" s="9"/>
      <c r="M502" s="9"/>
      <c r="N502" s="10"/>
      <c r="O502" s="10"/>
      <c r="P502" s="10"/>
      <c r="Q502" s="10"/>
      <c r="R502" s="10"/>
      <c r="S502" s="10"/>
      <c r="T502" s="44"/>
      <c r="U502" s="465"/>
      <c r="V502" s="465"/>
      <c r="W502" s="465"/>
      <c r="X502" s="465"/>
      <c r="Y502" s="465"/>
      <c r="Z502" s="465"/>
      <c r="AA502" s="465"/>
      <c r="AC502" t="s">
        <v>92</v>
      </c>
      <c r="AF502" s="205" t="str">
        <f>IF($F502="","",IFERROR(IFERROR(INDEX(Réttabanki!$V:$V,MATCH($F502,Réttabanki!$A:$A,0)),INDEX(Vöruskrá!$R:$R,MATCH($F502,Vöruskrá!$B:$B,0)))*$H502/1000,""))</f>
        <v/>
      </c>
      <c r="AG502" s="205" t="str">
        <f>IF($F502="","",IFERROR(IFERROR(INDEX(Réttabanki!$V:$V,MATCH($F502,Réttabanki!$A:$A,0)),INDEX(Vöruskrá!$R:$R,MATCH($F502,Vöruskrá!$B:$B,0)))*IF($I502="",$H502*(1+$AD$2),$I502)/1000,""))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2332</v>
      </c>
      <c r="C503">
        <v>38</v>
      </c>
      <c r="D503" t="s">
        <v>2280</v>
      </c>
      <c r="E503" t="s">
        <v>2288</v>
      </c>
      <c r="G503" s="333" t="s">
        <v>2333</v>
      </c>
      <c r="J503" s="448" t="str">
        <f>IF($F503="","",IFERROR(IFERROR(INDEX(Réttabanki!$V:$V,MATCH($F503,Réttabanki!$A:$A,0)),INDEX(Vöruskrá!$R:$R,MATCH($F503,Vöruskrá!$B:$B,0)))*($H503+IF($I503="",$H503*(1+$AD$2),$I503))/2/1000,""))</f>
        <v/>
      </c>
      <c r="K503" t="s">
        <v>2342</v>
      </c>
      <c r="L503" t="s">
        <v>2343</v>
      </c>
      <c r="U503" s="467"/>
      <c r="V503" s="467"/>
      <c r="W503" s="467"/>
      <c r="X503" s="467"/>
      <c r="Y503" s="467"/>
      <c r="Z503" s="467"/>
      <c r="AA503" s="467"/>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2332</v>
      </c>
      <c r="C504" s="415">
        <v>38</v>
      </c>
      <c r="D504" s="333" t="s">
        <v>2280</v>
      </c>
      <c r="E504" s="333" t="s">
        <v>2288</v>
      </c>
      <c r="F504" s="333" t="s">
        <v>1263</v>
      </c>
      <c r="G504" s="333" t="s">
        <v>1262</v>
      </c>
      <c r="H504" s="334">
        <v>200</v>
      </c>
      <c r="I504" s="334">
        <v>250</v>
      </c>
      <c r="J504" s="335">
        <f>IF($F504="","",IFERROR(IFERROR(INDEX(Réttabanki!$V:$V,MATCH($F504,Réttabanki!$A:$A,0)),INDEX(Vöruskrá!$R:$R,MATCH($F504,Vöruskrá!$B:$B,0)))*($H504+IF($I504="",$H504*(1+$AD$2),$I504))/2/1000,""))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2293</v>
      </c>
      <c r="V504" s="465" t="s">
        <v>2294</v>
      </c>
      <c r="W504" s="465">
        <v>140</v>
      </c>
      <c r="X504" s="465" t="s">
        <v>2336</v>
      </c>
      <c r="Y504" s="465">
        <v>75</v>
      </c>
      <c r="Z504" s="465" t="s">
        <v>2337</v>
      </c>
      <c r="AA504" s="465"/>
      <c r="AF504" s="205">
        <f>IF($F504="","",IFERROR(IFERROR(INDEX(Réttabanki!$V:$V,MATCH($F504,Réttabanki!$A:$A,0)),INDEX(Vöruskrá!$R:$R,MATCH($F504,Vöruskrá!$B:$B,0)))*$H504/1000,""))</f>
        <v>378</v>
      </c>
      <c r="AG504" s="205">
        <f>IF($F504="","",IFERROR(IFERROR(INDEX(Réttabanki!$V:$V,MATCH($F504,Réttabanki!$A:$A,0)),INDEX(Vöruskrá!$R:$R,MATCH($F504,Vöruskrá!$B:$B,0)))*IF($I504="",$H504*(1+$AD$2),$I504)/1000,""))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2332</v>
      </c>
      <c r="C505" s="415">
        <v>38</v>
      </c>
      <c r="D505" s="333" t="s">
        <v>2280</v>
      </c>
      <c r="E505" s="333" t="s">
        <v>2288</v>
      </c>
      <c r="F505" s="333" t="s">
        <v>443</v>
      </c>
      <c r="G505" s="333" t="s">
        <v>2338</v>
      </c>
      <c r="H505" s="334">
        <v>25</v>
      </c>
      <c r="I505" s="334">
        <v>25</v>
      </c>
      <c r="J505" s="335">
        <f>IF($F505="","",IFERROR(IFERROR(INDEX(Réttabanki!$V:$V,MATCH($F505,Réttabanki!$A:$A,0)),INDEX(Vöruskrá!$R:$R,MATCH($F505,Vöruskrá!$B:$B,0)))*($H505+IF($I505="",$H505*(1+$AD$2),$I505))/2/1000,""))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IF(F505="","",IFERROR(INDEX(Réttabanki!R:R,MATCH(F505,Réttabanki!A:A,0)),IFERROR(INDEX(Réttabanki!R:R,MATCH(F505,Réttabanki!B:B,0)),"")))</f>
        <v/>
      </c>
      <c r="U505" s="467" t="s">
        <v>2293</v>
      </c>
      <c r="V505" s="467" t="s">
        <v>2339</v>
      </c>
      <c r="W505" s="467"/>
      <c r="X505" s="467"/>
      <c r="Y505" s="467"/>
      <c r="Z505" s="467"/>
      <c r="AA505" s="467"/>
      <c r="AF505" s="205">
        <f>IF($F505="","",IFERROR(IFERROR(INDEX(Réttabanki!$V:$V,MATCH($F505,Réttabanki!$A:$A,0)),INDEX(Vöruskrá!$R:$R,MATCH($F505,Vöruskrá!$B:$B,0)))*$H505/1000,""))</f>
        <v>25.45</v>
      </c>
      <c r="AG505" s="205">
        <f>IF($F505="","",IFERROR(IFERROR(INDEX(Réttabanki!$V:$V,MATCH($F505,Réttabanki!$A:$A,0)),INDEX(Vöruskrá!$R:$R,MATCH($F505,Vöruskrá!$B:$B,0)))*IF($I505="",$H505*(1+$AD$2),$I505)/1000,""))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2332</v>
      </c>
      <c r="C506" s="415">
        <v>38</v>
      </c>
      <c r="D506" s="333" t="s">
        <v>2280</v>
      </c>
      <c r="E506" s="333" t="s">
        <v>2288</v>
      </c>
      <c r="F506" s="333" t="s">
        <v>508</v>
      </c>
      <c r="G506" s="333" t="s">
        <v>2340</v>
      </c>
      <c r="H506" s="334">
        <v>10</v>
      </c>
      <c r="I506" s="334">
        <v>10</v>
      </c>
      <c r="J506" s="335">
        <f>IF($F506="","",IFERROR(IFERROR(INDEX(Réttabanki!$V:$V,MATCH($F506,Réttabanki!$A:$A,0)),INDEX(Vöruskrá!$R:$R,MATCH($F506,Vöruskrá!$B:$B,0)))*($H506+IF($I506="",$H506*(1+$AD$2),$I506))/2/1000,""))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IF(F506="","",IFERROR(INDEX(Réttabanki!R:R,MATCH(F506,Réttabanki!A:A,0)),IFERROR(INDEX(Réttabanki!R:R,MATCH(F506,Réttabanki!B:B,0)),"")))</f>
        <v> </v>
      </c>
      <c r="U506" s="465" t="s">
        <v>2293</v>
      </c>
      <c r="V506" s="465" t="s">
        <v>2339</v>
      </c>
      <c r="W506" s="465"/>
      <c r="X506" s="465"/>
      <c r="Y506" s="465"/>
      <c r="Z506" s="465"/>
      <c r="AA506" s="465"/>
      <c r="AF506" s="205">
        <f>IF($F506="","",IFERROR(IFERROR(INDEX(Réttabanki!$V:$V,MATCH($F506,Réttabanki!$A:$A,0)),INDEX(Vöruskrá!$R:$R,MATCH($F506,Vöruskrá!$B:$B,0)))*$H506/1000,""))</f>
        <v>23</v>
      </c>
      <c r="AG506" s="205">
        <f>IF($F506="","",IFERROR(IFERROR(INDEX(Réttabanki!$V:$V,MATCH($F506,Réttabanki!$A:$A,0)),INDEX(Vöruskrá!$R:$R,MATCH($F506,Vöruskrá!$B:$B,0)))*IF($I506="",$H506*(1+$AD$2),$I506)/1000,""))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2332</v>
      </c>
      <c r="C507" s="415">
        <v>38</v>
      </c>
      <c r="D507" s="333" t="s">
        <v>2292</v>
      </c>
      <c r="E507" s="333" t="s">
        <v>2288</v>
      </c>
      <c r="F507" s="333"/>
      <c r="G507" s="333" t="s">
        <v>2333</v>
      </c>
      <c r="H507" s="334"/>
      <c r="I507" s="334"/>
      <c r="J507" s="335" t="str">
        <f>IF($F507="","",IFERROR(IFERROR(INDEX(Réttabanki!$V:$V,MATCH($F507,Réttabanki!$A:$A,0)),INDEX(Vöruskrá!$R:$R,MATCH($F507,Vöruskrá!$B:$B,0)))*($H507+IF($I507="",$H507*(1+$AD$2),$I507))/2/1000,""))</f>
        <v/>
      </c>
      <c r="K507" s="416" t="s">
        <v>2698</v>
      </c>
      <c r="L507" s="416" t="s">
        <v>2699</v>
      </c>
      <c r="M507" s="416"/>
      <c r="N507" s="417"/>
      <c r="O507" s="417"/>
      <c r="P507" s="417"/>
      <c r="Q507" s="417"/>
      <c r="R507" s="417"/>
      <c r="S507" s="417"/>
      <c r="T507" s="419"/>
      <c r="U507" s="467"/>
      <c r="V507" s="467"/>
      <c r="W507" s="467"/>
      <c r="X507" s="467"/>
      <c r="Y507" s="467"/>
      <c r="Z507" s="467"/>
      <c r="AA507" s="467"/>
      <c r="AF507" s="205" t="str">
        <f>IF($F507="","",IFERROR(IFERROR(INDEX(Réttabanki!$V:$V,MATCH($F507,Réttabanki!$A:$A,0)),INDEX(Vöruskrá!$R:$R,MATCH($F507,Vöruskrá!$B:$B,0)))*$H507/1000,""))</f>
        <v/>
      </c>
      <c r="AG507" s="205" t="str">
        <f>IF($F507="","",IFERROR(IFERROR(INDEX(Réttabanki!$V:$V,MATCH($F507,Réttabanki!$A:$A,0)),INDEX(Vöruskrá!$R:$R,MATCH($F507,Vöruskrá!$B:$B,0)))*IF($I507="",$H507*(1+$AD$2),$I507)/1000,""))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2332</v>
      </c>
      <c r="C508" s="415">
        <v>38</v>
      </c>
      <c r="D508" s="333" t="s">
        <v>2292</v>
      </c>
      <c r="E508" s="333" t="s">
        <v>2288</v>
      </c>
      <c r="F508" s="333" t="s">
        <v>1637</v>
      </c>
      <c r="G508" s="333" t="s">
        <v>1262</v>
      </c>
      <c r="H508" s="334">
        <v>200</v>
      </c>
      <c r="I508" s="334">
        <v>250</v>
      </c>
      <c r="J508" s="455">
        <f>IF($F508="","",IFERROR(IFERROR(INDEX(Réttabanki!$V:$V,MATCH($F508,Réttabanki!$A:$A,0)),INDEX(Vöruskrá!$R:$R,MATCH($F508,Vöruskrá!$B:$B,0)))*($H508+IF($I508="",$H508*(1+$AD$2),$I508))/2/1000,""))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2293</v>
      </c>
      <c r="V508" s="465" t="s">
        <v>2294</v>
      </c>
      <c r="W508" s="465">
        <v>140</v>
      </c>
      <c r="X508" s="465" t="s">
        <v>2336</v>
      </c>
      <c r="Y508" s="465">
        <v>75</v>
      </c>
      <c r="Z508" s="465" t="s">
        <v>2337</v>
      </c>
      <c r="AA508" s="465"/>
      <c r="AF508" s="205">
        <f>IF($F508="","",IFERROR(IFERROR(INDEX(Réttabanki!$V:$V,MATCH($F508,Réttabanki!$A:$A,0)),INDEX(Vöruskrá!$R:$R,MATCH($F508,Vöruskrá!$B:$B,0)))*$H508/1000,""))</f>
        <v>0</v>
      </c>
      <c r="AG508" s="205">
        <f>IF($F508="","",IFERROR(IFERROR(INDEX(Réttabanki!$V:$V,MATCH($F508,Réttabanki!$A:$A,0)),INDEX(Vöruskrá!$R:$R,MATCH($F508,Vöruskrá!$B:$B,0)))*IF($I508="",$H508*(1+$AD$2),$I508)/1000,""))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2332</v>
      </c>
      <c r="C509" s="415">
        <v>38</v>
      </c>
      <c r="D509" s="333" t="s">
        <v>2292</v>
      </c>
      <c r="E509" s="333" t="s">
        <v>2288</v>
      </c>
      <c r="F509" s="333" t="s">
        <v>443</v>
      </c>
      <c r="G509" s="333" t="s">
        <v>2338</v>
      </c>
      <c r="H509" s="334">
        <v>25</v>
      </c>
      <c r="I509" s="334">
        <v>25</v>
      </c>
      <c r="J509" s="335">
        <f>IF($F509="","",IFERROR(IFERROR(INDEX(Réttabanki!$V:$V,MATCH($F509,Réttabanki!$A:$A,0)),INDEX(Vöruskrá!$R:$R,MATCH($F509,Vöruskrá!$B:$B,0)))*($H509+IF($I509="",$H509*(1+$AD$2),$I509))/2/1000,""))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IF(F509="","",IFERROR(INDEX(Réttabanki!R:R,MATCH(F509,Réttabanki!A:A,0)),IFERROR(INDEX(Réttabanki!R:R,MATCH(F509,Réttabanki!B:B,0)),"")))</f>
        <v/>
      </c>
      <c r="U509" s="467" t="s">
        <v>2293</v>
      </c>
      <c r="V509" s="467" t="s">
        <v>2339</v>
      </c>
      <c r="W509" s="467"/>
      <c r="X509" s="467"/>
      <c r="Y509" s="467"/>
      <c r="Z509" s="467"/>
      <c r="AA509" s="467"/>
      <c r="AF509" s="205">
        <f>IF($F509="","",IFERROR(IFERROR(INDEX(Réttabanki!$V:$V,MATCH($F509,Réttabanki!$A:$A,0)),INDEX(Vöruskrá!$R:$R,MATCH($F509,Vöruskrá!$B:$B,0)))*$H509/1000,""))</f>
        <v>25.45</v>
      </c>
      <c r="AG509" s="205">
        <f>IF($F509="","",IFERROR(IFERROR(INDEX(Réttabanki!$V:$V,MATCH($F509,Réttabanki!$A:$A,0)),INDEX(Vöruskrá!$R:$R,MATCH($F509,Vöruskrá!$B:$B,0)))*IF($I509="",$H509*(1+$AD$2),$I509)/1000,""))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2332</v>
      </c>
      <c r="C510" s="415">
        <v>38</v>
      </c>
      <c r="D510" s="333" t="s">
        <v>2292</v>
      </c>
      <c r="E510" s="333" t="s">
        <v>2288</v>
      </c>
      <c r="F510" s="333" t="s">
        <v>508</v>
      </c>
      <c r="G510" s="333" t="s">
        <v>2340</v>
      </c>
      <c r="H510" s="334">
        <v>10</v>
      </c>
      <c r="I510" s="334">
        <v>10</v>
      </c>
      <c r="J510" s="335">
        <f>IF($F510="","",IFERROR(IFERROR(INDEX(Réttabanki!$V:$V,MATCH($F510,Réttabanki!$A:$A,0)),INDEX(Vöruskrá!$R:$R,MATCH($F510,Vöruskrá!$B:$B,0)))*($H510+IF($I510="",$H510*(1+$AD$2),$I510))/2/1000,""))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IF(F510="","",IFERROR(INDEX(Réttabanki!R:R,MATCH(F510,Réttabanki!A:A,0)),IFERROR(INDEX(Réttabanki!R:R,MATCH(F510,Réttabanki!B:B,0)),"")))</f>
        <v> </v>
      </c>
      <c r="U510" s="465" t="s">
        <v>2293</v>
      </c>
      <c r="V510" s="465" t="s">
        <v>2339</v>
      </c>
      <c r="W510" s="465"/>
      <c r="X510" s="465"/>
      <c r="Y510" s="465"/>
      <c r="Z510" s="465"/>
      <c r="AA510" s="465"/>
      <c r="AF510" s="205">
        <f>IF($F510="","",IFERROR(IFERROR(INDEX(Réttabanki!$V:$V,MATCH($F510,Réttabanki!$A:$A,0)),INDEX(Vöruskrá!$R:$R,MATCH($F510,Vöruskrá!$B:$B,0)))*$H510/1000,""))</f>
        <v>23</v>
      </c>
      <c r="AG510" s="205">
        <f>IF($F510="","",IFERROR(IFERROR(INDEX(Réttabanki!$V:$V,MATCH($F510,Réttabanki!$A:$A,0)),INDEX(Vöruskrá!$R:$R,MATCH($F510,Vöruskrá!$B:$B,0)))*IF($I510="",$H510*(1+$AD$2),$I510)/1000,""))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2332</v>
      </c>
      <c r="C511" s="415">
        <v>38</v>
      </c>
      <c r="D511" s="333" t="s">
        <v>2254</v>
      </c>
      <c r="E511" s="333" t="s">
        <v>1083</v>
      </c>
      <c r="F511" s="333"/>
      <c r="G511" s="333" t="s">
        <v>2344</v>
      </c>
      <c r="H511" s="334"/>
      <c r="I511" s="334"/>
      <c r="J511" s="335" t="str">
        <f>IF($F511="","",IFERROR(IFERROR(INDEX(Réttabanki!$V:$V,MATCH($F511,Réttabanki!$A:$A,0)),INDEX(Vöruskrá!$R:$R,MATCH($F511,Vöruskrá!$B:$B,0)))*($H511+IF($I511="",$H511*(1+$AD$2),$I511))/2/1000,""))</f>
        <v/>
      </c>
      <c r="K511" s="416" t="s">
        <v>2345</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IF($F511="","",IFERROR(IFERROR(INDEX(Réttabanki!$V:$V,MATCH($F511,Réttabanki!$A:$A,0)),INDEX(Vöruskrá!$R:$R,MATCH($F511,Vöruskrá!$B:$B,0)))*$H511/1000,""))</f>
        <v/>
      </c>
      <c r="AG511" s="205" t="str">
        <f>IF($F511="","",IFERROR(IFERROR(INDEX(Réttabanki!$V:$V,MATCH($F511,Réttabanki!$A:$A,0)),INDEX(Vöruskrá!$R:$R,MATCH($F511,Vöruskrá!$B:$B,0)))*IF($I511="",$H511*(1+$AD$2),$I511)/1000,""))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2332</v>
      </c>
      <c r="C512" s="415">
        <v>38</v>
      </c>
      <c r="D512" s="333" t="s">
        <v>2254</v>
      </c>
      <c r="E512" s="333" t="s">
        <v>1083</v>
      </c>
      <c r="F512" s="333" t="s">
        <v>1263</v>
      </c>
      <c r="G512" s="333" t="s">
        <v>1262</v>
      </c>
      <c r="H512" s="334">
        <v>200</v>
      </c>
      <c r="I512" s="334">
        <v>250</v>
      </c>
      <c r="J512" s="335">
        <f>IF($F512="","",IFERROR(IFERROR(INDEX(Réttabanki!$V:$V,MATCH($F512,Réttabanki!$A:$A,0)),INDEX(Vöruskrá!$R:$R,MATCH($F512,Vöruskrá!$B:$B,0)))*($H512+IF($I512="",$H512*(1+$AD$2),$I512))/2/1000,""))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IF($F512="","",IFERROR(IFERROR(INDEX(Réttabanki!$V:$V,MATCH($F512,Réttabanki!$A:$A,0)),INDEX(Vöruskrá!$R:$R,MATCH($F512,Vöruskrá!$B:$B,0)))*$H512/1000,""))</f>
        <v>378</v>
      </c>
      <c r="AG512" s="205">
        <f>IF($F512="","",IFERROR(IFERROR(INDEX(Réttabanki!$V:$V,MATCH($F512,Réttabanki!$A:$A,0)),INDEX(Vöruskrá!$R:$R,MATCH($F512,Vöruskrá!$B:$B,0)))*IF($I512="",$H512*(1+$AD$2),$I512)/1000,""))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2332</v>
      </c>
      <c r="C513" s="415">
        <v>38</v>
      </c>
      <c r="D513" s="333" t="s">
        <v>2254</v>
      </c>
      <c r="E513" s="333" t="s">
        <v>1083</v>
      </c>
      <c r="F513" s="333" t="s">
        <v>1323</v>
      </c>
      <c r="G513" s="333" t="s">
        <v>2346</v>
      </c>
      <c r="H513" s="334">
        <v>25</v>
      </c>
      <c r="I513" s="334">
        <v>25</v>
      </c>
      <c r="J513" s="335">
        <f>IF($F513="","",IFERROR(IFERROR(INDEX(Réttabanki!$V:$V,MATCH($F513,Réttabanki!$A:$A,0)),INDEX(Vöruskrá!$R:$R,MATCH($F513,Vöruskrá!$B:$B,0)))*($H513+IF($I513="",$H513*(1+$AD$2),$I513))/2/1000,""))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IF($F513="","",IFERROR(IFERROR(INDEX(Réttabanki!$V:$V,MATCH($F513,Réttabanki!$A:$A,0)),INDEX(Vöruskrá!$R:$R,MATCH($F513,Vöruskrá!$B:$B,0)))*$H513/1000,""))</f>
        <v>15</v>
      </c>
      <c r="AG513" s="205">
        <f>IF($F513="","",IFERROR(IFERROR(INDEX(Réttabanki!$V:$V,MATCH($F513,Réttabanki!$A:$A,0)),INDEX(Vöruskrá!$R:$R,MATCH($F513,Vöruskrá!$B:$B,0)))*IF($I513="",$H513*(1+$AD$2),$I513)/1000,""))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2332</v>
      </c>
      <c r="C514" s="415">
        <v>38</v>
      </c>
      <c r="D514" s="333" t="s">
        <v>2254</v>
      </c>
      <c r="E514" s="333" t="s">
        <v>1083</v>
      </c>
      <c r="F514" s="333"/>
      <c r="G514" s="333" t="s">
        <v>2347</v>
      </c>
      <c r="H514" s="334"/>
      <c r="I514" s="334"/>
      <c r="J514" s="335" t="str">
        <f>IF($F514="","",IFERROR(IFERROR(INDEX(Réttabanki!$V:$V,MATCH($F514,Réttabanki!$A:$A,0)),INDEX(Vöruskrá!$R:$R,MATCH($F514,Vöruskrá!$B:$B,0)))*($H514+IF($I514="",$H514*(1+$AD$2),$I514))/2/1000,""))</f>
        <v/>
      </c>
      <c r="K514" s="416" t="s">
        <v>1835</v>
      </c>
      <c r="L514" s="416" t="s">
        <v>1836</v>
      </c>
      <c r="M514" s="416"/>
      <c r="N514" s="417"/>
      <c r="O514" s="417"/>
      <c r="P514" s="417"/>
      <c r="Q514" s="417"/>
      <c r="R514" s="417"/>
      <c r="S514" s="417"/>
      <c r="U514" s="465"/>
      <c r="V514" s="465"/>
      <c r="W514" s="465"/>
      <c r="X514" s="465"/>
      <c r="Y514" s="465"/>
      <c r="Z514" s="465"/>
      <c r="AA514" s="465"/>
      <c r="AF514" s="205" t="str">
        <f>IF($F514="","",IFERROR(IFERROR(INDEX(Réttabanki!$V:$V,MATCH($F514,Réttabanki!$A:$A,0)),INDEX(Vöruskrá!$R:$R,MATCH($F514,Vöruskrá!$B:$B,0)))*$H514/1000,""))</f>
        <v/>
      </c>
      <c r="AG514" s="205" t="str">
        <f>IF($F514="","",IFERROR(IFERROR(INDEX(Réttabanki!$V:$V,MATCH($F514,Réttabanki!$A:$A,0)),INDEX(Vöruskrá!$R:$R,MATCH($F514,Vöruskrá!$B:$B,0)))*IF($I514="",$H514*(1+$AD$2),$I514)/1000,""))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2332</v>
      </c>
      <c r="C515" s="415">
        <v>38</v>
      </c>
      <c r="D515" s="333" t="s">
        <v>2254</v>
      </c>
      <c r="E515" s="333" t="s">
        <v>1083</v>
      </c>
      <c r="F515" s="333" t="s">
        <v>1834</v>
      </c>
      <c r="G515" s="333" t="s">
        <v>2348</v>
      </c>
      <c r="H515" s="334">
        <v>200</v>
      </c>
      <c r="I515" s="334">
        <v>250</v>
      </c>
      <c r="J515" s="452">
        <f>IF($F515="","",IFERROR(IFERROR(INDEX(Réttabanki!$V:$V,MATCH($F515,Réttabanki!$A:$A,0)),INDEX(Vöruskrá!$R:$R,MATCH($F515,Vöruskrá!$B:$B,0)))*($H515+IF($I515="",$H515*(1+$AD$2),$I515))/2/1000,""))</f>
        <v>0</v>
      </c>
      <c r="K515" s="416" t="s">
        <v>1835</v>
      </c>
      <c r="L515" s="416" t="s">
        <v>1836</v>
      </c>
      <c r="M515" s="416"/>
      <c r="N515" s="417">
        <v>115.06</v>
      </c>
      <c r="O515" s="417">
        <v>4.18</v>
      </c>
      <c r="P515" s="417">
        <v>2.62</v>
      </c>
      <c r="Q515" s="417">
        <v>9.64</v>
      </c>
      <c r="R515" s="417">
        <v>10.050000000000001</v>
      </c>
      <c r="S515" s="417">
        <v>0.68</v>
      </c>
      <c r="T515" s="419">
        <v>2</v>
      </c>
      <c r="U515" s="467" t="s">
        <v>2293</v>
      </c>
      <c r="V515" s="467" t="s">
        <v>2294</v>
      </c>
      <c r="W515" s="467">
        <v>140</v>
      </c>
      <c r="X515" s="467" t="s">
        <v>2316</v>
      </c>
      <c r="Y515" s="467">
        <v>75</v>
      </c>
      <c r="Z515" s="467" t="s">
        <v>2337</v>
      </c>
      <c r="AA515" s="467" t="s">
        <v>2690</v>
      </c>
      <c r="AF515" s="205">
        <f>IF($F515="","",IFERROR(IFERROR(INDEX(Réttabanki!$V:$V,MATCH($F515,Réttabanki!$A:$A,0)),INDEX(Vöruskrá!$R:$R,MATCH($F515,Vöruskrá!$B:$B,0)))*$H515/1000,""))</f>
        <v>0</v>
      </c>
      <c r="AG515" s="205">
        <f>IF($F515="","",IFERROR(IFERROR(INDEX(Réttabanki!$V:$V,MATCH($F515,Réttabanki!$A:$A,0)),INDEX(Vöruskrá!$R:$R,MATCH($F515,Vöruskrá!$B:$B,0)))*IF($I515="",$H515*(1+$AD$2),$I515)/1000,""))</f>
        <v>0</v>
      </c>
      <c r="AH515" s="206" t="str">
        <f>IF(N($AF515)+N($AG515)=0,"",MAX(N($AF515)/$AE$6,N($AG515)/$AE$5))</f>
        <v/>
      </c>
      <c r="AI515" s="414" t="str">
        <f>IF($AH515="","",IF($AH515&gt;$AE$7,"⚠ Yfir "&amp;TEXT($AE$7,"0%"),"OK"))</f>
        <v/>
      </c>
      <c r="AJ515" s="314">
        <f>IF($A515&lt;&gt;"",$A515,AJ514)</f>
        <v>46280</v>
      </c>
    </row>
    <row r="516" spans="1:36">
      <c r="A516" s="332"/>
      <c r="B516" s="415" t="s">
        <v>2332</v>
      </c>
      <c r="C516" s="415">
        <v>38</v>
      </c>
      <c r="D516" s="333" t="s">
        <v>2254</v>
      </c>
      <c r="E516" s="333" t="s">
        <v>1083</v>
      </c>
      <c r="F516" s="333"/>
      <c r="G516" s="333" t="s">
        <v>2349</v>
      </c>
      <c r="H516" s="334"/>
      <c r="I516" s="334"/>
      <c r="J516" s="335" t="str">
        <f>IF($F516="","",IFERROR(IFERROR(INDEX(Réttabanki!$V:$V,MATCH($F516,Réttabanki!$A:$A,0)),INDEX(Vöruskrá!$R:$R,MATCH($F516,Vöruskrá!$B:$B,0)))*($H516+IF($I516="",$H516*(1+$AD$2),$I516))/2/1000,""))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IF($F516="","",IFERROR(IFERROR(INDEX(Réttabanki!$V:$V,MATCH($F516,Réttabanki!$A:$A,0)),INDEX(Vöruskrá!$R:$R,MATCH($F516,Vöruskrá!$B:$B,0)))*$H516/1000,""))</f>
        <v/>
      </c>
      <c r="AG516" s="205" t="str">
        <f>IF($F516="","",IFERROR(IFERROR(INDEX(Réttabanki!$V:$V,MATCH($F516,Réttabanki!$A:$A,0)),INDEX(Vöruskrá!$R:$R,MATCH($F516,Vöruskrá!$B:$B,0)))*IF($I516="",$H516*(1+$AD$2),$I516)/1000,""))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2332</v>
      </c>
      <c r="C517" s="415">
        <v>38</v>
      </c>
      <c r="D517" s="333" t="s">
        <v>2254</v>
      </c>
      <c r="E517" s="333" t="s">
        <v>1083</v>
      </c>
      <c r="F517" s="333" t="s">
        <v>1348</v>
      </c>
      <c r="G517" s="333" t="s">
        <v>2349</v>
      </c>
      <c r="H517" s="334">
        <v>200</v>
      </c>
      <c r="I517" s="334">
        <v>250</v>
      </c>
      <c r="J517" s="335">
        <f>IF($F517="","",IFERROR(IFERROR(INDEX(Réttabanki!$V:$V,MATCH($F517,Réttabanki!$A:$A,0)),INDEX(Vöruskrá!$R:$R,MATCH($F517,Vöruskrá!$B:$B,0)))*($H517+IF($I517="",$H517*(1+$AD$2),$I517))/2/1000,""))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2293</v>
      </c>
      <c r="V517" s="467" t="s">
        <v>2294</v>
      </c>
      <c r="W517" s="467">
        <v>160</v>
      </c>
      <c r="X517" s="467" t="s">
        <v>2316</v>
      </c>
      <c r="Y517" s="467">
        <v>75</v>
      </c>
      <c r="Z517" s="467" t="s">
        <v>2337</v>
      </c>
      <c r="AA517" s="467" t="s">
        <v>2690</v>
      </c>
      <c r="AF517" s="205">
        <f>IF($F517="","",IFERROR(IFERROR(INDEX(Réttabanki!$V:$V,MATCH($F517,Réttabanki!$A:$A,0)),INDEX(Vöruskrá!$R:$R,MATCH($F517,Vöruskrá!$B:$B,0)))*$H517/1000,""))</f>
        <v>240</v>
      </c>
      <c r="AG517" s="205">
        <f>IF($F517="","",IFERROR(IFERROR(INDEX(Réttabanki!$V:$V,MATCH($F517,Réttabanki!$A:$A,0)),INDEX(Vöruskrá!$R:$R,MATCH($F517,Vöruskrá!$B:$B,0)))*IF($I517="",$H517*(1+$AD$2),$I517)/1000,""))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2332</v>
      </c>
      <c r="C518">
        <v>38</v>
      </c>
      <c r="D518" t="s">
        <v>2254</v>
      </c>
      <c r="E518" t="s">
        <v>2312</v>
      </c>
      <c r="G518" t="s">
        <v>2700</v>
      </c>
      <c r="J518" s="448" t="str">
        <f>IF($F518="","",IFERROR(IFERROR(INDEX(Réttabanki!$V:$V,MATCH($F518,Réttabanki!$A:$A,0)),INDEX(Vöruskrá!$R:$R,MATCH($F518,Vöruskrá!$B:$B,0)))*($H518+IF($I518="",$H518*(1+$AD$2),$I518))/2/1000,""))</f>
        <v/>
      </c>
      <c r="K518" t="s">
        <v>1484</v>
      </c>
      <c r="L518" t="s">
        <v>231</v>
      </c>
      <c r="U518" s="465"/>
      <c r="V518" s="465"/>
      <c r="W518" s="465"/>
      <c r="X518" s="465"/>
      <c r="Y518" s="465"/>
      <c r="Z518" s="465"/>
      <c r="AA518" s="46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2332</v>
      </c>
      <c r="C519">
        <v>38</v>
      </c>
      <c r="D519" t="s">
        <v>2254</v>
      </c>
      <c r="E519" t="s">
        <v>2312</v>
      </c>
      <c r="F519" t="s">
        <v>1482</v>
      </c>
      <c r="G519" t="s">
        <v>2701</v>
      </c>
      <c r="H519">
        <v>200</v>
      </c>
      <c r="I519">
        <v>250</v>
      </c>
      <c r="J519" s="448">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2293</v>
      </c>
      <c r="V519" s="467" t="s">
        <v>2294</v>
      </c>
      <c r="W519" s="467">
        <v>160</v>
      </c>
      <c r="X519" s="467" t="s">
        <v>2316</v>
      </c>
      <c r="Y519" s="467">
        <v>75</v>
      </c>
      <c r="Z519" s="467" t="s">
        <v>2337</v>
      </c>
      <c r="AA519" s="467" t="s">
        <v>2690</v>
      </c>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2332</v>
      </c>
      <c r="C520">
        <v>38</v>
      </c>
      <c r="D520" t="s">
        <v>2254</v>
      </c>
      <c r="E520" t="s">
        <v>2312</v>
      </c>
      <c r="J520" s="448" t="str">
        <f>IF($F520="","",IFERROR(IFERROR(INDEX(Réttabanki!$V:$V,MATCH($F520,Réttabanki!$A:$A,0)),INDEX(Vöruskrá!$R:$R,MATCH($F520,Vöruskrá!$B:$B,0)))*($H520+IF($I520="",$H520*(1+$AD$2),$I520))/2/1000,""))</f>
        <v/>
      </c>
      <c r="L520" t="s">
        <v>231</v>
      </c>
      <c r="U520" s="465"/>
      <c r="V520" s="465"/>
      <c r="W520" s="465"/>
      <c r="X520" s="465"/>
      <c r="Y520" s="465"/>
      <c r="Z520" s="465"/>
      <c r="AA520" s="46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2332</v>
      </c>
      <c r="C521">
        <v>38</v>
      </c>
      <c r="D521" t="s">
        <v>2292</v>
      </c>
      <c r="E521" t="s">
        <v>2317</v>
      </c>
      <c r="G521" t="s">
        <v>2702</v>
      </c>
      <c r="J521" s="448" t="str">
        <f>IF($F521="","",IFERROR(IFERROR(INDEX(Réttabanki!$V:$V,MATCH($F521,Réttabanki!$A:$A,0)),INDEX(Vöruskrá!$R:$R,MATCH($F521,Vöruskrá!$B:$B,0)))*($H521+IF($I521="",$H521*(1+$AD$2),$I521))/2/1000,""))</f>
        <v/>
      </c>
      <c r="K521" t="s">
        <v>2703</v>
      </c>
      <c r="L521" t="s">
        <v>1080</v>
      </c>
      <c r="U521" s="467"/>
      <c r="V521" s="467"/>
      <c r="W521" s="467"/>
      <c r="X521" s="467"/>
      <c r="Y521" s="467"/>
      <c r="Z521" s="467"/>
      <c r="AA521" s="467"/>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2332</v>
      </c>
      <c r="C522">
        <v>38</v>
      </c>
      <c r="D522" t="s">
        <v>2292</v>
      </c>
      <c r="E522" t="s">
        <v>2317</v>
      </c>
      <c r="F522" t="s">
        <v>1086</v>
      </c>
      <c r="G522" t="s">
        <v>1087</v>
      </c>
      <c r="I522">
        <v>15</v>
      </c>
      <c r="J522" s="448">
        <f>IF($F522="","",IFERROR(IFERROR(INDEX(Réttabanki!$V:$V,MATCH($F522,Réttabanki!$A:$A,0)),INDEX(Vöruskrá!$R:$R,MATCH($F522,Vöruskrá!$B:$B,0)))*($H522+IF($I522="",$H522*(1+$AD$2),$I522))/2/1000,""))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2332</v>
      </c>
      <c r="C523">
        <v>38</v>
      </c>
      <c r="D523" t="s">
        <v>2292</v>
      </c>
      <c r="E523" t="s">
        <v>2317</v>
      </c>
      <c r="F523" t="s">
        <v>1001</v>
      </c>
      <c r="G523" t="s">
        <v>1002</v>
      </c>
      <c r="I523">
        <v>15</v>
      </c>
      <c r="J523" s="448">
        <f>IF($F523="","",IFERROR(IFERROR(INDEX(Réttabanki!$V:$V,MATCH($F523,Réttabanki!$A:$A,0)),INDEX(Vöruskrá!$R:$R,MATCH($F523,Vöruskrá!$B:$B,0)))*($H523+IF($I523="",$H523*(1+$AD$2),$I523))/2/1000,""))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2332</v>
      </c>
      <c r="C524">
        <v>38</v>
      </c>
      <c r="D524" t="s">
        <v>2292</v>
      </c>
      <c r="E524" t="s">
        <v>2317</v>
      </c>
      <c r="F524" t="s">
        <v>1104</v>
      </c>
      <c r="G524" t="s">
        <v>554</v>
      </c>
      <c r="I524">
        <v>15</v>
      </c>
      <c r="J524" s="448">
        <f>IF($F524="","",IFERROR(IFERROR(INDEX(Réttabanki!$V:$V,MATCH($F524,Réttabanki!$A:$A,0)),INDEX(Vöruskrá!$R:$R,MATCH($F524,Vöruskrá!$B:$B,0)))*($H524+IF($I524="",$H524*(1+$AD$2),$I524))/2/1000,""))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2332</v>
      </c>
      <c r="C525">
        <v>38</v>
      </c>
      <c r="D525" t="s">
        <v>2280</v>
      </c>
      <c r="E525" t="s">
        <v>2415</v>
      </c>
      <c r="G525" t="s">
        <v>2693</v>
      </c>
      <c r="J525" s="448" t="str">
        <f>IF($F525="","",IFERROR(IFERROR(INDEX(Réttabanki!$V:$V,MATCH($F525,Réttabanki!$A:$A,0)),INDEX(Vöruskrá!$R:$R,MATCH($F525,Vöruskrá!$B:$B,0)))*($H525+IF($I525="",$H525*(1+$AD$2),$I525))/2/1000,""))</f>
        <v/>
      </c>
      <c r="L525" t="s">
        <v>231</v>
      </c>
      <c r="U525" s="467"/>
      <c r="V525" s="467"/>
      <c r="W525" s="467"/>
      <c r="X525" s="467"/>
      <c r="Y525" s="467"/>
      <c r="Z525" s="467"/>
      <c r="AA525" s="467"/>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2332</v>
      </c>
      <c r="C526">
        <v>38</v>
      </c>
      <c r="D526" t="s">
        <v>2254</v>
      </c>
      <c r="E526" t="s">
        <v>2319</v>
      </c>
      <c r="G526" t="s">
        <v>2704</v>
      </c>
      <c r="J526" s="448" t="str">
        <f>IF($F526="","",IFERROR(IFERROR(INDEX(Réttabanki!$V:$V,MATCH($F526,Réttabanki!$A:$A,0)),INDEX(Vöruskrá!$R:$R,MATCH($F526,Vöruskrá!$B:$B,0)))*($H526+IF($I526="",$H526*(1+$AD$2),$I526))/2/1000,""))</f>
        <v/>
      </c>
      <c r="K526" t="s">
        <v>2705</v>
      </c>
      <c r="L526" t="s">
        <v>2706</v>
      </c>
      <c r="U526" s="465"/>
      <c r="V526" s="465"/>
      <c r="W526" s="465"/>
      <c r="X526" s="465"/>
      <c r="Y526" s="465"/>
      <c r="Z526" s="465"/>
      <c r="AA526" s="46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2332</v>
      </c>
      <c r="C527">
        <v>38</v>
      </c>
      <c r="D527" t="s">
        <v>2254</v>
      </c>
      <c r="E527" t="s">
        <v>2319</v>
      </c>
      <c r="F527" t="s">
        <v>177</v>
      </c>
      <c r="G527" t="s">
        <v>2354</v>
      </c>
      <c r="H527">
        <v>40</v>
      </c>
      <c r="I527">
        <v>40</v>
      </c>
      <c r="J527" s="448">
        <f>IF($F527="","",IFERROR(IFERROR(INDEX(Réttabanki!$V:$V,MATCH($F527,Réttabanki!$A:$A,0)),INDEX(Vöruskrá!$R:$R,MATCH($F527,Vöruskrá!$B:$B,0)))*($H527+IF($I527="",$H527*(1+$AD$2),$I527))/2/1000,""))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2332</v>
      </c>
      <c r="C528">
        <v>38</v>
      </c>
      <c r="D528" t="s">
        <v>2254</v>
      </c>
      <c r="E528" t="s">
        <v>2319</v>
      </c>
      <c r="F528" t="s">
        <v>691</v>
      </c>
      <c r="G528" t="s">
        <v>2355</v>
      </c>
      <c r="H528">
        <v>20</v>
      </c>
      <c r="I528">
        <v>20</v>
      </c>
      <c r="J528" s="448">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2332</v>
      </c>
      <c r="C529">
        <v>38</v>
      </c>
      <c r="D529" t="s">
        <v>2254</v>
      </c>
      <c r="E529" t="s">
        <v>1083</v>
      </c>
      <c r="G529" t="s">
        <v>2468</v>
      </c>
      <c r="J529" s="448" t="str">
        <f>IF($F529="","",IFERROR(IFERROR(INDEX(Réttabanki!$V:$V,MATCH($F529,Réttabanki!$A:$A,0)),INDEX(Vöruskrá!$R:$R,MATCH($F529,Vöruskrá!$B:$B,0)))*($H529+IF($I529="",$H529*(1+$AD$2),$I529))/2/1000,""))</f>
        <v/>
      </c>
      <c r="K529" t="s">
        <v>2707</v>
      </c>
      <c r="L529" t="s">
        <v>238</v>
      </c>
      <c r="U529" s="467"/>
      <c r="V529" s="467"/>
      <c r="W529" s="467"/>
      <c r="X529" s="467"/>
      <c r="Y529" s="467"/>
      <c r="Z529" s="467"/>
      <c r="AA529" s="467"/>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2332</v>
      </c>
      <c r="C530">
        <v>38</v>
      </c>
      <c r="D530" t="s">
        <v>2254</v>
      </c>
      <c r="E530" t="s">
        <v>1083</v>
      </c>
      <c r="F530" t="s">
        <v>1314</v>
      </c>
      <c r="G530" t="s">
        <v>2708</v>
      </c>
      <c r="H530">
        <v>40</v>
      </c>
      <c r="J530" s="448">
        <f>IF($F530="","",IFERROR(IFERROR(INDEX(Réttabanki!$V:$V,MATCH($F530,Réttabanki!$A:$A,0)),INDEX(Vöruskrá!$R:$R,MATCH($F530,Vöruskrá!$B:$B,0)))*($H530+IF($I530="",$H530*(1+$AD$2),$I530))/2/1000,""))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2332</v>
      </c>
      <c r="C531">
        <v>38</v>
      </c>
      <c r="D531" t="s">
        <v>2254</v>
      </c>
      <c r="E531" t="s">
        <v>1083</v>
      </c>
      <c r="F531" t="s">
        <v>691</v>
      </c>
      <c r="G531" t="s">
        <v>2355</v>
      </c>
      <c r="H531">
        <v>20</v>
      </c>
      <c r="J531" s="448">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2332</v>
      </c>
      <c r="C532" s="95">
        <v>38</v>
      </c>
      <c r="D532" s="96"/>
      <c r="E532" s="96"/>
      <c r="F532" s="96" t="s">
        <v>2329</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2330</v>
      </c>
      <c r="L532" s="9"/>
      <c r="M532" s="9"/>
      <c r="N532" s="10"/>
      <c r="O532" s="10"/>
      <c r="P532" s="10"/>
      <c r="Q532" s="10"/>
      <c r="R532" s="10"/>
      <c r="S532" s="10"/>
      <c r="T532" s="44"/>
      <c r="U532" s="465"/>
      <c r="V532" s="465"/>
      <c r="W532" s="465"/>
      <c r="X532" s="465"/>
      <c r="Y532" s="465"/>
      <c r="Z532" s="465"/>
      <c r="AA532" s="465"/>
      <c r="AC532" t="s">
        <v>87</v>
      </c>
      <c r="AF532" s="205" t="str">
        <f>IF($F532="","",IFERROR(IFERROR(INDEX(Réttabanki!$V:$V,MATCH($F532,Réttabanki!$A:$A,0)),INDEX(Vöruskrá!$R:$R,MATCH($F532,Vöruskrá!$B:$B,0)))*$H532/1000,""))</f>
        <v/>
      </c>
      <c r="AG532" s="205" t="str">
        <f>IF($F532="","",IFERROR(IFERROR(INDEX(Réttabanki!$V:$V,MATCH($F532,Réttabanki!$A:$A,0)),INDEX(Vöruskrá!$R:$R,MATCH($F532,Vöruskrá!$B:$B,0)))*IF($I532="",$H532*(1+$AD$2),$I532)/1000,""))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2332</v>
      </c>
      <c r="C533" s="95">
        <v>38</v>
      </c>
      <c r="D533" s="96"/>
      <c r="E533" s="96"/>
      <c r="F533" s="96" t="s">
        <v>2331</v>
      </c>
      <c r="G533" s="96"/>
      <c r="H533" s="97"/>
      <c r="I533" s="97"/>
      <c r="J533" s="225">
        <f>SUMIFS($AG$3:$AG$788,$AJ$3:$AJ$788,$AJ533,$D$3:$D$788,"&lt;&gt;Grunnskólar starfsmenn",$E$3:$E$788,"Aðalréttur")+SUMIFS($AG$3:$AG$788,$AJ$3:$AJ$788,$AJ533,$D$3:$D$788,"&lt;&gt;Grunnskólar starfsmenn",$E$3:$E$788,"Meðlætisbar")</f>
        <v>589.65000000000009</v>
      </c>
      <c r="K533" s="9" t="s">
        <v>2330</v>
      </c>
      <c r="L533" s="9"/>
      <c r="M533" s="9"/>
      <c r="N533" s="10"/>
      <c r="O533" s="10"/>
      <c r="P533" s="10"/>
      <c r="Q533" s="10"/>
      <c r="R533" s="10"/>
      <c r="S533" s="10"/>
      <c r="T533" s="44"/>
      <c r="U533" s="467"/>
      <c r="V533" s="467"/>
      <c r="W533" s="467"/>
      <c r="X533" s="467"/>
      <c r="Y533" s="467"/>
      <c r="Z533" s="467"/>
      <c r="AA533" s="467"/>
      <c r="AC533" t="s">
        <v>92</v>
      </c>
      <c r="AF533" s="205" t="str">
        <f>IF($F533="","",IFERROR(IFERROR(INDEX(Réttabanki!$V:$V,MATCH($F533,Réttabanki!$A:$A,0)),INDEX(Vöruskrá!$R:$R,MATCH($F533,Vöruskrá!$B:$B,0)))*$H533/1000,""))</f>
        <v/>
      </c>
      <c r="AG533" s="205" t="str">
        <f>IF($F533="","",IFERROR(IFERROR(INDEX(Réttabanki!$V:$V,MATCH($F533,Réttabanki!$A:$A,0)),INDEX(Vöruskrá!$R:$R,MATCH($F533,Vöruskrá!$B:$B,0)))*IF($I533="",$H533*(1+$AD$2),$I533)/1000,""))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2359</v>
      </c>
      <c r="C534">
        <v>38</v>
      </c>
      <c r="D534" t="s">
        <v>2254</v>
      </c>
      <c r="E534" t="s">
        <v>2288</v>
      </c>
      <c r="G534" t="s">
        <v>2709</v>
      </c>
      <c r="J534" s="448" t="str">
        <f>IF($F534="","",IFERROR(IFERROR(INDEX(Réttabanki!$V:$V,MATCH($F534,Réttabanki!$A:$A,0)),INDEX(Vöruskrá!$R:$R,MATCH($F534,Vöruskrá!$B:$B,0)))*($H534+IF($I534="",$H534*(1+$AD$2),$I534))/2/1000,""))</f>
        <v/>
      </c>
      <c r="K534" t="s">
        <v>1613</v>
      </c>
      <c r="L534" t="s">
        <v>139</v>
      </c>
      <c r="U534" s="465"/>
      <c r="V534" s="465"/>
      <c r="W534" s="465"/>
      <c r="X534" s="465"/>
      <c r="Y534" s="465"/>
      <c r="Z534" s="465"/>
      <c r="AA534" s="46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2359</v>
      </c>
      <c r="C535">
        <v>38</v>
      </c>
      <c r="D535" t="s">
        <v>2254</v>
      </c>
      <c r="E535" t="s">
        <v>2288</v>
      </c>
      <c r="F535" t="s">
        <v>1612</v>
      </c>
      <c r="G535" t="s">
        <v>2709</v>
      </c>
      <c r="H535">
        <v>250</v>
      </c>
      <c r="I535">
        <v>250</v>
      </c>
      <c r="J535" s="454">
        <f>IF($F535="","",IFERROR(IFERROR(INDEX(Réttabanki!$V:$V,MATCH($F535,Réttabanki!$A:$A,0)),INDEX(Vöruskrá!$R:$R,MATCH($F535,Vöruskrá!$B:$B,0)))*($H535+IF($I535="",$H535*(1+$AD$2),$I535))/2/1000,""))</f>
        <v>0</v>
      </c>
      <c r="K535" t="s">
        <v>1613</v>
      </c>
      <c r="L535" t="s">
        <v>139</v>
      </c>
      <c r="N535">
        <v>1.5</v>
      </c>
      <c r="O535">
        <v>0.6</v>
      </c>
      <c r="P535">
        <v>12.1</v>
      </c>
      <c r="Q535">
        <v>0</v>
      </c>
      <c r="R535">
        <v>0.8</v>
      </c>
      <c r="S535">
        <v>0.8</v>
      </c>
      <c r="T535">
        <v>1</v>
      </c>
      <c r="U535" s="467" t="s">
        <v>2293</v>
      </c>
      <c r="V535" s="467" t="s">
        <v>2294</v>
      </c>
      <c r="W535" s="467" t="s">
        <v>2300</v>
      </c>
      <c r="X535" s="467" t="s">
        <v>2710</v>
      </c>
      <c r="Y535" s="467">
        <v>75</v>
      </c>
      <c r="Z535" s="467"/>
      <c r="AA535" s="467"/>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2359</v>
      </c>
      <c r="C536">
        <v>38</v>
      </c>
      <c r="D536" t="s">
        <v>2254</v>
      </c>
      <c r="E536" t="s">
        <v>1083</v>
      </c>
      <c r="G536" t="s">
        <v>2711</v>
      </c>
      <c r="J536" s="448" t="str">
        <f>IF($F536="","",IFERROR(IFERROR(INDEX(Réttabanki!$V:$V,MATCH($F536,Réttabanki!$A:$A,0)),INDEX(Vöruskrá!$R:$R,MATCH($F536,Vöruskrá!$B:$B,0)))*($H536+IF($I536="",$H536*(1+$AD$2),$I536))/2/1000,""))</f>
        <v/>
      </c>
      <c r="K536" t="s">
        <v>1630</v>
      </c>
      <c r="L536" t="s">
        <v>231</v>
      </c>
      <c r="U536" s="465"/>
      <c r="V536" s="465"/>
      <c r="W536" s="465"/>
      <c r="X536" s="465"/>
      <c r="Y536" s="465"/>
      <c r="Z536" s="465"/>
      <c r="AA536" s="46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2359</v>
      </c>
      <c r="C537">
        <v>38</v>
      </c>
      <c r="D537" t="s">
        <v>2254</v>
      </c>
      <c r="E537" t="s">
        <v>1083</v>
      </c>
      <c r="F537" t="s">
        <v>1629</v>
      </c>
      <c r="G537" t="s">
        <v>2711</v>
      </c>
      <c r="H537">
        <v>250</v>
      </c>
      <c r="I537">
        <v>250</v>
      </c>
      <c r="J537" s="454">
        <f>IF($F537="","",IFERROR(IFERROR(INDEX(Réttabanki!$V:$V,MATCH($F537,Réttabanki!$A:$A,0)),INDEX(Vöruskrá!$R:$R,MATCH($F537,Vöruskrá!$B:$B,0)))*($H537+IF($I537="",$H537*(1+$AD$2),$I537))/2/1000,""))</f>
        <v>0</v>
      </c>
      <c r="K537" t="s">
        <v>1630</v>
      </c>
      <c r="U537" s="467"/>
      <c r="V537" s="467"/>
      <c r="W537" s="467"/>
      <c r="X537" s="467"/>
      <c r="Y537" s="467"/>
      <c r="Z537" s="467"/>
      <c r="AA537" s="467"/>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2359</v>
      </c>
      <c r="C538">
        <v>38</v>
      </c>
      <c r="D538" t="s">
        <v>2254</v>
      </c>
      <c r="E538" t="s">
        <v>2312</v>
      </c>
      <c r="G538" t="s">
        <v>2709</v>
      </c>
      <c r="J538" s="448" t="str">
        <f>IF($F538="","",IFERROR(IFERROR(INDEX(Réttabanki!$V:$V,MATCH($F538,Réttabanki!$A:$A,0)),INDEX(Vöruskrá!$R:$R,MATCH($F538,Vöruskrá!$B:$B,0)))*($H538+IF($I538="",$H538*(1+$AD$2),$I538))/2/1000,""))</f>
        <v/>
      </c>
      <c r="K538" t="s">
        <v>1613</v>
      </c>
      <c r="L538" t="s">
        <v>139</v>
      </c>
      <c r="U538" s="465"/>
      <c r="V538" s="465"/>
      <c r="W538" s="465"/>
      <c r="X538" s="465"/>
      <c r="Y538" s="465"/>
      <c r="Z538" s="465"/>
      <c r="AA538" s="46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2359</v>
      </c>
      <c r="C539">
        <v>38</v>
      </c>
      <c r="D539" t="s">
        <v>2254</v>
      </c>
      <c r="E539" t="s">
        <v>2312</v>
      </c>
      <c r="F539" t="s">
        <v>1612</v>
      </c>
      <c r="G539" t="s">
        <v>2709</v>
      </c>
      <c r="H539">
        <v>250</v>
      </c>
      <c r="I539">
        <v>250</v>
      </c>
      <c r="J539" s="454">
        <f>IF($F539="","",IFERROR(IFERROR(INDEX(Réttabanki!$V:$V,MATCH($F539,Réttabanki!$A:$A,0)),INDEX(Vöruskrá!$R:$R,MATCH($F539,Vöruskrá!$B:$B,0)))*($H539+IF($I539="",$H539*(1+$AD$2),$I539))/2/1000,""))</f>
        <v>0</v>
      </c>
      <c r="K539" t="s">
        <v>1613</v>
      </c>
      <c r="L539" t="s">
        <v>139</v>
      </c>
      <c r="N539">
        <v>1.5</v>
      </c>
      <c r="O539">
        <v>0.6</v>
      </c>
      <c r="P539">
        <v>12.1</v>
      </c>
      <c r="Q539">
        <v>0</v>
      </c>
      <c r="R539">
        <v>0.8</v>
      </c>
      <c r="S539">
        <v>0.8</v>
      </c>
      <c r="U539" s="467"/>
      <c r="V539" s="467"/>
      <c r="W539" s="467"/>
      <c r="X539" s="467"/>
      <c r="Y539" s="467"/>
      <c r="Z539" s="467"/>
      <c r="AA539" s="467"/>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2359</v>
      </c>
      <c r="C540">
        <v>38</v>
      </c>
      <c r="D540" t="s">
        <v>2254</v>
      </c>
      <c r="E540" t="s">
        <v>2317</v>
      </c>
      <c r="G540" t="s">
        <v>2712</v>
      </c>
      <c r="J540" s="448" t="str">
        <f>IF($F540="","",IFERROR(IFERROR(INDEX(Réttabanki!$V:$V,MATCH($F540,Réttabanki!$A:$A,0)),INDEX(Vöruskrá!$R:$R,MATCH($F540,Vöruskrá!$B:$B,0)))*($H540+IF($I540="",$H540*(1+$AD$2),$I540))/2/1000,""))</f>
        <v/>
      </c>
      <c r="L540" t="s">
        <v>231</v>
      </c>
      <c r="U540" s="465"/>
      <c r="V540" s="465"/>
      <c r="W540" s="465"/>
      <c r="X540" s="465"/>
      <c r="Y540" s="465"/>
      <c r="Z540" s="465"/>
      <c r="AA540" s="46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2359</v>
      </c>
      <c r="C541">
        <v>38</v>
      </c>
      <c r="D541" t="s">
        <v>2254</v>
      </c>
      <c r="E541" t="s">
        <v>2317</v>
      </c>
      <c r="J541" s="448" t="str">
        <f>IF($F541="","",IFERROR(IFERROR(INDEX(Réttabanki!$V:$V,MATCH($F541,Réttabanki!$A:$A,0)),INDEX(Vöruskrá!$R:$R,MATCH($F541,Vöruskrá!$B:$B,0)))*($H541+IF($I541="",$H541*(1+$AD$2),$I541))/2/1000,""))</f>
        <v/>
      </c>
      <c r="K541" t="s">
        <v>2713</v>
      </c>
      <c r="L541" t="s">
        <v>1953</v>
      </c>
      <c r="U541" s="467"/>
      <c r="V541" s="467"/>
      <c r="W541" s="467"/>
      <c r="X541" s="467"/>
      <c r="Y541" s="467"/>
      <c r="Z541" s="467"/>
      <c r="AA541" s="467"/>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2359</v>
      </c>
      <c r="C542">
        <v>38</v>
      </c>
      <c r="D542" t="s">
        <v>2254</v>
      </c>
      <c r="E542" t="s">
        <v>2317</v>
      </c>
      <c r="F542" t="s">
        <v>494</v>
      </c>
      <c r="G542" t="s">
        <v>2420</v>
      </c>
      <c r="H542">
        <v>40</v>
      </c>
      <c r="I542">
        <v>40</v>
      </c>
      <c r="J542" s="448">
        <f>IF($F542="","",IFERROR(IFERROR(INDEX(Réttabanki!$V:$V,MATCH($F542,Réttabanki!$A:$A,0)),INDEX(Vöruskrá!$R:$R,MATCH($F542,Vöruskrá!$B:$B,0)))*($H542+IF($I542="",$H542*(1+$AD$2),$I542))/2/1000,""))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2359</v>
      </c>
      <c r="C543">
        <v>38</v>
      </c>
      <c r="D543" t="s">
        <v>2254</v>
      </c>
      <c r="E543" t="s">
        <v>2317</v>
      </c>
      <c r="F543" t="s">
        <v>508</v>
      </c>
      <c r="G543" t="s">
        <v>2340</v>
      </c>
      <c r="H543">
        <v>5</v>
      </c>
      <c r="I543">
        <v>5</v>
      </c>
      <c r="J543" s="448">
        <f>IF($F543="","",IFERROR(IFERROR(INDEX(Réttabanki!$V:$V,MATCH($F543,Réttabanki!$A:$A,0)),INDEX(Vöruskrá!$R:$R,MATCH($F543,Vöruskrá!$B:$B,0)))*($H543+IF($I543="",$H543*(1+$AD$2),$I543))/2/1000,""))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2359</v>
      </c>
      <c r="C544">
        <v>38</v>
      </c>
      <c r="D544" t="s">
        <v>2254</v>
      </c>
      <c r="E544" t="s">
        <v>2317</v>
      </c>
      <c r="F544" t="s">
        <v>1091</v>
      </c>
      <c r="G544" t="s">
        <v>2462</v>
      </c>
      <c r="H544">
        <v>10</v>
      </c>
      <c r="I544">
        <v>10</v>
      </c>
      <c r="J544" s="448">
        <f>IF($F544="","",IFERROR(IFERROR(INDEX(Réttabanki!$V:$V,MATCH($F544,Réttabanki!$A:$A,0)),INDEX(Vöruskrá!$R:$R,MATCH($F544,Vöruskrá!$B:$B,0)))*($H544+IF($I544="",$H544*(1+$AD$2),$I544))/2/1000,""))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2359</v>
      </c>
      <c r="C545">
        <v>38</v>
      </c>
      <c r="D545" t="s">
        <v>2254</v>
      </c>
      <c r="E545" t="s">
        <v>2319</v>
      </c>
      <c r="G545" t="s">
        <v>2714</v>
      </c>
      <c r="J545" s="448" t="str">
        <f>IF($F545="","",IFERROR(IFERROR(INDEX(Réttabanki!$V:$V,MATCH($F545,Réttabanki!$A:$A,0)),INDEX(Vöruskrá!$R:$R,MATCH($F545,Vöruskrá!$B:$B,0)))*($H545+IF($I545="",$H545*(1+$AD$2),$I545))/2/1000,""))</f>
        <v/>
      </c>
      <c r="K545" t="s">
        <v>2715</v>
      </c>
      <c r="L545" t="s">
        <v>2634</v>
      </c>
      <c r="U545" s="467"/>
      <c r="V545" s="467"/>
      <c r="W545" s="467"/>
      <c r="X545" s="467"/>
      <c r="Y545" s="467"/>
      <c r="Z545" s="467"/>
      <c r="AA545" s="467"/>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2359</v>
      </c>
      <c r="C546">
        <v>38</v>
      </c>
      <c r="D546" t="s">
        <v>2254</v>
      </c>
      <c r="E546" t="s">
        <v>2319</v>
      </c>
      <c r="F546" t="s">
        <v>1657</v>
      </c>
      <c r="G546" t="s">
        <v>2716</v>
      </c>
      <c r="H546">
        <v>40</v>
      </c>
      <c r="I546">
        <v>40</v>
      </c>
      <c r="J546" s="448">
        <f>IF($F546="","",IFERROR(IFERROR(INDEX(Réttabanki!$V:$V,MATCH($F546,Réttabanki!$A:$A,0)),INDEX(Vöruskrá!$R:$R,MATCH($F546,Vöruskrá!$B:$B,0)))*($H546+IF($I546="",$H546*(1+$AD$2),$I546))/2/1000,""))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2359</v>
      </c>
      <c r="C547">
        <v>38</v>
      </c>
      <c r="D547" t="s">
        <v>2254</v>
      </c>
      <c r="E547" t="s">
        <v>2319</v>
      </c>
      <c r="F547" t="s">
        <v>508</v>
      </c>
      <c r="G547" t="s">
        <v>2340</v>
      </c>
      <c r="H547">
        <v>5</v>
      </c>
      <c r="I547">
        <v>5</v>
      </c>
      <c r="J547" s="448">
        <f>IF($F547="","",IFERROR(IFERROR(INDEX(Réttabanki!$V:$V,MATCH($F547,Réttabanki!$A:$A,0)),INDEX(Vöruskrá!$R:$R,MATCH($F547,Vöruskrá!$B:$B,0)))*($H547+IF($I547="",$H547*(1+$AD$2),$I547))/2/1000,""))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2359</v>
      </c>
      <c r="C548">
        <v>38</v>
      </c>
      <c r="D548" t="s">
        <v>2254</v>
      </c>
      <c r="E548" t="s">
        <v>2319</v>
      </c>
      <c r="F548" t="s">
        <v>688</v>
      </c>
      <c r="G548" t="s">
        <v>2324</v>
      </c>
      <c r="H548">
        <v>20</v>
      </c>
      <c r="I548">
        <v>20</v>
      </c>
      <c r="J548" s="448">
        <f>IF($F548="","",IFERROR(IFERROR(INDEX(Réttabanki!$V:$V,MATCH($F548,Réttabanki!$A:$A,0)),INDEX(Vöruskrá!$R:$R,MATCH($F548,Vöruskrá!$B:$B,0)))*($H548+IF($I548="",$H548*(1+$AD$2),$I548))/2/1000,""))</f>
        <v>36</v>
      </c>
      <c r="K548" t="s">
        <v>2582</v>
      </c>
      <c r="L548" t="s">
        <v>217</v>
      </c>
      <c r="N548">
        <v>270</v>
      </c>
      <c r="O548">
        <v>17</v>
      </c>
      <c r="P548">
        <v>10</v>
      </c>
      <c r="Q548">
        <v>0</v>
      </c>
      <c r="R548">
        <v>29</v>
      </c>
      <c r="S548">
        <v>1.5</v>
      </c>
      <c r="U548" s="465"/>
      <c r="V548" s="465"/>
      <c r="W548" s="465"/>
      <c r="X548" s="465"/>
      <c r="Y548" s="465"/>
      <c r="Z548" s="465"/>
      <c r="AA548" s="46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2359</v>
      </c>
      <c r="C549">
        <v>38</v>
      </c>
      <c r="D549" t="s">
        <v>2254</v>
      </c>
      <c r="E549" t="s">
        <v>1083</v>
      </c>
      <c r="G549" t="s">
        <v>2717</v>
      </c>
      <c r="J549" s="448" t="str">
        <f>IF($F549="","",IFERROR(IFERROR(INDEX(Réttabanki!$V:$V,MATCH($F549,Réttabanki!$A:$A,0)),INDEX(Vöruskrá!$R:$R,MATCH($F549,Vöruskrá!$B:$B,0)))*($H549+IF($I549="",$H549*(1+$AD$2),$I549))/2/1000,""))</f>
        <v/>
      </c>
      <c r="L549" t="s">
        <v>231</v>
      </c>
      <c r="U549" s="467"/>
      <c r="V549" s="467"/>
      <c r="W549" s="467"/>
      <c r="X549" s="467"/>
      <c r="Y549" s="467"/>
      <c r="Z549" s="467"/>
      <c r="AA549" s="467"/>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2359</v>
      </c>
      <c r="C550">
        <v>38</v>
      </c>
      <c r="D550" t="s">
        <v>2254</v>
      </c>
      <c r="E550" t="s">
        <v>1083</v>
      </c>
      <c r="J550" s="448" t="str">
        <f>IF($F550="","",IFERROR(IFERROR(INDEX(Réttabanki!$V:$V,MATCH($F550,Réttabanki!$A:$A,0)),INDEX(Vöruskrá!$R:$R,MATCH($F550,Vöruskrá!$B:$B,0)))*($H550+IF($I550="",$H550*(1+$AD$2),$I550))/2/1000,""))</f>
        <v/>
      </c>
      <c r="K550" t="s">
        <v>2718</v>
      </c>
      <c r="L550" t="s">
        <v>217</v>
      </c>
      <c r="U550" s="465"/>
      <c r="V550" s="465"/>
      <c r="W550" s="465"/>
      <c r="X550" s="465"/>
      <c r="Y550" s="465"/>
      <c r="Z550" s="465"/>
      <c r="AA550" s="46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2359</v>
      </c>
      <c r="C551">
        <v>38</v>
      </c>
      <c r="D551" t="s">
        <v>2254</v>
      </c>
      <c r="E551" t="s">
        <v>1083</v>
      </c>
      <c r="F551" t="s">
        <v>508</v>
      </c>
      <c r="G551" t="s">
        <v>2340</v>
      </c>
      <c r="H551">
        <v>5</v>
      </c>
      <c r="I551">
        <v>5</v>
      </c>
      <c r="J551" s="448">
        <f>IF($F551="","",IFERROR(IFERROR(INDEX(Réttabanki!$V:$V,MATCH($F551,Réttabanki!$A:$A,0)),INDEX(Vöruskrá!$R:$R,MATCH($F551,Vöruskrá!$B:$B,0)))*($H551+IF($I551="",$H551*(1+$AD$2),$I551))/2/1000,""))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2359</v>
      </c>
      <c r="C552">
        <v>38</v>
      </c>
      <c r="D552" t="s">
        <v>2254</v>
      </c>
      <c r="E552" t="s">
        <v>1083</v>
      </c>
      <c r="F552" t="s">
        <v>688</v>
      </c>
      <c r="G552" t="s">
        <v>2324</v>
      </c>
      <c r="H552">
        <v>20</v>
      </c>
      <c r="I552">
        <v>20</v>
      </c>
      <c r="J552" s="448">
        <f>IF($F552="","",IFERROR(IFERROR(INDEX(Réttabanki!$V:$V,MATCH($F552,Réttabanki!$A:$A,0)),INDEX(Vöruskrá!$R:$R,MATCH($F552,Vöruskrá!$B:$B,0)))*($H552+IF($I552="",$H552*(1+$AD$2),$I552))/2/1000,""))</f>
        <v>36</v>
      </c>
      <c r="K552" t="s">
        <v>2582</v>
      </c>
      <c r="L552" t="s">
        <v>217</v>
      </c>
      <c r="N552">
        <v>270</v>
      </c>
      <c r="O552">
        <v>17</v>
      </c>
      <c r="P552">
        <v>10</v>
      </c>
      <c r="Q552">
        <v>0</v>
      </c>
      <c r="R552">
        <v>29</v>
      </c>
      <c r="S552">
        <v>1.5</v>
      </c>
      <c r="U552" s="465"/>
      <c r="V552" s="465"/>
      <c r="W552" s="465"/>
      <c r="X552" s="465"/>
      <c r="Y552" s="465"/>
      <c r="Z552" s="465"/>
      <c r="AA552" s="46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2359</v>
      </c>
      <c r="C553" s="95">
        <v>38</v>
      </c>
      <c r="D553" s="96"/>
      <c r="E553" s="96"/>
      <c r="F553" s="96" t="s">
        <v>2329</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2330</v>
      </c>
      <c r="L553" s="9"/>
      <c r="M553" s="9"/>
      <c r="N553" s="10"/>
      <c r="O553" s="10"/>
      <c r="P553" s="10"/>
      <c r="Q553" s="10"/>
      <c r="R553" s="10"/>
      <c r="S553" s="10"/>
      <c r="T553" s="44"/>
      <c r="U553" s="467"/>
      <c r="V553" s="467"/>
      <c r="W553" s="467"/>
      <c r="X553" s="467"/>
      <c r="Y553" s="467"/>
      <c r="Z553" s="467"/>
      <c r="AA553" s="467"/>
      <c r="AC553" t="s">
        <v>87</v>
      </c>
      <c r="AF553" s="205" t="str">
        <f>IF($F553="","",IFERROR(IFERROR(INDEX(Réttabanki!$V:$V,MATCH($F553,Réttabanki!$A:$A,0)),INDEX(Vöruskrá!$R:$R,MATCH($F553,Vöruskrá!$B:$B,0)))*$H553/1000,""))</f>
        <v/>
      </c>
      <c r="AG553" s="205" t="str">
        <f>IF($F553="","",IFERROR(IFERROR(INDEX(Réttabanki!$V:$V,MATCH($F553,Réttabanki!$A:$A,0)),INDEX(Vöruskrá!$R:$R,MATCH($F553,Vöruskrá!$B:$B,0)))*IF($I553="",$H553*(1+$AD$2),$I553)/1000,""))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2359</v>
      </c>
      <c r="C554" s="95">
        <v>38</v>
      </c>
      <c r="D554" s="96"/>
      <c r="E554" s="96"/>
      <c r="F554" s="96" t="s">
        <v>2331</v>
      </c>
      <c r="G554" s="96"/>
      <c r="H554" s="97"/>
      <c r="I554" s="97"/>
      <c r="J554" s="225">
        <f>SUMIFS($AG$3:$AG$788,$AJ$3:$AJ$788,$AJ554,$D$3:$D$788,"&lt;&gt;Grunnskólar starfsmenn",$E$3:$E$788,"Aðalréttur")+SUMIFS($AG$3:$AG$788,$AJ$3:$AJ$788,$AJ554,$D$3:$D$788,"&lt;&gt;Grunnskólar starfsmenn",$E$3:$E$788,"Meðlætisbar")</f>
        <v>95.5</v>
      </c>
      <c r="K554" s="9" t="s">
        <v>2330</v>
      </c>
      <c r="L554" s="9"/>
      <c r="M554" s="9"/>
      <c r="N554" s="10"/>
      <c r="O554" s="10"/>
      <c r="P554" s="10"/>
      <c r="Q554" s="10"/>
      <c r="R554" s="10"/>
      <c r="S554" s="10"/>
      <c r="T554" s="44"/>
      <c r="U554" s="465"/>
      <c r="V554" s="465"/>
      <c r="W554" s="465"/>
      <c r="X554" s="465"/>
      <c r="Y554" s="465"/>
      <c r="Z554" s="465"/>
      <c r="AA554" s="465"/>
      <c r="AC554" t="s">
        <v>92</v>
      </c>
      <c r="AF554" s="205" t="str">
        <f>IF($F554="","",IFERROR(IFERROR(INDEX(Réttabanki!$V:$V,MATCH($F554,Réttabanki!$A:$A,0)),INDEX(Vöruskrá!$R:$R,MATCH($F554,Vöruskrá!$B:$B,0)))*$H554/1000,""))</f>
        <v/>
      </c>
      <c r="AG554" s="205" t="str">
        <f>IF($F554="","",IFERROR(IFERROR(INDEX(Réttabanki!$V:$V,MATCH($F554,Réttabanki!$A:$A,0)),INDEX(Vöruskrá!$R:$R,MATCH($F554,Vöruskrá!$B:$B,0)))*IF($I554="",$H554*(1+$AD$2),$I554)/1000,""))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2392</v>
      </c>
      <c r="C555">
        <v>38</v>
      </c>
      <c r="D555" t="s">
        <v>2292</v>
      </c>
      <c r="E555" t="s">
        <v>2288</v>
      </c>
      <c r="G555" t="s">
        <v>2719</v>
      </c>
      <c r="J555" s="448" t="str">
        <f>IF($F555="","",IFERROR(IFERROR(INDEX(Réttabanki!$V:$V,MATCH($F555,Réttabanki!$A:$A,0)),INDEX(Vöruskrá!$R:$R,MATCH($F555,Vöruskrá!$B:$B,0)))*($H555+IF($I555="",$H555*(1+$AD$2),$I555))/2/1000,""))</f>
        <v/>
      </c>
      <c r="K555" t="s">
        <v>2720</v>
      </c>
      <c r="L555" t="s">
        <v>2721</v>
      </c>
      <c r="U555" s="467"/>
      <c r="V555" s="467"/>
      <c r="W555" s="467"/>
      <c r="X555" s="467"/>
      <c r="Y555" s="467"/>
      <c r="Z555" s="467"/>
      <c r="AA555" s="467"/>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2392</v>
      </c>
      <c r="C556">
        <v>38</v>
      </c>
      <c r="D556" t="s">
        <v>2292</v>
      </c>
      <c r="E556" t="s">
        <v>2288</v>
      </c>
      <c r="F556" t="s">
        <v>699</v>
      </c>
      <c r="G556" t="s">
        <v>669</v>
      </c>
      <c r="I556">
        <v>120</v>
      </c>
      <c r="J556" s="448">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5" t="s">
        <v>2293</v>
      </c>
      <c r="V556" s="465" t="s">
        <v>2294</v>
      </c>
      <c r="W556" s="465">
        <v>160</v>
      </c>
      <c r="X556" s="465" t="s">
        <v>2396</v>
      </c>
      <c r="Y556" s="465">
        <v>75</v>
      </c>
      <c r="Z556" s="465" t="s">
        <v>2474</v>
      </c>
      <c r="AA556" s="46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2392</v>
      </c>
      <c r="C557">
        <v>38</v>
      </c>
      <c r="D557" t="s">
        <v>2292</v>
      </c>
      <c r="E557" t="s">
        <v>2288</v>
      </c>
      <c r="F557" t="s">
        <v>548</v>
      </c>
      <c r="G557" t="s">
        <v>2722</v>
      </c>
      <c r="I557">
        <v>25</v>
      </c>
      <c r="J557" s="448">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2392</v>
      </c>
      <c r="C558">
        <v>38</v>
      </c>
      <c r="D558" t="s">
        <v>2292</v>
      </c>
      <c r="E558" t="s">
        <v>2288</v>
      </c>
      <c r="F558" t="s">
        <v>487</v>
      </c>
      <c r="G558" t="s">
        <v>2666</v>
      </c>
      <c r="I558">
        <v>15</v>
      </c>
      <c r="J558" s="448">
        <f>IF($F558="","",IFERROR(IFERROR(INDEX(Réttabanki!$V:$V,MATCH($F558,Réttabanki!$A:$A,0)),INDEX(Vöruskrá!$R:$R,MATCH($F558,Vöruskrá!$B:$B,0)))*($H558+IF($I558="",$H558*(1+$AD$2),$I558))/2/1000,""))</f>
        <v>4.5</v>
      </c>
      <c r="K558" t="s">
        <v>488</v>
      </c>
      <c r="L558" t="s">
        <v>231</v>
      </c>
      <c r="N558">
        <v>33</v>
      </c>
      <c r="O558">
        <v>0</v>
      </c>
      <c r="P558">
        <v>0</v>
      </c>
      <c r="Q558">
        <v>5.5</v>
      </c>
      <c r="R558">
        <v>1.6</v>
      </c>
      <c r="S558">
        <v>1</v>
      </c>
      <c r="U558" s="465" t="s">
        <v>2293</v>
      </c>
      <c r="V558" s="465" t="s">
        <v>2339</v>
      </c>
      <c r="W558" s="465"/>
      <c r="X558" s="465"/>
      <c r="Y558" s="465"/>
      <c r="Z558" s="465"/>
      <c r="AA558" s="46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2392</v>
      </c>
      <c r="C559">
        <v>38</v>
      </c>
      <c r="D559" t="s">
        <v>2292</v>
      </c>
      <c r="E559" t="s">
        <v>2288</v>
      </c>
      <c r="F559" t="s">
        <v>1068</v>
      </c>
      <c r="G559" t="s">
        <v>2566</v>
      </c>
      <c r="I559">
        <v>10</v>
      </c>
      <c r="J559" s="448">
        <f>IF($F559="","",IFERROR(IFERROR(INDEX(Réttabanki!$V:$V,MATCH($F559,Réttabanki!$A:$A,0)),INDEX(Vöruskrá!$R:$R,MATCH($F559,Vöruskrá!$B:$B,0)))*($H559+IF($I559="",$H559*(1+$AD$2),$I559))/2/1000,""))</f>
        <v>14.5</v>
      </c>
      <c r="K559" t="s">
        <v>1070</v>
      </c>
      <c r="L559" t="s">
        <v>217</v>
      </c>
      <c r="N559">
        <v>357</v>
      </c>
      <c r="O559">
        <v>29</v>
      </c>
      <c r="P559">
        <v>16</v>
      </c>
      <c r="Q559">
        <v>0</v>
      </c>
      <c r="R559">
        <v>24</v>
      </c>
      <c r="S559">
        <v>1.5</v>
      </c>
      <c r="U559" s="467" t="s">
        <v>2293</v>
      </c>
      <c r="V559" s="467" t="s">
        <v>2339</v>
      </c>
      <c r="W559" s="467"/>
      <c r="X559" s="467"/>
      <c r="Y559" s="467"/>
      <c r="Z559" s="467"/>
      <c r="AA559" s="467"/>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2392</v>
      </c>
      <c r="C560">
        <v>38</v>
      </c>
      <c r="D560" t="s">
        <v>2292</v>
      </c>
      <c r="E560" t="s">
        <v>2288</v>
      </c>
      <c r="F560" t="s">
        <v>539</v>
      </c>
      <c r="G560" t="s">
        <v>2723</v>
      </c>
      <c r="I560">
        <v>10</v>
      </c>
      <c r="J560" s="448">
        <f>IF($F560="","",IFERROR(IFERROR(INDEX(Réttabanki!$V:$V,MATCH($F560,Réttabanki!$A:$A,0)),INDEX(Vöruskrá!$R:$R,MATCH($F560,Vöruskrá!$B:$B,0)))*($H560+IF($I560="",$H560*(1+$AD$2),$I560))/2/1000,""))</f>
        <v>3.75</v>
      </c>
      <c r="K560" t="s">
        <v>541</v>
      </c>
      <c r="L560" t="s">
        <v>217</v>
      </c>
      <c r="N560">
        <v>119</v>
      </c>
      <c r="O560">
        <v>10</v>
      </c>
      <c r="P560">
        <v>6.4</v>
      </c>
      <c r="Q560">
        <v>3.5</v>
      </c>
      <c r="R560">
        <v>3.8</v>
      </c>
      <c r="S560">
        <v>0.1</v>
      </c>
      <c r="U560" s="465" t="s">
        <v>2293</v>
      </c>
      <c r="V560" s="465" t="s">
        <v>2339</v>
      </c>
      <c r="W560" s="465"/>
      <c r="X560" s="465"/>
      <c r="Y560" s="465"/>
      <c r="Z560" s="465"/>
      <c r="AA560" s="46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2392</v>
      </c>
      <c r="C561">
        <v>38</v>
      </c>
      <c r="D561" t="s">
        <v>2292</v>
      </c>
      <c r="E561" t="s">
        <v>1083</v>
      </c>
      <c r="G561" t="s">
        <v>2724</v>
      </c>
      <c r="J561" s="448" t="str">
        <f>IF($F561="","",IFERROR(IFERROR(INDEX(Réttabanki!$V:$V,MATCH($F561,Réttabanki!$A:$A,0)),INDEX(Vöruskrá!$R:$R,MATCH($F561,Vöruskrá!$B:$B,0)))*($H561+IF($I561="",$H561*(1+$AD$2),$I561))/2/1000,""))</f>
        <v/>
      </c>
      <c r="K561" t="s">
        <v>2725</v>
      </c>
      <c r="L561" t="s">
        <v>2634</v>
      </c>
      <c r="U561" s="467"/>
      <c r="V561" s="467"/>
      <c r="W561" s="467"/>
      <c r="X561" s="467"/>
      <c r="Y561" s="467"/>
      <c r="Z561" s="467"/>
      <c r="AA561" s="467"/>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2392</v>
      </c>
      <c r="C562">
        <v>38</v>
      </c>
      <c r="D562" t="s">
        <v>2292</v>
      </c>
      <c r="E562" t="s">
        <v>1083</v>
      </c>
      <c r="F562" t="s">
        <v>710</v>
      </c>
      <c r="G562" t="s">
        <v>2428</v>
      </c>
      <c r="I562">
        <v>120</v>
      </c>
      <c r="J562" s="448">
        <f>IF($F562="","",IFERROR(IFERROR(INDEX(Réttabanki!$V:$V,MATCH($F562,Réttabanki!$A:$A,0)),INDEX(Vöruskrá!$R:$R,MATCH($F562,Vöruskrá!$B:$B,0)))*($H562+IF($I562="",$H562*(1+$AD$2),$I562))/2/1000,""))</f>
        <v>150</v>
      </c>
      <c r="K562" t="s">
        <v>711</v>
      </c>
      <c r="L562" t="s">
        <v>139</v>
      </c>
      <c r="N562">
        <v>153</v>
      </c>
      <c r="O562">
        <v>5.2</v>
      </c>
      <c r="P562">
        <v>0.9</v>
      </c>
      <c r="Q562">
        <v>6.6</v>
      </c>
      <c r="R562">
        <v>20</v>
      </c>
      <c r="S562">
        <v>0.7</v>
      </c>
      <c r="U562" s="465" t="s">
        <v>2293</v>
      </c>
      <c r="V562" s="465" t="s">
        <v>2294</v>
      </c>
      <c r="W562" s="465">
        <v>160</v>
      </c>
      <c r="X562" s="465" t="s">
        <v>2396</v>
      </c>
      <c r="Y562" s="465">
        <v>75</v>
      </c>
      <c r="Z562" s="465" t="s">
        <v>2474</v>
      </c>
      <c r="AA562" s="46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2392</v>
      </c>
      <c r="C563">
        <v>38</v>
      </c>
      <c r="D563" t="s">
        <v>2292</v>
      </c>
      <c r="E563" t="s">
        <v>1083</v>
      </c>
      <c r="F563" t="s">
        <v>548</v>
      </c>
      <c r="G563" t="s">
        <v>2722</v>
      </c>
      <c r="I563">
        <v>25</v>
      </c>
      <c r="J563" s="448">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2392</v>
      </c>
      <c r="C564">
        <v>38</v>
      </c>
      <c r="D564" t="s">
        <v>2292</v>
      </c>
      <c r="E564" t="s">
        <v>1083</v>
      </c>
      <c r="F564" t="s">
        <v>487</v>
      </c>
      <c r="G564" t="s">
        <v>2666</v>
      </c>
      <c r="I564">
        <v>15</v>
      </c>
      <c r="J564" s="448">
        <f>IF($F564="","",IFERROR(IFERROR(INDEX(Réttabanki!$V:$V,MATCH($F564,Réttabanki!$A:$A,0)),INDEX(Vöruskrá!$R:$R,MATCH($F564,Vöruskrá!$B:$B,0)))*($H564+IF($I564="",$H564*(1+$AD$2),$I564))/2/1000,""))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2392</v>
      </c>
      <c r="C565">
        <v>38</v>
      </c>
      <c r="D565" t="s">
        <v>2292</v>
      </c>
      <c r="E565" t="s">
        <v>1083</v>
      </c>
      <c r="F565" t="s">
        <v>1068</v>
      </c>
      <c r="G565" t="s">
        <v>2566</v>
      </c>
      <c r="I565">
        <v>10</v>
      </c>
      <c r="J565" s="448">
        <f>IF($F565="","",IFERROR(IFERROR(INDEX(Réttabanki!$V:$V,MATCH($F565,Réttabanki!$A:$A,0)),INDEX(Vöruskrá!$R:$R,MATCH($F565,Vöruskrá!$B:$B,0)))*($H565+IF($I565="",$H565*(1+$AD$2),$I565))/2/1000,""))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2392</v>
      </c>
      <c r="C566">
        <v>38</v>
      </c>
      <c r="D566" t="s">
        <v>2292</v>
      </c>
      <c r="E566" t="s">
        <v>1083</v>
      </c>
      <c r="F566" t="s">
        <v>539</v>
      </c>
      <c r="G566" t="s">
        <v>2723</v>
      </c>
      <c r="I566">
        <v>10</v>
      </c>
      <c r="J566" s="448">
        <f>IF($F566="","",IFERROR(IFERROR(INDEX(Réttabanki!$V:$V,MATCH($F566,Réttabanki!$A:$A,0)),INDEX(Vöruskrá!$R:$R,MATCH($F566,Vöruskrá!$B:$B,0)))*($H566+IF($I566="",$H566*(1+$AD$2),$I566))/2/1000,""))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2392</v>
      </c>
      <c r="C567">
        <v>38</v>
      </c>
      <c r="D567" t="s">
        <v>2292</v>
      </c>
      <c r="E567" t="s">
        <v>1083</v>
      </c>
      <c r="G567" t="s">
        <v>2726</v>
      </c>
      <c r="J567" s="448" t="str">
        <f>IF($F567="","",IFERROR(IFERROR(INDEX(Réttabanki!$V:$V,MATCH($F567,Réttabanki!$A:$A,0)),INDEX(Vöruskrá!$R:$R,MATCH($F567,Vöruskrá!$B:$B,0)))*($H567+IF($I567="",$H567*(1+$AD$2),$I567))/2/1000,""))</f>
        <v/>
      </c>
      <c r="K567" t="s">
        <v>2727</v>
      </c>
      <c r="L567" t="s">
        <v>2728</v>
      </c>
      <c r="U567" s="467"/>
      <c r="V567" s="467"/>
      <c r="W567" s="467"/>
      <c r="X567" s="467"/>
      <c r="Y567" s="467"/>
      <c r="Z567" s="467"/>
      <c r="AA567" s="467"/>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2392</v>
      </c>
      <c r="C568">
        <v>38</v>
      </c>
      <c r="D568" t="s">
        <v>2292</v>
      </c>
      <c r="E568" t="s">
        <v>1083</v>
      </c>
      <c r="F568" t="s">
        <v>699</v>
      </c>
      <c r="G568" t="s">
        <v>669</v>
      </c>
      <c r="I568">
        <v>120</v>
      </c>
      <c r="J568" s="448">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2392</v>
      </c>
      <c r="C569">
        <v>38</v>
      </c>
      <c r="D569" t="s">
        <v>2292</v>
      </c>
      <c r="E569" t="s">
        <v>1083</v>
      </c>
      <c r="F569" t="s">
        <v>548</v>
      </c>
      <c r="G569" t="s">
        <v>2722</v>
      </c>
      <c r="I569">
        <v>25</v>
      </c>
      <c r="J569" s="448">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2392</v>
      </c>
      <c r="C570">
        <v>38</v>
      </c>
      <c r="D570" t="s">
        <v>2292</v>
      </c>
      <c r="E570" t="s">
        <v>1083</v>
      </c>
      <c r="F570" t="s">
        <v>487</v>
      </c>
      <c r="G570" t="s">
        <v>2666</v>
      </c>
      <c r="I570">
        <v>15</v>
      </c>
      <c r="J570" s="448">
        <f>IF($F570="","",IFERROR(IFERROR(INDEX(Réttabanki!$V:$V,MATCH($F570,Réttabanki!$A:$A,0)),INDEX(Vöruskrá!$R:$R,MATCH($F570,Vöruskrá!$B:$B,0)))*($H570+IF($I570="",$H570*(1+$AD$2),$I570))/2/1000,""))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2392</v>
      </c>
      <c r="C571">
        <v>38</v>
      </c>
      <c r="D571" t="s">
        <v>2292</v>
      </c>
      <c r="E571" t="s">
        <v>1083</v>
      </c>
      <c r="F571" t="s">
        <v>517</v>
      </c>
      <c r="G571" t="s">
        <v>1669</v>
      </c>
      <c r="I571">
        <v>10</v>
      </c>
      <c r="J571" s="448">
        <f>IF($F571="","",IFERROR(IFERROR(INDEX(Réttabanki!$V:$V,MATCH($F571,Réttabanki!$A:$A,0)),INDEX(Vöruskrá!$R:$R,MATCH($F571,Vöruskrá!$B:$B,0)))*($H571+IF($I571="",$H571*(1+$AD$2),$I571))/2/1000,""))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2392</v>
      </c>
      <c r="C572">
        <v>38</v>
      </c>
      <c r="D572" t="s">
        <v>2292</v>
      </c>
      <c r="E572" t="s">
        <v>1083</v>
      </c>
      <c r="F572" t="s">
        <v>221</v>
      </c>
      <c r="G572" t="s">
        <v>2729</v>
      </c>
      <c r="I572">
        <v>10</v>
      </c>
      <c r="J572" s="448">
        <f>IF($F572="","",IFERROR(IFERROR(INDEX(Réttabanki!$V:$V,MATCH($F572,Réttabanki!$A:$A,0)),INDEX(Vöruskrá!$R:$R,MATCH($F572,Vöruskrá!$B:$B,0)))*($H572+IF($I572="",$H572*(1+$AD$2),$I572))/2/1000,""))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2392</v>
      </c>
      <c r="C573">
        <v>38</v>
      </c>
      <c r="D573" t="s">
        <v>2292</v>
      </c>
      <c r="E573" t="s">
        <v>1083</v>
      </c>
      <c r="G573" t="s">
        <v>2730</v>
      </c>
      <c r="J573" s="448" t="str">
        <f>IF($F573="","",IFERROR(IFERROR(INDEX(Réttabanki!$V:$V,MATCH($F573,Réttabanki!$A:$A,0)),INDEX(Vöruskrá!$R:$R,MATCH($F573,Vöruskrá!$B:$B,0)))*($H573+IF($I573="",$H573*(1+$AD$2),$I573))/2/1000,""))</f>
        <v/>
      </c>
      <c r="K573" t="s">
        <v>2731</v>
      </c>
      <c r="L573" t="s">
        <v>2732</v>
      </c>
      <c r="U573" s="467"/>
      <c r="V573" s="467"/>
      <c r="W573" s="467"/>
      <c r="X573" s="467"/>
      <c r="Y573" s="467"/>
      <c r="Z573" s="467"/>
      <c r="AA573" s="467"/>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2392</v>
      </c>
      <c r="C574">
        <v>38</v>
      </c>
      <c r="D574" t="s">
        <v>2292</v>
      </c>
      <c r="E574" t="s">
        <v>1083</v>
      </c>
      <c r="F574" t="s">
        <v>710</v>
      </c>
      <c r="G574" t="s">
        <v>2428</v>
      </c>
      <c r="I574">
        <v>120</v>
      </c>
      <c r="J574" s="448">
        <f>IF($F574="","",IFERROR(IFERROR(INDEX(Réttabanki!$V:$V,MATCH($F574,Réttabanki!$A:$A,0)),INDEX(Vöruskrá!$R:$R,MATCH($F574,Vöruskrá!$B:$B,0)))*($H574+IF($I574="",$H574*(1+$AD$2),$I574))/2/1000,""))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2392</v>
      </c>
      <c r="C575">
        <v>38</v>
      </c>
      <c r="D575" t="s">
        <v>2292</v>
      </c>
      <c r="E575" t="s">
        <v>1083</v>
      </c>
      <c r="F575" t="s">
        <v>548</v>
      </c>
      <c r="G575" t="s">
        <v>2722</v>
      </c>
      <c r="I575">
        <v>25</v>
      </c>
      <c r="J575" s="448">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2392</v>
      </c>
      <c r="C576">
        <v>38</v>
      </c>
      <c r="D576" t="s">
        <v>2292</v>
      </c>
      <c r="E576" t="s">
        <v>1083</v>
      </c>
      <c r="F576" t="s">
        <v>487</v>
      </c>
      <c r="G576" t="s">
        <v>2666</v>
      </c>
      <c r="I576">
        <v>15</v>
      </c>
      <c r="J576" s="448">
        <f>IF($F576="","",IFERROR(IFERROR(INDEX(Réttabanki!$V:$V,MATCH($F576,Réttabanki!$A:$A,0)),INDEX(Vöruskrá!$R:$R,MATCH($F576,Vöruskrá!$B:$B,0)))*($H576+IF($I576="",$H576*(1+$AD$2),$I576))/2/1000,""))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2392</v>
      </c>
      <c r="C577">
        <v>38</v>
      </c>
      <c r="D577" t="s">
        <v>2292</v>
      </c>
      <c r="E577" t="s">
        <v>1083</v>
      </c>
      <c r="F577" t="s">
        <v>517</v>
      </c>
      <c r="G577" t="s">
        <v>1669</v>
      </c>
      <c r="I577">
        <v>10</v>
      </c>
      <c r="J577" s="448">
        <f>IF($F577="","",IFERROR(IFERROR(INDEX(Réttabanki!$V:$V,MATCH($F577,Réttabanki!$A:$A,0)),INDEX(Vöruskrá!$R:$R,MATCH($F577,Vöruskrá!$B:$B,0)))*($H577+IF($I577="",$H577*(1+$AD$2),$I577))/2/1000,""))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2392</v>
      </c>
      <c r="C578">
        <v>38</v>
      </c>
      <c r="D578" t="s">
        <v>2292</v>
      </c>
      <c r="E578" t="s">
        <v>1083</v>
      </c>
      <c r="F578" t="s">
        <v>221</v>
      </c>
      <c r="G578" t="s">
        <v>2729</v>
      </c>
      <c r="I578">
        <v>10</v>
      </c>
      <c r="J578" s="448">
        <f>IF($F578="","",IFERROR(IFERROR(INDEX(Réttabanki!$V:$V,MATCH($F578,Réttabanki!$A:$A,0)),INDEX(Vöruskrá!$R:$R,MATCH($F578,Vöruskrá!$B:$B,0)))*($H578+IF($I578="",$H578*(1+$AD$2),$I578))/2/1000,""))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2392</v>
      </c>
      <c r="C579">
        <v>38</v>
      </c>
      <c r="D579" t="s">
        <v>2280</v>
      </c>
      <c r="E579" t="s">
        <v>2288</v>
      </c>
      <c r="G579" t="s">
        <v>2719</v>
      </c>
      <c r="J579" s="448" t="str">
        <f>IF($F579="","",IFERROR(IFERROR(INDEX(Réttabanki!$V:$V,MATCH($F579,Réttabanki!$A:$A,0)),INDEX(Vöruskrá!$R:$R,MATCH($F579,Vöruskrá!$B:$B,0)))*($H579+IF($I579="",$H579*(1+$AD$2),$I579))/2/1000,""))</f>
        <v/>
      </c>
      <c r="K579" t="s">
        <v>2733</v>
      </c>
      <c r="L579" t="s">
        <v>2734</v>
      </c>
      <c r="U579" s="467"/>
      <c r="V579" s="467"/>
      <c r="W579" s="467"/>
      <c r="X579" s="467"/>
      <c r="Y579" s="467"/>
      <c r="Z579" s="467"/>
      <c r="AA579" s="467"/>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2392</v>
      </c>
      <c r="C580">
        <v>38</v>
      </c>
      <c r="D580" t="s">
        <v>2280</v>
      </c>
      <c r="E580" t="s">
        <v>2288</v>
      </c>
      <c r="F580" t="s">
        <v>699</v>
      </c>
      <c r="G580" t="s">
        <v>669</v>
      </c>
      <c r="H580">
        <v>100</v>
      </c>
      <c r="J580" s="448">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5" t="s">
        <v>2293</v>
      </c>
      <c r="V580" s="465" t="s">
        <v>2294</v>
      </c>
      <c r="W580" s="465">
        <v>160</v>
      </c>
      <c r="X580" s="465" t="s">
        <v>2396</v>
      </c>
      <c r="Y580" s="465">
        <v>75</v>
      </c>
      <c r="Z580" s="465" t="s">
        <v>2474</v>
      </c>
      <c r="AA580" s="46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2392</v>
      </c>
      <c r="C581">
        <v>38</v>
      </c>
      <c r="D581" t="s">
        <v>2280</v>
      </c>
      <c r="E581" t="s">
        <v>2288</v>
      </c>
      <c r="F581" t="s">
        <v>1169</v>
      </c>
      <c r="G581" t="s">
        <v>2722</v>
      </c>
      <c r="H581">
        <v>25</v>
      </c>
      <c r="J581" s="448">
        <f>IF($F581="","",IFERROR(IFERROR(INDEX(Réttabanki!$V:$V,MATCH($F581,Réttabanki!$A:$A,0)),INDEX(Vöruskrá!$R:$R,MATCH($F581,Vöruskrá!$B:$B,0)))*($H581+IF($I581="",$H581*(1+$AD$2),$I581))/2/1000,""))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2392</v>
      </c>
      <c r="C582">
        <v>38</v>
      </c>
      <c r="D582" t="s">
        <v>2280</v>
      </c>
      <c r="E582" t="s">
        <v>2288</v>
      </c>
      <c r="F582" t="s">
        <v>487</v>
      </c>
      <c r="G582" t="s">
        <v>2666</v>
      </c>
      <c r="H582">
        <v>15</v>
      </c>
      <c r="J582" s="448">
        <f>IF($F582="","",IFERROR(IFERROR(INDEX(Réttabanki!$V:$V,MATCH($F582,Réttabanki!$A:$A,0)),INDEX(Vöruskrá!$R:$R,MATCH($F582,Vöruskrá!$B:$B,0)))*($H582+IF($I582="",$H582*(1+$AD$2),$I582))/2/1000,""))</f>
        <v>11.25</v>
      </c>
      <c r="K582" t="s">
        <v>488</v>
      </c>
      <c r="L582" t="s">
        <v>231</v>
      </c>
      <c r="N582">
        <v>33</v>
      </c>
      <c r="O582">
        <v>0</v>
      </c>
      <c r="P582">
        <v>0</v>
      </c>
      <c r="Q582">
        <v>5.5</v>
      </c>
      <c r="R582">
        <v>1.6</v>
      </c>
      <c r="S582">
        <v>1</v>
      </c>
      <c r="U582" s="465" t="s">
        <v>2293</v>
      </c>
      <c r="V582" s="465" t="s">
        <v>2339</v>
      </c>
      <c r="W582" s="465"/>
      <c r="X582" s="465"/>
      <c r="Y582" s="465"/>
      <c r="Z582" s="465"/>
      <c r="AA582" s="46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2392</v>
      </c>
      <c r="C583">
        <v>38</v>
      </c>
      <c r="D583" t="s">
        <v>2280</v>
      </c>
      <c r="E583" t="s">
        <v>2288</v>
      </c>
      <c r="F583" t="s">
        <v>1068</v>
      </c>
      <c r="G583" t="s">
        <v>2566</v>
      </c>
      <c r="H583">
        <v>10</v>
      </c>
      <c r="J583" s="448">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7" t="s">
        <v>2293</v>
      </c>
      <c r="V583" s="467" t="s">
        <v>2339</v>
      </c>
      <c r="W583" s="467"/>
      <c r="X583" s="467"/>
      <c r="Y583" s="467"/>
      <c r="Z583" s="467"/>
      <c r="AA583" s="467"/>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2392</v>
      </c>
      <c r="C584">
        <v>38</v>
      </c>
      <c r="D584" t="s">
        <v>2280</v>
      </c>
      <c r="E584" t="s">
        <v>2288</v>
      </c>
      <c r="F584" t="s">
        <v>539</v>
      </c>
      <c r="G584" t="s">
        <v>2723</v>
      </c>
      <c r="H584">
        <v>10</v>
      </c>
      <c r="J584" s="448">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5" t="s">
        <v>2293</v>
      </c>
      <c r="V584" s="465" t="s">
        <v>2339</v>
      </c>
      <c r="W584" s="465"/>
      <c r="X584" s="465"/>
      <c r="Y584" s="465"/>
      <c r="Z584" s="465"/>
      <c r="AA584" s="46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2392</v>
      </c>
      <c r="C585">
        <v>38</v>
      </c>
      <c r="D585" t="s">
        <v>2280</v>
      </c>
      <c r="E585" t="s">
        <v>1083</v>
      </c>
      <c r="G585" t="s">
        <v>2724</v>
      </c>
      <c r="J585" s="448" t="str">
        <f>IF($F585="","",IFERROR(IFERROR(INDEX(Réttabanki!$V:$V,MATCH($F585,Réttabanki!$A:$A,0)),INDEX(Vöruskrá!$R:$R,MATCH($F585,Vöruskrá!$B:$B,0)))*($H585+IF($I585="",$H585*(1+$AD$2),$I585))/2/1000,""))</f>
        <v/>
      </c>
      <c r="K585" t="s">
        <v>2735</v>
      </c>
      <c r="L585" t="s">
        <v>2634</v>
      </c>
      <c r="U585" s="467"/>
      <c r="V585" s="467"/>
      <c r="W585" s="467"/>
      <c r="X585" s="467"/>
      <c r="Y585" s="467"/>
      <c r="Z585" s="467"/>
      <c r="AA585" s="467"/>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2392</v>
      </c>
      <c r="C586">
        <v>38</v>
      </c>
      <c r="D586" t="s">
        <v>2280</v>
      </c>
      <c r="E586" t="s">
        <v>1083</v>
      </c>
      <c r="F586" t="s">
        <v>710</v>
      </c>
      <c r="G586" t="s">
        <v>2428</v>
      </c>
      <c r="H586">
        <v>100</v>
      </c>
      <c r="J586" s="448">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5" t="s">
        <v>2293</v>
      </c>
      <c r="V586" s="465" t="s">
        <v>2294</v>
      </c>
      <c r="W586" s="465">
        <v>160</v>
      </c>
      <c r="X586" s="465" t="s">
        <v>2396</v>
      </c>
      <c r="Y586" s="465">
        <v>75</v>
      </c>
      <c r="Z586" s="465" t="s">
        <v>2474</v>
      </c>
      <c r="AA586" s="46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2392</v>
      </c>
      <c r="C587">
        <v>38</v>
      </c>
      <c r="D587" t="s">
        <v>2280</v>
      </c>
      <c r="E587" t="s">
        <v>1083</v>
      </c>
      <c r="F587" t="s">
        <v>1169</v>
      </c>
      <c r="G587" t="s">
        <v>2722</v>
      </c>
      <c r="H587">
        <v>25</v>
      </c>
      <c r="J587" s="448">
        <f>IF($F587="","",IFERROR(IFERROR(INDEX(Réttabanki!$V:$V,MATCH($F587,Réttabanki!$A:$A,0)),INDEX(Vöruskrá!$R:$R,MATCH($F587,Vöruskrá!$B:$B,0)))*($H587+IF($I587="",$H587*(1+$AD$2),$I587))/2/1000,""))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2392</v>
      </c>
      <c r="C588">
        <v>38</v>
      </c>
      <c r="D588" t="s">
        <v>2280</v>
      </c>
      <c r="E588" t="s">
        <v>1083</v>
      </c>
      <c r="F588" t="s">
        <v>487</v>
      </c>
      <c r="G588" t="s">
        <v>2666</v>
      </c>
      <c r="H588">
        <v>15</v>
      </c>
      <c r="J588" s="448">
        <f>IF($F588="","",IFERROR(IFERROR(INDEX(Réttabanki!$V:$V,MATCH($F588,Réttabanki!$A:$A,0)),INDEX(Vöruskrá!$R:$R,MATCH($F588,Vöruskrá!$B:$B,0)))*($H588+IF($I588="",$H588*(1+$AD$2),$I588))/2/1000,""))</f>
        <v>11.25</v>
      </c>
      <c r="K588" t="s">
        <v>488</v>
      </c>
      <c r="L588" t="s">
        <v>231</v>
      </c>
      <c r="N588">
        <v>33</v>
      </c>
      <c r="O588">
        <v>0</v>
      </c>
      <c r="P588">
        <v>0</v>
      </c>
      <c r="Q588">
        <v>5.5</v>
      </c>
      <c r="R588">
        <v>1.6</v>
      </c>
      <c r="S588">
        <v>1</v>
      </c>
      <c r="U588" s="465" t="s">
        <v>2293</v>
      </c>
      <c r="V588" s="465" t="s">
        <v>2339</v>
      </c>
      <c r="W588" s="465"/>
      <c r="X588" s="465"/>
      <c r="Y588" s="465"/>
      <c r="Z588" s="465"/>
      <c r="AA588" s="46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2392</v>
      </c>
      <c r="C589">
        <v>38</v>
      </c>
      <c r="D589" t="s">
        <v>2280</v>
      </c>
      <c r="E589" t="s">
        <v>1083</v>
      </c>
      <c r="F589" t="s">
        <v>1068</v>
      </c>
      <c r="G589" t="s">
        <v>2566</v>
      </c>
      <c r="H589">
        <v>10</v>
      </c>
      <c r="J589" s="448">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7" t="s">
        <v>2293</v>
      </c>
      <c r="V589" s="467" t="s">
        <v>2339</v>
      </c>
      <c r="W589" s="467"/>
      <c r="X589" s="467"/>
      <c r="Y589" s="467"/>
      <c r="Z589" s="467"/>
      <c r="AA589" s="467"/>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2392</v>
      </c>
      <c r="C590">
        <v>38</v>
      </c>
      <c r="D590" t="s">
        <v>2280</v>
      </c>
      <c r="E590" t="s">
        <v>1083</v>
      </c>
      <c r="F590" t="s">
        <v>539</v>
      </c>
      <c r="G590" t="s">
        <v>2723</v>
      </c>
      <c r="H590">
        <v>10</v>
      </c>
      <c r="J590" s="448">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5" t="s">
        <v>2293</v>
      </c>
      <c r="V590" s="465" t="s">
        <v>2339</v>
      </c>
      <c r="W590" s="465"/>
      <c r="X590" s="465"/>
      <c r="Y590" s="465"/>
      <c r="Z590" s="465"/>
      <c r="AA590" s="46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2392</v>
      </c>
      <c r="C591">
        <v>38</v>
      </c>
      <c r="D591" t="s">
        <v>2280</v>
      </c>
      <c r="E591" t="s">
        <v>1083</v>
      </c>
      <c r="G591" t="s">
        <v>2726</v>
      </c>
      <c r="J591" s="448" t="str">
        <f>IF($F591="","",IFERROR(IFERROR(INDEX(Réttabanki!$V:$V,MATCH($F591,Réttabanki!$A:$A,0)),INDEX(Vöruskrá!$R:$R,MATCH($F591,Vöruskrá!$B:$B,0)))*($H591+IF($I591="",$H591*(1+$AD$2),$I591))/2/1000,""))</f>
        <v/>
      </c>
      <c r="K591" t="s">
        <v>2736</v>
      </c>
      <c r="L591" t="s">
        <v>2737</v>
      </c>
      <c r="U591" s="467"/>
      <c r="V591" s="467"/>
      <c r="W591" s="467"/>
      <c r="X591" s="467"/>
      <c r="Y591" s="467"/>
      <c r="Z591" s="467"/>
      <c r="AA591" s="467"/>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2392</v>
      </c>
      <c r="C592">
        <v>38</v>
      </c>
      <c r="D592" t="s">
        <v>2280</v>
      </c>
      <c r="E592" t="s">
        <v>1083</v>
      </c>
      <c r="F592" t="s">
        <v>699</v>
      </c>
      <c r="G592" t="s">
        <v>669</v>
      </c>
      <c r="H592">
        <v>100</v>
      </c>
      <c r="J592" s="448">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2392</v>
      </c>
      <c r="C593">
        <v>38</v>
      </c>
      <c r="D593" t="s">
        <v>2280</v>
      </c>
      <c r="E593" t="s">
        <v>1083</v>
      </c>
      <c r="F593" t="s">
        <v>1169</v>
      </c>
      <c r="G593" t="s">
        <v>2722</v>
      </c>
      <c r="H593">
        <v>25</v>
      </c>
      <c r="J593" s="448">
        <f>IF($F593="","",IFERROR(IFERROR(INDEX(Réttabanki!$V:$V,MATCH($F593,Réttabanki!$A:$A,0)),INDEX(Vöruskrá!$R:$R,MATCH($F593,Vöruskrá!$B:$B,0)))*($H593+IF($I593="",$H593*(1+$AD$2),$I593))/2/1000,""))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2392</v>
      </c>
      <c r="C594">
        <v>38</v>
      </c>
      <c r="D594" t="s">
        <v>2280</v>
      </c>
      <c r="E594" t="s">
        <v>1083</v>
      </c>
      <c r="F594" t="s">
        <v>487</v>
      </c>
      <c r="G594" t="s">
        <v>2666</v>
      </c>
      <c r="H594">
        <v>15</v>
      </c>
      <c r="J594" s="448">
        <f>IF($F594="","",IFERROR(IFERROR(INDEX(Réttabanki!$V:$V,MATCH($F594,Réttabanki!$A:$A,0)),INDEX(Vöruskrá!$R:$R,MATCH($F594,Vöruskrá!$B:$B,0)))*($H594+IF($I594="",$H594*(1+$AD$2),$I594))/2/1000,""))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2392</v>
      </c>
      <c r="C595">
        <v>38</v>
      </c>
      <c r="D595" t="s">
        <v>2280</v>
      </c>
      <c r="E595" t="s">
        <v>1083</v>
      </c>
      <c r="F595" t="s">
        <v>517</v>
      </c>
      <c r="G595" t="s">
        <v>1669</v>
      </c>
      <c r="H595">
        <v>10</v>
      </c>
      <c r="J595" s="448">
        <f>IF($F595="","",IFERROR(IFERROR(INDEX(Réttabanki!$V:$V,MATCH($F595,Réttabanki!$A:$A,0)),INDEX(Vöruskrá!$R:$R,MATCH($F595,Vöruskrá!$B:$B,0)))*($H595+IF($I595="",$H595*(1+$AD$2),$I595))/2/1000,""))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2392</v>
      </c>
      <c r="C596">
        <v>38</v>
      </c>
      <c r="D596" t="s">
        <v>2280</v>
      </c>
      <c r="E596" t="s">
        <v>1083</v>
      </c>
      <c r="F596" t="s">
        <v>221</v>
      </c>
      <c r="G596" t="s">
        <v>2729</v>
      </c>
      <c r="H596">
        <v>10</v>
      </c>
      <c r="J596" s="448">
        <f>IF($F596="","",IFERROR(IFERROR(INDEX(Réttabanki!$V:$V,MATCH($F596,Réttabanki!$A:$A,0)),INDEX(Vöruskrá!$R:$R,MATCH($F596,Vöruskrá!$B:$B,0)))*($H596+IF($I596="",$H596*(1+$AD$2),$I596))/2/1000,""))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2392</v>
      </c>
      <c r="C597">
        <v>38</v>
      </c>
      <c r="D597" t="s">
        <v>2280</v>
      </c>
      <c r="E597" t="s">
        <v>1083</v>
      </c>
      <c r="G597" t="s">
        <v>2730</v>
      </c>
      <c r="J597" s="448" t="str">
        <f>IF($F597="","",IFERROR(IFERROR(INDEX(Réttabanki!$V:$V,MATCH($F597,Réttabanki!$A:$A,0)),INDEX(Vöruskrá!$R:$R,MATCH($F597,Vöruskrá!$B:$B,0)))*($H597+IF($I597="",$H597*(1+$AD$2),$I597))/2/1000,""))</f>
        <v/>
      </c>
      <c r="K597" t="s">
        <v>2738</v>
      </c>
      <c r="L597" t="s">
        <v>2732</v>
      </c>
      <c r="U597" s="467"/>
      <c r="V597" s="467"/>
      <c r="W597" s="467"/>
      <c r="X597" s="467"/>
      <c r="Y597" s="467"/>
      <c r="Z597" s="467"/>
      <c r="AA597" s="467"/>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2392</v>
      </c>
      <c r="C598">
        <v>38</v>
      </c>
      <c r="D598" t="s">
        <v>2280</v>
      </c>
      <c r="E598" t="s">
        <v>1083</v>
      </c>
      <c r="F598" t="s">
        <v>710</v>
      </c>
      <c r="G598" t="s">
        <v>2428</v>
      </c>
      <c r="H598">
        <v>100</v>
      </c>
      <c r="J598" s="448">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2392</v>
      </c>
      <c r="C599">
        <v>38</v>
      </c>
      <c r="D599" t="s">
        <v>2280</v>
      </c>
      <c r="E599" t="s">
        <v>1083</v>
      </c>
      <c r="F599" t="s">
        <v>1169</v>
      </c>
      <c r="G599" t="s">
        <v>2722</v>
      </c>
      <c r="H599">
        <v>25</v>
      </c>
      <c r="J599" s="448">
        <f>IF($F599="","",IFERROR(IFERROR(INDEX(Réttabanki!$V:$V,MATCH($F599,Réttabanki!$A:$A,0)),INDEX(Vöruskrá!$R:$R,MATCH($F599,Vöruskrá!$B:$B,0)))*($H599+IF($I599="",$H599*(1+$AD$2),$I599))/2/1000,""))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2392</v>
      </c>
      <c r="C600">
        <v>38</v>
      </c>
      <c r="D600" t="s">
        <v>2280</v>
      </c>
      <c r="E600" t="s">
        <v>1083</v>
      </c>
      <c r="F600" t="s">
        <v>487</v>
      </c>
      <c r="G600" t="s">
        <v>2666</v>
      </c>
      <c r="H600">
        <v>15</v>
      </c>
      <c r="J600" s="448">
        <f>IF($F600="","",IFERROR(IFERROR(INDEX(Réttabanki!$V:$V,MATCH($F600,Réttabanki!$A:$A,0)),INDEX(Vöruskrá!$R:$R,MATCH($F600,Vöruskrá!$B:$B,0)))*($H600+IF($I600="",$H600*(1+$AD$2),$I600))/2/1000,""))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2392</v>
      </c>
      <c r="C601">
        <v>38</v>
      </c>
      <c r="D601" t="s">
        <v>2280</v>
      </c>
      <c r="E601" t="s">
        <v>1083</v>
      </c>
      <c r="F601" t="s">
        <v>517</v>
      </c>
      <c r="G601" t="s">
        <v>1669</v>
      </c>
      <c r="H601">
        <v>10</v>
      </c>
      <c r="J601" s="448">
        <f>IF($F601="","",IFERROR(IFERROR(INDEX(Réttabanki!$V:$V,MATCH($F601,Réttabanki!$A:$A,0)),INDEX(Vöruskrá!$R:$R,MATCH($F601,Vöruskrá!$B:$B,0)))*($H601+IF($I601="",$H601*(1+$AD$2),$I601))/2/1000,""))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2392</v>
      </c>
      <c r="C602">
        <v>38</v>
      </c>
      <c r="D602" t="s">
        <v>2280</v>
      </c>
      <c r="E602" t="s">
        <v>1083</v>
      </c>
      <c r="F602" t="s">
        <v>221</v>
      </c>
      <c r="G602" t="s">
        <v>2729</v>
      </c>
      <c r="H602">
        <v>10</v>
      </c>
      <c r="J602" s="448">
        <f>IF($F602="","",IFERROR(IFERROR(INDEX(Réttabanki!$V:$V,MATCH($F602,Réttabanki!$A:$A,0)),INDEX(Vöruskrá!$R:$R,MATCH($F602,Vöruskrá!$B:$B,0)))*($H602+IF($I602="",$H602*(1+$AD$2),$I602))/2/1000,""))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2392</v>
      </c>
      <c r="C603">
        <v>38</v>
      </c>
      <c r="D603" t="s">
        <v>2254</v>
      </c>
      <c r="E603" t="s">
        <v>1083</v>
      </c>
      <c r="G603" t="s">
        <v>2739</v>
      </c>
      <c r="J603" s="448" t="str">
        <f>IF($F603="","",IFERROR(IFERROR(INDEX(Réttabanki!$V:$V,MATCH($F603,Réttabanki!$A:$A,0)),INDEX(Vöruskrá!$R:$R,MATCH($F603,Vöruskrá!$B:$B,0)))*($H603+IF($I603="",$H603*(1+$AD$2),$I603))/2/1000,""))</f>
        <v/>
      </c>
      <c r="K603" t="s">
        <v>2740</v>
      </c>
      <c r="L603" t="s">
        <v>669</v>
      </c>
      <c r="U603" s="467"/>
      <c r="V603" s="467"/>
      <c r="W603" s="467"/>
      <c r="X603" s="467"/>
      <c r="Y603" s="467"/>
      <c r="Z603" s="467"/>
      <c r="AA603" s="467"/>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2392</v>
      </c>
      <c r="C604">
        <v>38</v>
      </c>
      <c r="D604" t="s">
        <v>2254</v>
      </c>
      <c r="E604" t="s">
        <v>1083</v>
      </c>
      <c r="F604" t="s">
        <v>928</v>
      </c>
      <c r="G604" t="s">
        <v>928</v>
      </c>
      <c r="H604">
        <v>100</v>
      </c>
      <c r="I604">
        <v>120</v>
      </c>
      <c r="J604" s="448">
        <f>IF($F604="","",IFERROR(IFERROR(INDEX(Réttabanki!$V:$V,MATCH($F604,Réttabanki!$A:$A,0)),INDEX(Vöruskrá!$R:$R,MATCH($F604,Vöruskrá!$B:$B,0)))*($H604+IF($I604="",$H604*(1+$AD$2),$I604))/2/1000,""))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2392</v>
      </c>
      <c r="C605">
        <v>38</v>
      </c>
      <c r="D605" t="s">
        <v>2254</v>
      </c>
      <c r="E605" t="s">
        <v>1083</v>
      </c>
      <c r="F605" t="s">
        <v>1583</v>
      </c>
      <c r="G605" t="s">
        <v>1583</v>
      </c>
      <c r="H605">
        <v>24</v>
      </c>
      <c r="I605">
        <v>24</v>
      </c>
      <c r="J605" s="454">
        <f>IF($F605="","",IFERROR(IFERROR(INDEX(Réttabanki!$V:$V,MATCH($F605,Réttabanki!$A:$A,0)),INDEX(Vöruskrá!$R:$R,MATCH($F605,Vöruskrá!$B:$B,0)))*($H605+IF($I605="",$H605*(1+$AD$2),$I605))/2/1000,""))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2392</v>
      </c>
      <c r="C606">
        <v>38</v>
      </c>
      <c r="D606" t="s">
        <v>2254</v>
      </c>
      <c r="E606" t="s">
        <v>2312</v>
      </c>
      <c r="G606" t="s">
        <v>2741</v>
      </c>
      <c r="J606" s="448" t="str">
        <f>IF($F606="","",IFERROR(IFERROR(INDEX(Réttabanki!$V:$V,MATCH($F606,Réttabanki!$A:$A,0)),INDEX(Vöruskrá!$R:$R,MATCH($F606,Vöruskrá!$B:$B,0)))*($H606+IF($I606="",$H606*(1+$AD$2),$I606))/2/1000,""))</f>
        <v/>
      </c>
      <c r="K606" t="s">
        <v>2742</v>
      </c>
      <c r="L606" t="s">
        <v>2743</v>
      </c>
      <c r="U606" s="465"/>
      <c r="V606" s="465"/>
      <c r="W606" s="465"/>
      <c r="X606" s="465"/>
      <c r="Y606" s="465"/>
      <c r="Z606" s="465"/>
      <c r="AA606" s="46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2392</v>
      </c>
      <c r="C607">
        <v>38</v>
      </c>
      <c r="D607" t="s">
        <v>2292</v>
      </c>
      <c r="E607" t="s">
        <v>2312</v>
      </c>
      <c r="F607" t="s">
        <v>469</v>
      </c>
      <c r="G607" t="s">
        <v>2744</v>
      </c>
      <c r="I607">
        <v>120</v>
      </c>
      <c r="J607" s="448">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7" t="s">
        <v>2293</v>
      </c>
      <c r="V607" s="467" t="s">
        <v>2294</v>
      </c>
      <c r="W607" s="467">
        <v>160</v>
      </c>
      <c r="X607" s="467" t="s">
        <v>2396</v>
      </c>
      <c r="Y607" s="467">
        <v>75</v>
      </c>
      <c r="Z607" s="467" t="s">
        <v>2474</v>
      </c>
      <c r="AA607" s="467"/>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2392</v>
      </c>
      <c r="C608">
        <v>38</v>
      </c>
      <c r="D608" t="s">
        <v>2292</v>
      </c>
      <c r="E608" t="s">
        <v>2312</v>
      </c>
      <c r="F608" t="s">
        <v>548</v>
      </c>
      <c r="G608" t="s">
        <v>2722</v>
      </c>
      <c r="I608">
        <v>25</v>
      </c>
      <c r="J608" s="448">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2392</v>
      </c>
      <c r="C609">
        <v>38</v>
      </c>
      <c r="D609" t="s">
        <v>2292</v>
      </c>
      <c r="E609" t="s">
        <v>2312</v>
      </c>
      <c r="F609" t="s">
        <v>487</v>
      </c>
      <c r="G609" t="s">
        <v>2666</v>
      </c>
      <c r="I609">
        <v>15</v>
      </c>
      <c r="J609" s="448">
        <f>IF($F609="","",IFERROR(IFERROR(INDEX(Réttabanki!$V:$V,MATCH($F609,Réttabanki!$A:$A,0)),INDEX(Vöruskrá!$R:$R,MATCH($F609,Vöruskrá!$B:$B,0)))*($H609+IF($I609="",$H609*(1+$AD$2),$I609))/2/1000,""))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2392</v>
      </c>
      <c r="C610">
        <v>38</v>
      </c>
      <c r="D610" t="s">
        <v>2292</v>
      </c>
      <c r="E610" t="s">
        <v>2312</v>
      </c>
      <c r="F610" t="s">
        <v>517</v>
      </c>
      <c r="G610" t="s">
        <v>1669</v>
      </c>
      <c r="I610">
        <v>10</v>
      </c>
      <c r="J610" s="448">
        <f>IF($F610="","",IFERROR(IFERROR(INDEX(Réttabanki!$V:$V,MATCH($F610,Réttabanki!$A:$A,0)),INDEX(Vöruskrá!$R:$R,MATCH($F610,Vöruskrá!$B:$B,0)))*($H610+IF($I610="",$H610*(1+$AD$2),$I610))/2/1000,""))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2392</v>
      </c>
      <c r="C611">
        <v>38</v>
      </c>
      <c r="D611" t="s">
        <v>2292</v>
      </c>
      <c r="E611" t="s">
        <v>2312</v>
      </c>
      <c r="F611" t="s">
        <v>221</v>
      </c>
      <c r="G611" t="s">
        <v>2729</v>
      </c>
      <c r="I611">
        <v>10</v>
      </c>
      <c r="J611" s="448">
        <f>IF($F611="","",IFERROR(IFERROR(INDEX(Réttabanki!$V:$V,MATCH($F611,Réttabanki!$A:$A,0)),INDEX(Vöruskrá!$R:$R,MATCH($F611,Vöruskrá!$B:$B,0)))*($H611+IF($I611="",$H611*(1+$AD$2),$I611))/2/1000,""))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2392</v>
      </c>
      <c r="C612">
        <v>38</v>
      </c>
      <c r="D612" t="s">
        <v>2280</v>
      </c>
      <c r="E612" t="s">
        <v>2312</v>
      </c>
      <c r="G612" t="s">
        <v>2741</v>
      </c>
      <c r="J612" s="448" t="str">
        <f>IF($F612="","",IFERROR(IFERROR(INDEX(Réttabanki!$V:$V,MATCH($F612,Réttabanki!$A:$A,0)),INDEX(Vöruskrá!$R:$R,MATCH($F612,Vöruskrá!$B:$B,0)))*($H612+IF($I612="",$H612*(1+$AD$2),$I612))/2/1000,""))</f>
        <v/>
      </c>
      <c r="K612" t="s">
        <v>2745</v>
      </c>
      <c r="L612" t="s">
        <v>2746</v>
      </c>
      <c r="U612" s="465"/>
      <c r="V612" s="465"/>
      <c r="W612" s="465"/>
      <c r="X612" s="465"/>
      <c r="Y612" s="465"/>
      <c r="Z612" s="465"/>
      <c r="AA612" s="46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2392</v>
      </c>
      <c r="C613">
        <v>38</v>
      </c>
      <c r="D613" t="s">
        <v>2280</v>
      </c>
      <c r="E613" t="s">
        <v>2312</v>
      </c>
      <c r="F613" t="s">
        <v>469</v>
      </c>
      <c r="G613" t="s">
        <v>2744</v>
      </c>
      <c r="H613">
        <v>100</v>
      </c>
      <c r="J613" s="448">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7" t="s">
        <v>2293</v>
      </c>
      <c r="V613" s="467" t="s">
        <v>2294</v>
      </c>
      <c r="W613" s="467">
        <v>160</v>
      </c>
      <c r="X613" s="467" t="s">
        <v>2396</v>
      </c>
      <c r="Y613" s="467">
        <v>75</v>
      </c>
      <c r="Z613" s="467" t="s">
        <v>2474</v>
      </c>
      <c r="AA613" s="467"/>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2392</v>
      </c>
      <c r="C614">
        <v>38</v>
      </c>
      <c r="D614" t="s">
        <v>2280</v>
      </c>
      <c r="E614" t="s">
        <v>2312</v>
      </c>
      <c r="F614" t="s">
        <v>1169</v>
      </c>
      <c r="G614" t="s">
        <v>2722</v>
      </c>
      <c r="H614">
        <v>25</v>
      </c>
      <c r="J614" s="448">
        <f>IF($F614="","",IFERROR(IFERROR(INDEX(Réttabanki!$V:$V,MATCH($F614,Réttabanki!$A:$A,0)),INDEX(Vöruskrá!$R:$R,MATCH($F614,Vöruskrá!$B:$B,0)))*($H614+IF($I614="",$H614*(1+$AD$2),$I614))/2/1000,""))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2392</v>
      </c>
      <c r="C615">
        <v>38</v>
      </c>
      <c r="D615" t="s">
        <v>2280</v>
      </c>
      <c r="E615" t="s">
        <v>2312</v>
      </c>
      <c r="F615" t="s">
        <v>487</v>
      </c>
      <c r="G615" t="s">
        <v>2666</v>
      </c>
      <c r="H615">
        <v>15</v>
      </c>
      <c r="J615" s="448">
        <f>IF($F615="","",IFERROR(IFERROR(INDEX(Réttabanki!$V:$V,MATCH($F615,Réttabanki!$A:$A,0)),INDEX(Vöruskrá!$R:$R,MATCH($F615,Vöruskrá!$B:$B,0)))*($H615+IF($I615="",$H615*(1+$AD$2),$I615))/2/1000,""))</f>
        <v>11.25</v>
      </c>
      <c r="K615" t="s">
        <v>488</v>
      </c>
      <c r="L615" t="s">
        <v>231</v>
      </c>
      <c r="N615">
        <v>33</v>
      </c>
      <c r="O615">
        <v>0</v>
      </c>
      <c r="P615">
        <v>0</v>
      </c>
      <c r="Q615">
        <v>5.5</v>
      </c>
      <c r="R615">
        <v>1.6</v>
      </c>
      <c r="S615">
        <v>1</v>
      </c>
      <c r="U615" s="467" t="s">
        <v>2293</v>
      </c>
      <c r="V615" s="467" t="s">
        <v>2339</v>
      </c>
      <c r="W615" s="467"/>
      <c r="X615" s="467"/>
      <c r="Y615" s="467"/>
      <c r="Z615" s="467"/>
      <c r="AA615" s="467"/>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2392</v>
      </c>
      <c r="C616">
        <v>38</v>
      </c>
      <c r="D616" t="s">
        <v>2280</v>
      </c>
      <c r="E616" t="s">
        <v>2312</v>
      </c>
      <c r="F616" t="s">
        <v>517</v>
      </c>
      <c r="G616" t="s">
        <v>1669</v>
      </c>
      <c r="H616">
        <v>10</v>
      </c>
      <c r="J616" s="448">
        <f>IF($F616="","",IFERROR(IFERROR(INDEX(Réttabanki!$V:$V,MATCH($F616,Réttabanki!$A:$A,0)),INDEX(Vöruskrá!$R:$R,MATCH($F616,Vöruskrá!$B:$B,0)))*($H616+IF($I616="",$H616*(1+$AD$2),$I616))/2/1000,""))</f>
        <v>7.5</v>
      </c>
      <c r="K616" t="s">
        <v>519</v>
      </c>
      <c r="L616" t="s">
        <v>231</v>
      </c>
      <c r="N616">
        <v>305</v>
      </c>
      <c r="O616">
        <v>24</v>
      </c>
      <c r="P616">
        <v>21</v>
      </c>
      <c r="Q616">
        <v>22</v>
      </c>
      <c r="R616">
        <v>0.1</v>
      </c>
      <c r="S616">
        <v>1.7</v>
      </c>
      <c r="U616" s="465" t="s">
        <v>2293</v>
      </c>
      <c r="V616" s="465" t="s">
        <v>2339</v>
      </c>
      <c r="W616" s="465"/>
      <c r="X616" s="465"/>
      <c r="Y616" s="465"/>
      <c r="Z616" s="465"/>
      <c r="AA616" s="46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2392</v>
      </c>
      <c r="C617">
        <v>38</v>
      </c>
      <c r="D617" t="s">
        <v>2280</v>
      </c>
      <c r="E617" t="s">
        <v>2312</v>
      </c>
      <c r="F617" t="s">
        <v>221</v>
      </c>
      <c r="G617" t="s">
        <v>2729</v>
      </c>
      <c r="H617">
        <v>10</v>
      </c>
      <c r="J617" s="448">
        <f>IF($F617="","",IFERROR(IFERROR(INDEX(Réttabanki!$V:$V,MATCH($F617,Réttabanki!$A:$A,0)),INDEX(Vöruskrá!$R:$R,MATCH($F617,Vöruskrá!$B:$B,0)))*($H617+IF($I617="",$H617*(1+$AD$2),$I617))/2/1000,""))</f>
        <v>22.5</v>
      </c>
      <c r="K617" t="s">
        <v>224</v>
      </c>
      <c r="L617" t="s">
        <v>225</v>
      </c>
      <c r="N617">
        <v>177</v>
      </c>
      <c r="O617">
        <v>15</v>
      </c>
      <c r="P617">
        <v>6.4</v>
      </c>
      <c r="Q617">
        <v>9.1</v>
      </c>
      <c r="R617">
        <v>1</v>
      </c>
      <c r="S617">
        <v>0</v>
      </c>
      <c r="U617" s="467" t="s">
        <v>2293</v>
      </c>
      <c r="V617" s="467" t="s">
        <v>2339</v>
      </c>
      <c r="W617" s="467"/>
      <c r="X617" s="467"/>
      <c r="Y617" s="467"/>
      <c r="Z617" s="467"/>
      <c r="AA617" s="467"/>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2392</v>
      </c>
      <c r="C618">
        <v>38</v>
      </c>
      <c r="D618" t="s">
        <v>2292</v>
      </c>
      <c r="E618" t="s">
        <v>2317</v>
      </c>
      <c r="G618" t="s">
        <v>2747</v>
      </c>
      <c r="J618" s="448" t="str">
        <f>IF($F618="","",IFERROR(IFERROR(INDEX(Réttabanki!$V:$V,MATCH($F618,Réttabanki!$A:$A,0)),INDEX(Vöruskrá!$R:$R,MATCH($F618,Vöruskrá!$B:$B,0)))*($H618+IF($I618="",$H618*(1+$AD$2),$I618))/2/1000,""))</f>
        <v/>
      </c>
      <c r="K618" t="s">
        <v>2748</v>
      </c>
      <c r="L618" t="s">
        <v>1080</v>
      </c>
      <c r="U618" s="465"/>
      <c r="V618" s="465"/>
      <c r="W618" s="465"/>
      <c r="X618" s="465"/>
      <c r="Y618" s="465"/>
      <c r="Z618" s="465"/>
      <c r="AA618" s="46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2392</v>
      </c>
      <c r="C619">
        <v>38</v>
      </c>
      <c r="D619" t="s">
        <v>2292</v>
      </c>
      <c r="E619" t="s">
        <v>2317</v>
      </c>
      <c r="F619" t="s">
        <v>639</v>
      </c>
      <c r="G619" t="s">
        <v>2749</v>
      </c>
      <c r="I619">
        <v>15</v>
      </c>
      <c r="J619" s="448">
        <f>IF($F619="","",IFERROR(IFERROR(INDEX(Réttabanki!$V:$V,MATCH($F619,Réttabanki!$A:$A,0)),INDEX(Vöruskrá!$R:$R,MATCH($F619,Vöruskrá!$B:$B,0)))*($H619+IF($I619="",$H619*(1+$AD$2),$I619))/2/1000,""))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2392</v>
      </c>
      <c r="C620">
        <v>38</v>
      </c>
      <c r="D620" t="s">
        <v>2292</v>
      </c>
      <c r="E620" t="s">
        <v>2317</v>
      </c>
      <c r="F620" t="s">
        <v>1684</v>
      </c>
      <c r="G620" t="s">
        <v>2579</v>
      </c>
      <c r="I620">
        <v>15</v>
      </c>
      <c r="J620" s="448">
        <f>IF($F620="","",IFERROR(IFERROR(INDEX(Réttabanki!$V:$V,MATCH($F620,Réttabanki!$A:$A,0)),INDEX(Vöruskrá!$R:$R,MATCH($F620,Vöruskrá!$B:$B,0)))*($H620+IF($I620="",$H620*(1+$AD$2),$I620))/2/1000,""))</f>
        <v>6.75</v>
      </c>
      <c r="U620" s="465"/>
      <c r="V620" s="465"/>
      <c r="W620" s="465"/>
      <c r="X620" s="465"/>
      <c r="Y620" s="465"/>
      <c r="Z620" s="465"/>
      <c r="AA620" s="46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2392</v>
      </c>
      <c r="C621">
        <v>38</v>
      </c>
      <c r="D621" t="s">
        <v>2292</v>
      </c>
      <c r="E621" t="s">
        <v>2317</v>
      </c>
      <c r="F621" t="s">
        <v>1104</v>
      </c>
      <c r="G621" t="s">
        <v>554</v>
      </c>
      <c r="I621">
        <v>15</v>
      </c>
      <c r="J621" s="448">
        <f>IF($F621="","",IFERROR(IFERROR(INDEX(Réttabanki!$V:$V,MATCH($F621,Réttabanki!$A:$A,0)),INDEX(Vöruskrá!$R:$R,MATCH($F621,Vöruskrá!$B:$B,0)))*($H621+IF($I621="",$H621*(1+$AD$2),$I621))/2/1000,""))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2392</v>
      </c>
      <c r="C622">
        <v>38</v>
      </c>
      <c r="D622" t="s">
        <v>2280</v>
      </c>
      <c r="E622" t="s">
        <v>2415</v>
      </c>
      <c r="G622" t="s">
        <v>2693</v>
      </c>
      <c r="J622" s="448" t="str">
        <f>IF($F622="","",IFERROR(IFERROR(INDEX(Réttabanki!$V:$V,MATCH($F622,Réttabanki!$A:$A,0)),INDEX(Vöruskrá!$R:$R,MATCH($F622,Vöruskrá!$B:$B,0)))*($H622+IF($I622="",$H622*(1+$AD$2),$I622))/2/1000,""))</f>
        <v/>
      </c>
      <c r="L622" t="s">
        <v>231</v>
      </c>
      <c r="U622" s="465"/>
      <c r="V622" s="465"/>
      <c r="W622" s="465"/>
      <c r="X622" s="465"/>
      <c r="Y622" s="465"/>
      <c r="Z622" s="465"/>
      <c r="AA622" s="46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2392</v>
      </c>
      <c r="C623">
        <v>38</v>
      </c>
      <c r="D623" t="s">
        <v>2254</v>
      </c>
      <c r="E623" t="s">
        <v>2319</v>
      </c>
      <c r="G623" t="s">
        <v>2750</v>
      </c>
      <c r="J623" s="448" t="str">
        <f>IF($F623="","",IFERROR(IFERROR(INDEX(Réttabanki!$V:$V,MATCH($F623,Réttabanki!$A:$A,0)),INDEX(Vöruskrá!$R:$R,MATCH($F623,Vöruskrá!$B:$B,0)))*($H623+IF($I623="",$H623*(1+$AD$2),$I623))/2/1000,""))</f>
        <v/>
      </c>
      <c r="K623" t="s">
        <v>2601</v>
      </c>
      <c r="L623" t="s">
        <v>2602</v>
      </c>
      <c r="U623" s="467"/>
      <c r="V623" s="467"/>
      <c r="W623" s="467"/>
      <c r="X623" s="467"/>
      <c r="Y623" s="467"/>
      <c r="Z623" s="467"/>
      <c r="AA623" s="467"/>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2392</v>
      </c>
      <c r="C624">
        <v>38</v>
      </c>
      <c r="D624" t="s">
        <v>2254</v>
      </c>
      <c r="E624" t="s">
        <v>2319</v>
      </c>
      <c r="F624" t="s">
        <v>182</v>
      </c>
      <c r="G624" t="s">
        <v>2419</v>
      </c>
      <c r="H624">
        <v>40</v>
      </c>
      <c r="I624">
        <v>40</v>
      </c>
      <c r="J624" s="448">
        <f>IF($F624="","",IFERROR(IFERROR(INDEX(Réttabanki!$V:$V,MATCH($F624,Réttabanki!$A:$A,0)),INDEX(Vöruskrá!$R:$R,MATCH($F624,Vöruskrá!$B:$B,0)))*($H624+IF($I624="",$H624*(1+$AD$2),$I624))/2/1000,""))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2392</v>
      </c>
      <c r="C625">
        <v>38</v>
      </c>
      <c r="D625" t="s">
        <v>2254</v>
      </c>
      <c r="E625" t="s">
        <v>2319</v>
      </c>
      <c r="F625" t="s">
        <v>234</v>
      </c>
      <c r="G625" t="s">
        <v>2387</v>
      </c>
      <c r="H625">
        <v>20</v>
      </c>
      <c r="I625">
        <v>20</v>
      </c>
      <c r="J625" s="448">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2392</v>
      </c>
      <c r="C626">
        <v>38</v>
      </c>
      <c r="D626" t="s">
        <v>2254</v>
      </c>
      <c r="E626" t="s">
        <v>1083</v>
      </c>
      <c r="G626" t="s">
        <v>2751</v>
      </c>
      <c r="J626" s="448" t="str">
        <f>IF($F626="","",IFERROR(IFERROR(INDEX(Réttabanki!$V:$V,MATCH($F626,Réttabanki!$A:$A,0)),INDEX(Vöruskrá!$R:$R,MATCH($F626,Vöruskrá!$B:$B,0)))*($H626+IF($I626="",$H626*(1+$AD$2),$I626))/2/1000,""))</f>
        <v/>
      </c>
      <c r="K626" t="s">
        <v>2752</v>
      </c>
      <c r="L626" t="s">
        <v>238</v>
      </c>
      <c r="U626" s="465"/>
      <c r="V626" s="465"/>
      <c r="W626" s="465"/>
      <c r="X626" s="465"/>
      <c r="Y626" s="465"/>
      <c r="Z626" s="465"/>
      <c r="AA626" s="46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2392</v>
      </c>
      <c r="C627">
        <v>38</v>
      </c>
      <c r="D627" t="s">
        <v>2254</v>
      </c>
      <c r="E627" t="s">
        <v>1083</v>
      </c>
      <c r="F627" t="s">
        <v>1301</v>
      </c>
      <c r="G627" t="s">
        <v>2753</v>
      </c>
      <c r="H627">
        <v>40</v>
      </c>
      <c r="I627">
        <v>40</v>
      </c>
      <c r="J627" s="448">
        <f>IF($F627="","",IFERROR(IFERROR(INDEX(Réttabanki!$V:$V,MATCH($F627,Réttabanki!$A:$A,0)),INDEX(Vöruskrá!$R:$R,MATCH($F627,Vöruskrá!$B:$B,0)))*($H627+IF($I627="",$H627*(1+$AD$2),$I627))/2/1000,""))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2392</v>
      </c>
      <c r="C628">
        <v>38</v>
      </c>
      <c r="D628" t="s">
        <v>2254</v>
      </c>
      <c r="E628" t="s">
        <v>1083</v>
      </c>
      <c r="F628" t="s">
        <v>234</v>
      </c>
      <c r="G628" t="s">
        <v>2387</v>
      </c>
      <c r="H628">
        <v>20</v>
      </c>
      <c r="I628">
        <v>20</v>
      </c>
      <c r="J628" s="448">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2392</v>
      </c>
      <c r="C629" s="95">
        <v>38</v>
      </c>
      <c r="D629" s="96"/>
      <c r="E629" s="96"/>
      <c r="F629" s="96" t="s">
        <v>2329</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2330</v>
      </c>
      <c r="L629" s="9"/>
      <c r="M629" s="9"/>
      <c r="N629" s="10"/>
      <c r="O629" s="10"/>
      <c r="P629" s="10"/>
      <c r="Q629" s="10"/>
      <c r="R629" s="10"/>
      <c r="S629" s="10"/>
      <c r="T629" s="44"/>
      <c r="U629" s="467"/>
      <c r="V629" s="467"/>
      <c r="W629" s="467"/>
      <c r="X629" s="467"/>
      <c r="Y629" s="467"/>
      <c r="Z629" s="467"/>
      <c r="AA629" s="467"/>
      <c r="AC629" t="s">
        <v>87</v>
      </c>
      <c r="AF629" s="205" t="str">
        <f>IF($F629="","",IFERROR(IFERROR(INDEX(Réttabanki!$V:$V,MATCH($F629,Réttabanki!$A:$A,0)),INDEX(Vöruskrá!$R:$R,MATCH($F629,Vöruskrá!$B:$B,0)))*$H629/1000,""))</f>
        <v/>
      </c>
      <c r="AG629" s="205" t="str">
        <f>IF($F629="","",IFERROR(IFERROR(INDEX(Réttabanki!$V:$V,MATCH($F629,Réttabanki!$A:$A,0)),INDEX(Vöruskrá!$R:$R,MATCH($F629,Vöruskrá!$B:$B,0)))*IF($I629="",$H629*(1+$AD$2),$I629)/1000,""))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2392</v>
      </c>
      <c r="C630" s="95">
        <v>38</v>
      </c>
      <c r="D630" s="96"/>
      <c r="E630" s="96"/>
      <c r="F630" s="96" t="s">
        <v>2331</v>
      </c>
      <c r="G630" s="96"/>
      <c r="H630" s="97"/>
      <c r="I630" s="97"/>
      <c r="J630" s="225">
        <f>SUMIFS($AG$3:$AG$788,$AJ$3:$AJ$788,$AJ630,$D$3:$D$788,"&lt;&gt;Grunnskólar starfsmenn",$E$3:$E$788,"Aðalréttur")+SUMIFS($AG$3:$AG$788,$AJ$3:$AJ$788,$AJ630,$D$3:$D$788,"&lt;&gt;Grunnskólar starfsmenn",$E$3:$E$788,"Meðlætisbar")</f>
        <v>666.75</v>
      </c>
      <c r="K630" s="9" t="s">
        <v>2330</v>
      </c>
      <c r="L630" s="9"/>
      <c r="M630" s="9"/>
      <c r="N630" s="10"/>
      <c r="O630" s="10"/>
      <c r="P630" s="10"/>
      <c r="Q630" s="10"/>
      <c r="R630" s="10"/>
      <c r="S630" s="10"/>
      <c r="T630" s="44"/>
      <c r="U630" s="465"/>
      <c r="V630" s="465"/>
      <c r="W630" s="465"/>
      <c r="X630" s="465"/>
      <c r="Y630" s="465"/>
      <c r="Z630" s="465"/>
      <c r="AA630" s="465"/>
      <c r="AC630" t="s">
        <v>92</v>
      </c>
      <c r="AF630" s="205" t="str">
        <f>IF($F630="","",IFERROR(IFERROR(INDEX(Réttabanki!$V:$V,MATCH($F630,Réttabanki!$A:$A,0)),INDEX(Vöruskrá!$R:$R,MATCH($F630,Vöruskrá!$B:$B,0)))*$H630/1000,""))</f>
        <v/>
      </c>
      <c r="AG630" s="205" t="str">
        <f>IF($F630="","",IFERROR(IFERROR(INDEX(Réttabanki!$V:$V,MATCH($F630,Réttabanki!$A:$A,0)),INDEX(Vöruskrá!$R:$R,MATCH($F630,Vöruskrá!$B:$B,0)))*IF($I630="",$H630*(1+$AD$2),$I630)/1000,""))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2424</v>
      </c>
      <c r="C631">
        <v>38</v>
      </c>
      <c r="D631" t="s">
        <v>2254</v>
      </c>
      <c r="E631" t="s">
        <v>2288</v>
      </c>
      <c r="G631" t="s">
        <v>2754</v>
      </c>
      <c r="J631" s="448" t="str">
        <f>IF($F631="","",IFERROR(IFERROR(INDEX(Réttabanki!$V:$V,MATCH($F631,Réttabanki!$A:$A,0)),INDEX(Vöruskrá!$R:$R,MATCH($F631,Vöruskrá!$B:$B,0)))*($H631+IF($I631="",$H631*(1+$AD$2),$I631))/2/1000,""))</f>
        <v/>
      </c>
      <c r="K631" t="s">
        <v>2755</v>
      </c>
      <c r="L631" t="s">
        <v>343</v>
      </c>
      <c r="U631" s="467"/>
      <c r="V631" s="467"/>
      <c r="W631" s="467"/>
      <c r="X631" s="467"/>
      <c r="Y631" s="467"/>
      <c r="Z631" s="467"/>
      <c r="AA631" s="467"/>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2424</v>
      </c>
      <c r="C632">
        <v>38</v>
      </c>
      <c r="D632" t="s">
        <v>2254</v>
      </c>
      <c r="E632" t="s">
        <v>2288</v>
      </c>
      <c r="F632" t="s">
        <v>1614</v>
      </c>
      <c r="G632" t="s">
        <v>2428</v>
      </c>
      <c r="H632">
        <v>160</v>
      </c>
      <c r="I632">
        <v>180</v>
      </c>
      <c r="J632" s="454">
        <f>IF($F632="","",IFERROR(IFERROR(INDEX(Réttabanki!$V:$V,MATCH($F632,Réttabanki!$A:$A,0)),INDEX(Vöruskrá!$R:$R,MATCH($F632,Vöruskrá!$B:$B,0)))*($H632+IF($I632="",$H632*(1+$AD$2),$I632))/2/1000,""))</f>
        <v>0</v>
      </c>
      <c r="K632" t="s">
        <v>2756</v>
      </c>
      <c r="L632" t="s">
        <v>343</v>
      </c>
      <c r="N632">
        <v>198.27</v>
      </c>
      <c r="O632">
        <v>8.66</v>
      </c>
      <c r="P632">
        <v>1.56</v>
      </c>
      <c r="Q632">
        <v>8.68</v>
      </c>
      <c r="R632">
        <v>21.57</v>
      </c>
      <c r="S632">
        <v>3.9</v>
      </c>
      <c r="U632" s="465"/>
      <c r="V632" s="465"/>
      <c r="W632" s="465"/>
      <c r="X632" s="465"/>
      <c r="Y632" s="465"/>
      <c r="Z632" s="465"/>
      <c r="AA632" s="46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2424</v>
      </c>
      <c r="C633">
        <v>38</v>
      </c>
      <c r="D633" t="s">
        <v>2254</v>
      </c>
      <c r="E633" t="s">
        <v>2288</v>
      </c>
      <c r="F633" t="s">
        <v>783</v>
      </c>
      <c r="G633" t="s">
        <v>484</v>
      </c>
      <c r="H633">
        <v>80</v>
      </c>
      <c r="I633">
        <v>100</v>
      </c>
      <c r="J633" s="448">
        <f>IF($F633="","",IFERROR(IFERROR(INDEX(Réttabanki!$V:$V,MATCH($F633,Réttabanki!$A:$A,0)),INDEX(Vöruskrá!$R:$R,MATCH($F633,Vöruskrá!$B:$B,0)))*($H633+IF($I633="",$H633*(1+$AD$2),$I633))/2/1000,""))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2424</v>
      </c>
      <c r="C634">
        <v>38</v>
      </c>
      <c r="D634" t="s">
        <v>2254</v>
      </c>
      <c r="E634" t="s">
        <v>2288</v>
      </c>
      <c r="F634" t="s">
        <v>2159</v>
      </c>
      <c r="G634" t="s">
        <v>2159</v>
      </c>
      <c r="H634">
        <v>25</v>
      </c>
      <c r="I634">
        <v>25</v>
      </c>
      <c r="J634" s="451">
        <f>IF($F634="","",IFERROR(IFERROR(INDEX(Réttabanki!$V:$V,MATCH($F634,Réttabanki!$A:$A,0)),INDEX(Vöruskrá!$R:$R,MATCH($F634,Vöruskrá!$B:$B,0)))*($H634+IF($I634="",$H634*(1+$AD$2),$I634))/2/1000,""))</f>
        <v>0</v>
      </c>
      <c r="K634" t="s">
        <v>2160</v>
      </c>
      <c r="L634" t="s">
        <v>231</v>
      </c>
      <c r="N634">
        <v>27.63</v>
      </c>
      <c r="O634">
        <v>0.33</v>
      </c>
      <c r="P634">
        <v>0.02</v>
      </c>
      <c r="Q634">
        <v>5.53</v>
      </c>
      <c r="R634">
        <v>0.57999999999999996</v>
      </c>
      <c r="S634">
        <v>1.17</v>
      </c>
      <c r="U634" s="465"/>
      <c r="V634" s="465"/>
      <c r="W634" s="465"/>
      <c r="X634" s="465"/>
      <c r="Y634" s="465"/>
      <c r="Z634" s="465"/>
      <c r="AA634" s="465"/>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4">
        <f>IF($A634&lt;&gt;"",$A634,AJ633)</f>
        <v>46283</v>
      </c>
    </row>
    <row r="635" spans="1:36">
      <c r="A635" s="155"/>
      <c r="B635" t="s">
        <v>2424</v>
      </c>
      <c r="C635">
        <v>38</v>
      </c>
      <c r="D635" t="s">
        <v>2254</v>
      </c>
      <c r="E635" t="s">
        <v>1083</v>
      </c>
      <c r="G635" t="s">
        <v>2757</v>
      </c>
      <c r="J635" s="448" t="str">
        <f>IF($F635="","",IFERROR(IFERROR(INDEX(Réttabanki!$V:$V,MATCH($F635,Réttabanki!$A:$A,0)),INDEX(Vöruskrá!$R:$R,MATCH($F635,Vöruskrá!$B:$B,0)))*($H635+IF($I635="",$H635*(1+$AD$2),$I635))/2/1000,""))</f>
        <v/>
      </c>
      <c r="K635" t="s">
        <v>2758</v>
      </c>
      <c r="L635" t="s">
        <v>231</v>
      </c>
      <c r="U635" s="467"/>
      <c r="V635" s="467"/>
      <c r="W635" s="467"/>
      <c r="X635" s="467"/>
      <c r="Y635" s="467"/>
      <c r="Z635" s="467"/>
      <c r="AA635" s="467"/>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2424</v>
      </c>
      <c r="C636">
        <v>38</v>
      </c>
      <c r="D636" t="s">
        <v>2254</v>
      </c>
      <c r="E636" t="s">
        <v>1083</v>
      </c>
      <c r="F636" t="s">
        <v>259</v>
      </c>
      <c r="G636" t="s">
        <v>2428</v>
      </c>
      <c r="H636">
        <v>160</v>
      </c>
      <c r="I636">
        <v>180</v>
      </c>
      <c r="J636" s="448">
        <f>IF($F636="","",IFERROR(IFERROR(INDEX(Réttabanki!$V:$V,MATCH($F636,Réttabanki!$A:$A,0)),INDEX(Vöruskrá!$R:$R,MATCH($F636,Vöruskrá!$B:$B,0)))*($H636+IF($I636="",$H636*(1+$AD$2),$I636))/2/1000,""))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2424</v>
      </c>
      <c r="C637">
        <v>38</v>
      </c>
      <c r="D637" t="s">
        <v>2254</v>
      </c>
      <c r="E637" t="s">
        <v>1083</v>
      </c>
      <c r="F637" t="s">
        <v>783</v>
      </c>
      <c r="G637" t="s">
        <v>484</v>
      </c>
      <c r="H637">
        <v>80</v>
      </c>
      <c r="I637">
        <v>100</v>
      </c>
      <c r="J637" s="448">
        <f>IF($F637="","",IFERROR(IFERROR(INDEX(Réttabanki!$V:$V,MATCH($F637,Réttabanki!$A:$A,0)),INDEX(Vöruskrá!$R:$R,MATCH($F637,Vöruskrá!$B:$B,0)))*($H637+IF($I637="",$H637*(1+$AD$2),$I637))/2/1000,""))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2424</v>
      </c>
      <c r="C638">
        <v>38</v>
      </c>
      <c r="D638" t="s">
        <v>2254</v>
      </c>
      <c r="E638" t="s">
        <v>1083</v>
      </c>
      <c r="F638" t="s">
        <v>1574</v>
      </c>
      <c r="G638" t="s">
        <v>2159</v>
      </c>
      <c r="H638">
        <v>25</v>
      </c>
      <c r="I638">
        <v>25</v>
      </c>
      <c r="J638" s="448">
        <f>IF($F638="","",IFERROR(IFERROR(INDEX(Réttabanki!$V:$V,MATCH($F638,Réttabanki!$A:$A,0)),INDEX(Vöruskrá!$R:$R,MATCH($F638,Vöruskrá!$B:$B,0)))*($H638+IF($I638="",$H638*(1+$AD$2),$I638))/2/1000,""))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2424</v>
      </c>
      <c r="C639">
        <v>38</v>
      </c>
      <c r="D639" t="s">
        <v>2254</v>
      </c>
      <c r="E639" t="s">
        <v>2312</v>
      </c>
      <c r="G639" t="s">
        <v>2759</v>
      </c>
      <c r="J639" s="448" t="str">
        <f>IF($F639="","",IFERROR(IFERROR(INDEX(Réttabanki!$V:$V,MATCH($F639,Réttabanki!$A:$A,0)),INDEX(Vöruskrá!$R:$R,MATCH($F639,Vöruskrá!$B:$B,0)))*($H639+IF($I639="",$H639*(1+$AD$2),$I639))/2/1000,""))</f>
        <v/>
      </c>
      <c r="K639" t="s">
        <v>2760</v>
      </c>
      <c r="L639" t="s">
        <v>238</v>
      </c>
      <c r="U639" s="467"/>
      <c r="V639" s="467"/>
      <c r="W639" s="467"/>
      <c r="X639" s="467"/>
      <c r="Y639" s="467"/>
      <c r="Z639" s="467"/>
      <c r="AA639" s="467"/>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2424</v>
      </c>
      <c r="C640">
        <v>38</v>
      </c>
      <c r="D640" t="s">
        <v>2254</v>
      </c>
      <c r="E640" t="s">
        <v>2312</v>
      </c>
      <c r="F640" t="s">
        <v>302</v>
      </c>
      <c r="G640" t="s">
        <v>2761</v>
      </c>
      <c r="H640">
        <v>160</v>
      </c>
      <c r="I640">
        <v>180</v>
      </c>
      <c r="J640" s="448">
        <f>IF($F640="","",IFERROR(IFERROR(INDEX(Réttabanki!$V:$V,MATCH($F640,Réttabanki!$A:$A,0)),INDEX(Vöruskrá!$R:$R,MATCH($F640,Vöruskrá!$B:$B,0)))*($H640+IF($I640="",$H640*(1+$AD$2),$I640))/2/1000,""))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2424</v>
      </c>
      <c r="C641">
        <v>38</v>
      </c>
      <c r="D641" t="s">
        <v>2254</v>
      </c>
      <c r="E641" t="s">
        <v>2312</v>
      </c>
      <c r="F641" t="s">
        <v>783</v>
      </c>
      <c r="G641" t="s">
        <v>484</v>
      </c>
      <c r="H641">
        <v>80</v>
      </c>
      <c r="I641">
        <v>100</v>
      </c>
      <c r="J641" s="448">
        <f>IF($F641="","",IFERROR(IFERROR(INDEX(Réttabanki!$V:$V,MATCH($F641,Réttabanki!$A:$A,0)),INDEX(Vöruskrá!$R:$R,MATCH($F641,Vöruskrá!$B:$B,0)))*($H641+IF($I641="",$H641*(1+$AD$2),$I641))/2/1000,""))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2424</v>
      </c>
      <c r="C642">
        <v>38</v>
      </c>
      <c r="D642" t="s">
        <v>2254</v>
      </c>
      <c r="E642" t="s">
        <v>2312</v>
      </c>
      <c r="F642" t="s">
        <v>2159</v>
      </c>
      <c r="G642" t="s">
        <v>2159</v>
      </c>
      <c r="H642">
        <v>25</v>
      </c>
      <c r="I642">
        <v>25</v>
      </c>
      <c r="J642" s="451">
        <f>IF($F642="","",IFERROR(IFERROR(INDEX(Réttabanki!$V:$V,MATCH($F642,Réttabanki!$A:$A,0)),INDEX(Vöruskrá!$R:$R,MATCH($F642,Vöruskrá!$B:$B,0)))*($H642+IF($I642="",$H642*(1+$AD$2),$I642))/2/1000,""))</f>
        <v>0</v>
      </c>
      <c r="K642" t="s">
        <v>2160</v>
      </c>
      <c r="L642" t="s">
        <v>231</v>
      </c>
      <c r="N642">
        <v>27.63</v>
      </c>
      <c r="O642">
        <v>0.33</v>
      </c>
      <c r="P642">
        <v>0.02</v>
      </c>
      <c r="Q642">
        <v>5.53</v>
      </c>
      <c r="R642">
        <v>0.57999999999999996</v>
      </c>
      <c r="S642">
        <v>1.17</v>
      </c>
      <c r="U642" s="465"/>
      <c r="V642" s="465"/>
      <c r="W642" s="465"/>
      <c r="X642" s="465"/>
      <c r="Y642" s="465"/>
      <c r="Z642" s="465"/>
      <c r="AA642" s="465"/>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4">
        <f>IF($A642&lt;&gt;"",$A642,AJ641)</f>
        <v>46283</v>
      </c>
    </row>
    <row r="643" spans="1:36">
      <c r="A643" s="155"/>
      <c r="B643" t="s">
        <v>2424</v>
      </c>
      <c r="C643">
        <v>38</v>
      </c>
      <c r="D643" t="s">
        <v>2292</v>
      </c>
      <c r="E643" t="s">
        <v>2317</v>
      </c>
      <c r="G643" t="s">
        <v>2762</v>
      </c>
      <c r="J643" s="448" t="str">
        <f>IF($F643="","",IFERROR(IFERROR(INDEX(Réttabanki!$V:$V,MATCH($F643,Réttabanki!$A:$A,0)),INDEX(Vöruskrá!$R:$R,MATCH($F643,Vöruskrá!$B:$B,0)))*($H643+IF($I643="",$H643*(1+$AD$2),$I643))/2/1000,""))</f>
        <v/>
      </c>
      <c r="K643" t="s">
        <v>2763</v>
      </c>
      <c r="L643" t="s">
        <v>1080</v>
      </c>
      <c r="U643" s="467"/>
      <c r="V643" s="467"/>
      <c r="W643" s="467"/>
      <c r="X643" s="467"/>
      <c r="Y643" s="467"/>
      <c r="Z643" s="467"/>
      <c r="AA643" s="467"/>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2424</v>
      </c>
      <c r="C644">
        <v>38</v>
      </c>
      <c r="D644" t="s">
        <v>2292</v>
      </c>
      <c r="E644" t="s">
        <v>2317</v>
      </c>
      <c r="F644" t="s">
        <v>673</v>
      </c>
      <c r="G644" t="s">
        <v>2461</v>
      </c>
      <c r="I644">
        <v>15</v>
      </c>
      <c r="J644" s="448">
        <f>IF($F644="","",IFERROR(IFERROR(INDEX(Réttabanki!$V:$V,MATCH($F644,Réttabanki!$A:$A,0)),INDEX(Vöruskrá!$R:$R,MATCH($F644,Vöruskrá!$B:$B,0)))*($H644+IF($I644="",$H644*(1+$AD$2),$I644))/2/1000,""))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2424</v>
      </c>
      <c r="C645">
        <v>38</v>
      </c>
      <c r="D645" t="s">
        <v>2292</v>
      </c>
      <c r="E645" t="s">
        <v>2317</v>
      </c>
      <c r="F645" t="s">
        <v>1088</v>
      </c>
      <c r="G645" t="s">
        <v>1089</v>
      </c>
      <c r="I645">
        <v>15</v>
      </c>
      <c r="J645" s="448">
        <f>IF($F645="","",IFERROR(IFERROR(INDEX(Réttabanki!$V:$V,MATCH($F645,Réttabanki!$A:$A,0)),INDEX(Vöruskrá!$R:$R,MATCH($F645,Vöruskrá!$B:$B,0)))*($H645+IF($I645="",$H645*(1+$AD$2),$I645))/2/1000,""))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2424</v>
      </c>
      <c r="C646">
        <v>38</v>
      </c>
      <c r="D646" t="s">
        <v>2292</v>
      </c>
      <c r="E646" t="s">
        <v>2317</v>
      </c>
      <c r="F646" t="s">
        <v>1086</v>
      </c>
      <c r="G646" t="s">
        <v>1087</v>
      </c>
      <c r="I646">
        <v>15</v>
      </c>
      <c r="J646" s="448">
        <f>IF($F646="","",IFERROR(IFERROR(INDEX(Réttabanki!$V:$V,MATCH($F646,Réttabanki!$A:$A,0)),INDEX(Vöruskrá!$R:$R,MATCH($F646,Vöruskrá!$B:$B,0)))*($H646+IF($I646="",$H646*(1+$AD$2),$I646))/2/1000,""))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2424</v>
      </c>
      <c r="C647">
        <v>38</v>
      </c>
      <c r="D647" t="s">
        <v>2280</v>
      </c>
      <c r="E647" t="s">
        <v>2415</v>
      </c>
      <c r="G647" t="s">
        <v>2764</v>
      </c>
      <c r="J647" s="448" t="str">
        <f>IF($F647="","",IFERROR(IFERROR(INDEX(Réttabanki!$V:$V,MATCH($F647,Réttabanki!$A:$A,0)),INDEX(Vöruskrá!$R:$R,MATCH($F647,Vöruskrá!$B:$B,0)))*($H647+IF($I647="",$H647*(1+$AD$2),$I647))/2/1000,""))</f>
        <v/>
      </c>
      <c r="K647" t="s">
        <v>675</v>
      </c>
      <c r="L647" t="s">
        <v>231</v>
      </c>
      <c r="U647" s="467"/>
      <c r="V647" s="467"/>
      <c r="W647" s="467"/>
      <c r="X647" s="467"/>
      <c r="Y647" s="467"/>
      <c r="Z647" s="467"/>
      <c r="AA647" s="467"/>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2424</v>
      </c>
      <c r="C648">
        <v>38</v>
      </c>
      <c r="D648" t="s">
        <v>2280</v>
      </c>
      <c r="E648" t="s">
        <v>2415</v>
      </c>
      <c r="F648" t="s">
        <v>673</v>
      </c>
      <c r="G648" t="s">
        <v>2461</v>
      </c>
      <c r="H648">
        <v>15</v>
      </c>
      <c r="J648" s="448">
        <f>IF($F648="","",IFERROR(IFERROR(INDEX(Réttabanki!$V:$V,MATCH($F648,Réttabanki!$A:$A,0)),INDEX(Vöruskrá!$R:$R,MATCH($F648,Vöruskrá!$B:$B,0)))*($H648+IF($I648="",$H648*(1+$AD$2),$I648))/2/1000,""))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2424</v>
      </c>
      <c r="C649">
        <v>38</v>
      </c>
      <c r="D649" t="s">
        <v>2254</v>
      </c>
      <c r="E649" t="s">
        <v>2319</v>
      </c>
      <c r="G649" t="s">
        <v>2765</v>
      </c>
      <c r="J649" s="448" t="str">
        <f>IF($F649="","",IFERROR(IFERROR(INDEX(Réttabanki!$V:$V,MATCH($F649,Réttabanki!$A:$A,0)),INDEX(Vöruskrá!$R:$R,MATCH($F649,Vöruskrá!$B:$B,0)))*($H649+IF($I649="",$H649*(1+$AD$2),$I649))/2/1000,""))</f>
        <v/>
      </c>
      <c r="K649" t="s">
        <v>2766</v>
      </c>
      <c r="L649" t="s">
        <v>190</v>
      </c>
      <c r="U649" s="467"/>
      <c r="V649" s="467"/>
      <c r="W649" s="467"/>
      <c r="X649" s="467"/>
      <c r="Y649" s="467"/>
      <c r="Z649" s="467"/>
      <c r="AA649" s="467"/>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2424</v>
      </c>
      <c r="C650">
        <v>38</v>
      </c>
      <c r="D650" t="s">
        <v>2254</v>
      </c>
      <c r="E650" t="s">
        <v>2319</v>
      </c>
      <c r="F650" t="s">
        <v>187</v>
      </c>
      <c r="G650" t="s">
        <v>2386</v>
      </c>
      <c r="H650">
        <v>40</v>
      </c>
      <c r="I650">
        <v>40</v>
      </c>
      <c r="J650" s="448">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2424</v>
      </c>
      <c r="C651">
        <v>38</v>
      </c>
      <c r="D651" t="s">
        <v>2254</v>
      </c>
      <c r="E651" t="s">
        <v>2319</v>
      </c>
      <c r="F651" t="s">
        <v>273</v>
      </c>
      <c r="G651" t="s">
        <v>2443</v>
      </c>
      <c r="H651">
        <v>20</v>
      </c>
      <c r="I651">
        <v>20</v>
      </c>
      <c r="J651" s="448">
        <f>IF($F651="","",IFERROR(IFERROR(INDEX(Réttabanki!$V:$V,MATCH($F651,Réttabanki!$A:$A,0)),INDEX(Vöruskrá!$R:$R,MATCH($F651,Vöruskrá!$B:$B,0)))*($H651+IF($I651="",$H651*(1+$AD$2),$I651))/2/1000,""))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2424</v>
      </c>
      <c r="C652">
        <v>38</v>
      </c>
      <c r="D652" t="s">
        <v>2254</v>
      </c>
      <c r="E652" t="s">
        <v>1083</v>
      </c>
      <c r="G652" t="s">
        <v>2767</v>
      </c>
      <c r="J652" s="448" t="str">
        <f>IF($F652="","",IFERROR(IFERROR(INDEX(Réttabanki!$V:$V,MATCH($F652,Réttabanki!$A:$A,0)),INDEX(Vöruskrá!$R:$R,MATCH($F652,Vöruskrá!$B:$B,0)))*($H652+IF($I652="",$H652*(1+$AD$2),$I652))/2/1000,""))</f>
        <v/>
      </c>
      <c r="K652" t="s">
        <v>2446</v>
      </c>
      <c r="L652" t="s">
        <v>231</v>
      </c>
      <c r="U652" s="465"/>
      <c r="V652" s="465"/>
      <c r="W652" s="465"/>
      <c r="X652" s="465"/>
      <c r="Y652" s="465"/>
      <c r="Z652" s="465"/>
      <c r="AA652" s="46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2424</v>
      </c>
      <c r="C653">
        <v>38</v>
      </c>
      <c r="D653" t="s">
        <v>2254</v>
      </c>
      <c r="E653" t="s">
        <v>1083</v>
      </c>
      <c r="F653" t="s">
        <v>1305</v>
      </c>
      <c r="G653" t="s">
        <v>2328</v>
      </c>
      <c r="H653">
        <v>40</v>
      </c>
      <c r="I653">
        <v>40</v>
      </c>
      <c r="J653" s="448">
        <f>IF($F653="","",IFERROR(IFERROR(INDEX(Réttabanki!$V:$V,MATCH($F653,Réttabanki!$A:$A,0)),INDEX(Vöruskrá!$R:$R,MATCH($F653,Vöruskrá!$B:$B,0)))*($H653+IF($I653="",$H653*(1+$AD$2),$I653))/2/1000,""))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2424</v>
      </c>
      <c r="C654">
        <v>38</v>
      </c>
      <c r="D654" t="s">
        <v>2254</v>
      </c>
      <c r="E654" t="s">
        <v>1083</v>
      </c>
      <c r="F654" t="s">
        <v>273</v>
      </c>
      <c r="G654" t="s">
        <v>2443</v>
      </c>
      <c r="H654">
        <v>20</v>
      </c>
      <c r="I654">
        <v>20</v>
      </c>
      <c r="J654" s="448">
        <f>IF($F654="","",IFERROR(IFERROR(INDEX(Réttabanki!$V:$V,MATCH($F654,Réttabanki!$A:$A,0)),INDEX(Vöruskrá!$R:$R,MATCH($F654,Vöruskrá!$B:$B,0)))*($H654+IF($I654="",$H654*(1+$AD$2),$I654))/2/1000,""))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2424</v>
      </c>
      <c r="C655" s="95">
        <v>38</v>
      </c>
      <c r="D655" s="96"/>
      <c r="E655" s="96"/>
      <c r="F655" s="96" t="s">
        <v>2329</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2330</v>
      </c>
      <c r="L655" s="9"/>
      <c r="M655" s="9"/>
      <c r="N655" s="10"/>
      <c r="O655" s="10"/>
      <c r="P655" s="10"/>
      <c r="Q655" s="10"/>
      <c r="R655" s="10"/>
      <c r="S655" s="10"/>
      <c r="T655" s="44"/>
      <c r="U655" s="467"/>
      <c r="V655" s="467"/>
      <c r="W655" s="467"/>
      <c r="X655" s="467"/>
      <c r="Y655" s="467"/>
      <c r="Z655" s="467"/>
      <c r="AA655" s="467"/>
      <c r="AC655" t="s">
        <v>87</v>
      </c>
      <c r="AF655" s="205" t="str">
        <f>IF($F655="","",IFERROR(IFERROR(INDEX(Réttabanki!$V:$V,MATCH($F655,Réttabanki!$A:$A,0)),INDEX(Vöruskrá!$R:$R,MATCH($F655,Vöruskrá!$B:$B,0)))*$H655/1000,""))</f>
        <v/>
      </c>
      <c r="AG655" s="205" t="str">
        <f>IF($F655="","",IFERROR(IFERROR(INDEX(Réttabanki!$V:$V,MATCH($F655,Réttabanki!$A:$A,0)),INDEX(Vöruskrá!$R:$R,MATCH($F655,Vöruskrá!$B:$B,0)))*IF($I655="",$H655*(1+$AD$2),$I655)/1000,""))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2424</v>
      </c>
      <c r="C656" s="95">
        <v>38</v>
      </c>
      <c r="D656" s="96"/>
      <c r="E656" s="96"/>
      <c r="F656" s="96" t="s">
        <v>2331</v>
      </c>
      <c r="G656" s="96"/>
      <c r="H656" s="97"/>
      <c r="I656" s="97"/>
      <c r="J656" s="225">
        <f>SUMIFS($AG$3:$AG$788,$AJ$3:$AJ$788,$AJ656,$D$3:$D$788,"&lt;&gt;Grunnskólar starfsmenn",$E$3:$E$788,"Aðalréttur")+SUMIFS($AG$3:$AG$788,$AJ$3:$AJ$788,$AJ656,$D$3:$D$788,"&lt;&gt;Grunnskólar starfsmenn",$E$3:$E$788,"Meðlætisbar")</f>
        <v>64</v>
      </c>
      <c r="K656" s="9" t="s">
        <v>2330</v>
      </c>
      <c r="L656" s="9"/>
      <c r="M656" s="9"/>
      <c r="N656" s="10"/>
      <c r="O656" s="10"/>
      <c r="P656" s="10"/>
      <c r="Q656" s="10"/>
      <c r="R656" s="10"/>
      <c r="S656" s="10"/>
      <c r="T656" s="44"/>
      <c r="U656" s="465"/>
      <c r="V656" s="465"/>
      <c r="W656" s="465"/>
      <c r="X656" s="465"/>
      <c r="Y656" s="465"/>
      <c r="Z656" s="465"/>
      <c r="AA656" s="465"/>
      <c r="AC656" t="s">
        <v>92</v>
      </c>
      <c r="AF656" s="205" t="str">
        <f>IF($F656="","",IFERROR(IFERROR(INDEX(Réttabanki!$V:$V,MATCH($F656,Réttabanki!$A:$A,0)),INDEX(Vöruskrá!$R:$R,MATCH($F656,Vöruskrá!$B:$B,0)))*$H656/1000,""))</f>
        <v/>
      </c>
      <c r="AG656" s="205" t="str">
        <f>IF($F656="","",IFERROR(IFERROR(INDEX(Réttabanki!$V:$V,MATCH($F656,Réttabanki!$A:$A,0)),INDEX(Vöruskrá!$R:$R,MATCH($F656,Vöruskrá!$B:$B,0)))*IF($I656="",$H656*(1+$AD$2),$I656)/1000,""))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2286</v>
      </c>
      <c r="C657">
        <v>39</v>
      </c>
      <c r="D657" t="s">
        <v>2254</v>
      </c>
      <c r="E657" t="s">
        <v>2288</v>
      </c>
      <c r="G657" t="s">
        <v>2768</v>
      </c>
      <c r="J657" s="448" t="str">
        <f>IF($F657="","",IFERROR(IFERROR(INDEX(Réttabanki!$V:$V,MATCH($F657,Réttabanki!$A:$A,0)),INDEX(Vöruskrá!$R:$R,MATCH($F657,Vöruskrá!$B:$B,0)))*($H657+IF($I657="",$H657*(1+$AD$2),$I657))/2/1000,""))</f>
        <v/>
      </c>
      <c r="K657" t="s">
        <v>2769</v>
      </c>
      <c r="L657" t="s">
        <v>231</v>
      </c>
      <c r="U657" s="467"/>
      <c r="V657" s="467"/>
      <c r="W657" s="467"/>
      <c r="X657" s="467"/>
      <c r="Y657" s="467"/>
      <c r="Z657" s="467"/>
      <c r="AA657" s="467"/>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2286</v>
      </c>
      <c r="C658">
        <v>39</v>
      </c>
      <c r="D658" t="s">
        <v>2254</v>
      </c>
      <c r="E658" t="s">
        <v>2288</v>
      </c>
      <c r="F658" t="s">
        <v>1359</v>
      </c>
      <c r="G658" t="s">
        <v>1359</v>
      </c>
      <c r="H658">
        <v>180</v>
      </c>
      <c r="I658">
        <v>200</v>
      </c>
      <c r="J658" s="454">
        <f>IF($F658="","",IFERROR(IFERROR(INDEX(Réttabanki!$V:$V,MATCH($F658,Réttabanki!$A:$A,0)),INDEX(Vöruskrá!$R:$R,MATCH($F658,Vöruskrá!$B:$B,0)))*($H658+IF($I658="",$H658*(1+$AD$2),$I658))/2/1000,""))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2286</v>
      </c>
      <c r="C659">
        <v>39</v>
      </c>
      <c r="D659" t="s">
        <v>2254</v>
      </c>
      <c r="E659" t="s">
        <v>2288</v>
      </c>
      <c r="F659" t="s">
        <v>423</v>
      </c>
      <c r="G659" t="s">
        <v>2397</v>
      </c>
      <c r="H659">
        <v>80</v>
      </c>
      <c r="I659">
        <v>100</v>
      </c>
      <c r="J659" s="454">
        <f>IF($F659="","",IFERROR(IFERROR(INDEX(Réttabanki!$V:$V,MATCH($F659,Réttabanki!$A:$A,0)),INDEX(Vöruskrá!$R:$R,MATCH($F659,Vöruskrá!$B:$B,0)))*($H659+IF($I659="",$H659*(1+$AD$2),$I659))/2/1000,""))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2286</v>
      </c>
      <c r="C660">
        <v>39</v>
      </c>
      <c r="D660" t="s">
        <v>2254</v>
      </c>
      <c r="E660" t="s">
        <v>2312</v>
      </c>
      <c r="G660" t="s">
        <v>2770</v>
      </c>
      <c r="J660" s="448" t="str">
        <f>IF($F660="","",IFERROR(IFERROR(INDEX(Réttabanki!$V:$V,MATCH($F660,Réttabanki!$A:$A,0)),INDEX(Vöruskrá!$R:$R,MATCH($F660,Vöruskrá!$B:$B,0)))*($H660+IF($I660="",$H660*(1+$AD$2),$I660))/2/1000,""))</f>
        <v/>
      </c>
      <c r="K660" t="s">
        <v>2771</v>
      </c>
      <c r="L660" t="s">
        <v>225</v>
      </c>
      <c r="U660" s="465"/>
      <c r="V660" s="465"/>
      <c r="W660" s="465"/>
      <c r="X660" s="465"/>
      <c r="Y660" s="465"/>
      <c r="Z660" s="465"/>
      <c r="AA660" s="465"/>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2286</v>
      </c>
      <c r="C661">
        <v>39</v>
      </c>
      <c r="D661" t="s">
        <v>2254</v>
      </c>
      <c r="E661" t="s">
        <v>2312</v>
      </c>
      <c r="F661" t="s">
        <v>1153</v>
      </c>
      <c r="G661" t="s">
        <v>1153</v>
      </c>
      <c r="H661">
        <v>180</v>
      </c>
      <c r="I661">
        <v>200</v>
      </c>
      <c r="J661" s="454">
        <f>IF($F661="","",IFERROR(IFERROR(INDEX(Réttabanki!$V:$V,MATCH($F661,Réttabanki!$A:$A,0)),INDEX(Vöruskrá!$R:$R,MATCH($F661,Vöruskrá!$B:$B,0)))*($H661+IF($I661="",$H661*(1+$AD$2),$I661))/2/1000,""))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2286</v>
      </c>
      <c r="C662">
        <v>39</v>
      </c>
      <c r="D662" t="s">
        <v>2254</v>
      </c>
      <c r="E662" t="s">
        <v>2312</v>
      </c>
      <c r="F662" t="s">
        <v>423</v>
      </c>
      <c r="G662" t="s">
        <v>2397</v>
      </c>
      <c r="H662">
        <v>80</v>
      </c>
      <c r="I662">
        <v>100</v>
      </c>
      <c r="J662" s="454">
        <f>IF($F662="","",IFERROR(IFERROR(INDEX(Réttabanki!$V:$V,MATCH($F662,Réttabanki!$A:$A,0)),INDEX(Vöruskrá!$R:$R,MATCH($F662,Vöruskrá!$B:$B,0)))*($H662+IF($I662="",$H662*(1+$AD$2),$I662))/2/1000,""))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2286</v>
      </c>
      <c r="C663">
        <v>39</v>
      </c>
      <c r="D663" t="s">
        <v>2254</v>
      </c>
      <c r="E663" t="s">
        <v>2312</v>
      </c>
      <c r="F663" t="s">
        <v>221</v>
      </c>
      <c r="G663" t="s">
        <v>2729</v>
      </c>
      <c r="H663">
        <v>10</v>
      </c>
      <c r="I663">
        <v>10</v>
      </c>
      <c r="J663" s="454">
        <f>IF($F663="","",IFERROR(IFERROR(INDEX(Réttabanki!$V:$V,MATCH($F663,Réttabanki!$A:$A,0)),INDEX(Vöruskrá!$R:$R,MATCH($F663,Vöruskrá!$B:$B,0)))*($H663+IF($I663="",$H663*(1+$AD$2),$I663))/2/1000,""))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2286</v>
      </c>
      <c r="C664">
        <v>39</v>
      </c>
      <c r="D664" t="s">
        <v>2292</v>
      </c>
      <c r="E664" t="s">
        <v>2317</v>
      </c>
      <c r="G664" t="s">
        <v>2772</v>
      </c>
      <c r="J664" s="448" t="str">
        <f>IF($F664="","",IFERROR(IFERROR(INDEX(Réttabanki!$V:$V,MATCH($F664,Réttabanki!$A:$A,0)),INDEX(Vöruskrá!$R:$R,MATCH($F664,Vöruskrá!$B:$B,0)))*($H664+IF($I664="",$H664*(1+$AD$2),$I664))/2/1000,""))</f>
        <v/>
      </c>
      <c r="K664" t="s">
        <v>2773</v>
      </c>
      <c r="L664" t="s">
        <v>2774</v>
      </c>
      <c r="U664" s="465"/>
      <c r="V664" s="465"/>
      <c r="W664" s="465"/>
      <c r="X664" s="465"/>
      <c r="Y664" s="465"/>
      <c r="Z664" s="465"/>
      <c r="AA664" s="465"/>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2286</v>
      </c>
      <c r="C665">
        <v>39</v>
      </c>
      <c r="D665" t="s">
        <v>2292</v>
      </c>
      <c r="E665" t="s">
        <v>2317</v>
      </c>
      <c r="F665" t="s">
        <v>438</v>
      </c>
      <c r="G665" t="s">
        <v>2775</v>
      </c>
      <c r="I665">
        <v>15</v>
      </c>
      <c r="J665" s="454">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2286</v>
      </c>
      <c r="C666">
        <v>39</v>
      </c>
      <c r="D666" t="s">
        <v>2292</v>
      </c>
      <c r="E666" t="s">
        <v>2317</v>
      </c>
      <c r="F666" t="s">
        <v>539</v>
      </c>
      <c r="G666" t="s">
        <v>2723</v>
      </c>
      <c r="H666">
        <v>10</v>
      </c>
      <c r="I666">
        <v>10</v>
      </c>
      <c r="J666" s="454">
        <f>IF($F666="","",IFERROR(IFERROR(INDEX(Réttabanki!$V:$V,MATCH($F666,Réttabanki!$A:$A,0)),INDEX(Vöruskrá!$R:$R,MATCH($F666,Vöruskrá!$B:$B,0)))*($H666+IF($I666="",$H666*(1+$AD$2),$I666))/2/1000,""))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2286</v>
      </c>
      <c r="C667">
        <v>39</v>
      </c>
      <c r="D667" t="s">
        <v>2292</v>
      </c>
      <c r="E667" t="s">
        <v>2317</v>
      </c>
      <c r="F667" t="s">
        <v>1088</v>
      </c>
      <c r="G667" t="s">
        <v>1089</v>
      </c>
      <c r="I667">
        <v>15</v>
      </c>
      <c r="J667" s="454">
        <f>IF($F667="","",IFERROR(IFERROR(INDEX(Réttabanki!$V:$V,MATCH($F667,Réttabanki!$A:$A,0)),INDEX(Vöruskrá!$R:$R,MATCH($F667,Vöruskrá!$B:$B,0)))*($H667+IF($I667="",$H667*(1+$AD$2),$I667))/2/1000,""))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2286</v>
      </c>
      <c r="C668">
        <v>39</v>
      </c>
      <c r="D668" t="s">
        <v>2292</v>
      </c>
      <c r="E668" t="s">
        <v>2317</v>
      </c>
      <c r="F668" t="s">
        <v>1091</v>
      </c>
      <c r="G668" t="s">
        <v>2462</v>
      </c>
      <c r="I668">
        <v>15</v>
      </c>
      <c r="J668" s="454">
        <f>IF($F668="","",IFERROR(IFERROR(INDEX(Réttabanki!$V:$V,MATCH($F668,Réttabanki!$A:$A,0)),INDEX(Vöruskrá!$R:$R,MATCH($F668,Vöruskrá!$B:$B,0)))*($H668+IF($I668="",$H668*(1+$AD$2),$I668))/2/1000,""))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2286</v>
      </c>
      <c r="C669">
        <v>39</v>
      </c>
      <c r="D669" t="s">
        <v>2292</v>
      </c>
      <c r="E669" t="s">
        <v>1083</v>
      </c>
      <c r="F669" t="s">
        <v>221</v>
      </c>
      <c r="G669" t="s">
        <v>2729</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2286</v>
      </c>
      <c r="C670">
        <v>39</v>
      </c>
      <c r="D670" t="s">
        <v>2280</v>
      </c>
      <c r="E670" t="s">
        <v>2415</v>
      </c>
      <c r="G670" t="s">
        <v>2776</v>
      </c>
      <c r="J670" s="448" t="str">
        <f>IF($F670="","",IFERROR(IFERROR(INDEX(Réttabanki!$V:$V,MATCH($F670,Réttabanki!$A:$A,0)),INDEX(Vöruskrá!$R:$R,MATCH($F670,Vöruskrá!$B:$B,0)))*($H670+IF($I670="",$H670*(1+$AD$2),$I670))/2/1000,""))</f>
        <v/>
      </c>
      <c r="K670" t="s">
        <v>2777</v>
      </c>
      <c r="L670" t="s">
        <v>2778</v>
      </c>
      <c r="U670" s="465"/>
      <c r="V670" s="465"/>
      <c r="W670" s="465"/>
      <c r="X670" s="465"/>
      <c r="Y670" s="465"/>
      <c r="Z670" s="465"/>
      <c r="AA670" s="46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2286</v>
      </c>
      <c r="C671">
        <v>39</v>
      </c>
      <c r="D671" t="s">
        <v>2280</v>
      </c>
      <c r="E671" t="s">
        <v>2415</v>
      </c>
      <c r="F671" t="s">
        <v>438</v>
      </c>
      <c r="G671" t="s">
        <v>2775</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2286</v>
      </c>
      <c r="C672">
        <v>39</v>
      </c>
      <c r="D672" t="s">
        <v>2280</v>
      </c>
      <c r="E672" t="s">
        <v>2415</v>
      </c>
      <c r="F672" t="s">
        <v>539</v>
      </c>
      <c r="G672" t="s">
        <v>2723</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2286</v>
      </c>
      <c r="C673">
        <v>39</v>
      </c>
      <c r="D673" t="s">
        <v>2280</v>
      </c>
      <c r="E673" t="s">
        <v>1083</v>
      </c>
      <c r="F673" t="s">
        <v>221</v>
      </c>
      <c r="G673" t="s">
        <v>2729</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2286</v>
      </c>
      <c r="C674">
        <v>39</v>
      </c>
      <c r="D674" t="s">
        <v>2254</v>
      </c>
      <c r="E674" t="s">
        <v>2319</v>
      </c>
      <c r="G674" t="s">
        <v>2779</v>
      </c>
      <c r="J674" s="448" t="str">
        <f>IF($F674="","",IFERROR(IFERROR(INDEX(Réttabanki!$V:$V,MATCH($F674,Réttabanki!$A:$A,0)),INDEX(Vöruskrá!$R:$R,MATCH($F674,Vöruskrá!$B:$B,0)))*($H674+IF($I674="",$H674*(1+$AD$2),$I674))/2/1000,""))</f>
        <v/>
      </c>
      <c r="K674" t="s">
        <v>2780</v>
      </c>
      <c r="L674" t="s">
        <v>2781</v>
      </c>
      <c r="U674" s="465"/>
      <c r="V674" s="465"/>
      <c r="W674" s="465"/>
      <c r="X674" s="465"/>
      <c r="Y674" s="465"/>
      <c r="Z674" s="465"/>
      <c r="AA674" s="465"/>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2286</v>
      </c>
      <c r="C675">
        <v>39</v>
      </c>
      <c r="D675" t="s">
        <v>2254</v>
      </c>
      <c r="E675" t="s">
        <v>2319</v>
      </c>
      <c r="F675" t="s">
        <v>459</v>
      </c>
      <c r="G675" t="s">
        <v>2618</v>
      </c>
      <c r="H675">
        <v>40</v>
      </c>
      <c r="I675">
        <v>40</v>
      </c>
      <c r="J675" s="448">
        <f>IF($F675="","",IFERROR(IFERROR(INDEX(Réttabanki!$V:$V,MATCH($F675,Réttabanki!$A:$A,0)),INDEX(Vöruskrá!$R:$R,MATCH($F675,Vöruskrá!$B:$B,0)))*($H675+IF($I675="",$H675*(1+$AD$2),$I675))/2/1000,""))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2286</v>
      </c>
      <c r="C676">
        <v>39</v>
      </c>
      <c r="D676" t="s">
        <v>2254</v>
      </c>
      <c r="E676" t="s">
        <v>2319</v>
      </c>
      <c r="F676" t="s">
        <v>508</v>
      </c>
      <c r="G676" t="s">
        <v>2340</v>
      </c>
      <c r="H676">
        <v>20</v>
      </c>
      <c r="I676">
        <v>20</v>
      </c>
      <c r="J676" s="448">
        <f>IF($F676="","",IFERROR(IFERROR(INDEX(Réttabanki!$V:$V,MATCH($F676,Réttabanki!$A:$A,0)),INDEX(Vöruskrá!$R:$R,MATCH($F676,Vöruskrá!$B:$B,0)))*($H676+IF($I676="",$H676*(1+$AD$2),$I676))/2/1000,""))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2286</v>
      </c>
      <c r="C677">
        <v>39</v>
      </c>
      <c r="D677" t="s">
        <v>2254</v>
      </c>
      <c r="E677" t="s">
        <v>1083</v>
      </c>
      <c r="G677" t="s">
        <v>2782</v>
      </c>
      <c r="J677" s="448"/>
      <c r="L677" t="s">
        <v>231</v>
      </c>
      <c r="U677" s="467"/>
      <c r="V677" s="467"/>
      <c r="W677" s="467"/>
      <c r="X677" s="467"/>
      <c r="Y677" s="467"/>
      <c r="Z677" s="467"/>
      <c r="AA677" s="467"/>
    </row>
    <row r="678" spans="1:36" ht="15" customHeight="1">
      <c r="A678" s="155"/>
      <c r="B678" t="s">
        <v>2286</v>
      </c>
      <c r="C678">
        <v>39</v>
      </c>
      <c r="D678" t="s">
        <v>2254</v>
      </c>
      <c r="E678" t="s">
        <v>1083</v>
      </c>
      <c r="H678">
        <v>40</v>
      </c>
      <c r="I678">
        <v>40</v>
      </c>
      <c r="J678" s="448"/>
      <c r="L678" t="s">
        <v>231</v>
      </c>
      <c r="U678" s="465"/>
      <c r="V678" s="465"/>
      <c r="W678" s="465"/>
      <c r="X678" s="465"/>
      <c r="Y678" s="465"/>
      <c r="Z678" s="465"/>
      <c r="AA678" s="465"/>
    </row>
    <row r="679" spans="1:36" ht="15" customHeight="1">
      <c r="A679" s="155"/>
      <c r="B679" t="s">
        <v>2286</v>
      </c>
      <c r="C679">
        <v>39</v>
      </c>
      <c r="D679" t="s">
        <v>2254</v>
      </c>
      <c r="E679" t="s">
        <v>1083</v>
      </c>
      <c r="H679">
        <v>20</v>
      </c>
      <c r="I679">
        <v>20</v>
      </c>
      <c r="J679" s="448"/>
      <c r="L679" t="s">
        <v>231</v>
      </c>
      <c r="U679" s="467"/>
      <c r="V679" s="467"/>
      <c r="W679" s="467"/>
      <c r="X679" s="467"/>
      <c r="Y679" s="467"/>
      <c r="Z679" s="467"/>
      <c r="AA679" s="467"/>
    </row>
    <row r="680" spans="1:36" ht="15" customHeight="1">
      <c r="A680" s="154"/>
      <c r="B680" s="95" t="s">
        <v>2286</v>
      </c>
      <c r="C680" s="95">
        <v>39</v>
      </c>
      <c r="D680" s="96"/>
      <c r="E680" s="96"/>
      <c r="F680" s="96" t="s">
        <v>2329</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2330</v>
      </c>
      <c r="L680" s="9"/>
      <c r="M680" s="9"/>
      <c r="N680" s="10"/>
      <c r="O680" s="10"/>
      <c r="P680" s="10"/>
      <c r="Q680" s="10"/>
      <c r="R680" s="10"/>
      <c r="S680" s="10"/>
      <c r="T680" s="44"/>
      <c r="U680" s="465"/>
      <c r="V680" s="465"/>
      <c r="W680" s="465"/>
      <c r="X680" s="465"/>
      <c r="Y680" s="465"/>
      <c r="Z680" s="465"/>
      <c r="AA680" s="465"/>
      <c r="AC680" t="s">
        <v>87</v>
      </c>
      <c r="AF680" s="205" t="str">
        <f>IF($F680="","",IFERROR(IFERROR(INDEX(Réttabanki!$V:$V,MATCH($F680,Réttabanki!$A:$A,0)),INDEX(Vöruskrá!$R:$R,MATCH($F680,Vöruskrá!$B:$B,0)))*$H680/1000,""))</f>
        <v/>
      </c>
      <c r="AG680" s="205" t="str">
        <f>IF($F680="","",IFERROR(IFERROR(INDEX(Réttabanki!$V:$V,MATCH($F680,Réttabanki!$A:$A,0)),INDEX(Vöruskrá!$R:$R,MATCH($F680,Vöruskrá!$B:$B,0)))*IF($I680="",$H680*(1+$AD$2),$I680)/1000,""))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2286</v>
      </c>
      <c r="C681" s="95">
        <v>39</v>
      </c>
      <c r="D681" s="96"/>
      <c r="E681" s="96"/>
      <c r="F681" s="96" t="s">
        <v>2331</v>
      </c>
      <c r="G681" s="96"/>
      <c r="H681" s="97"/>
      <c r="I681" s="97"/>
      <c r="J681" s="225">
        <f>SUMIFS($AG$3:$AG$788,$AJ$3:$AJ$788,$AJ681,$D$3:$D$788,"&lt;&gt;Grunnskólar starfsmenn",$E$3:$E$788,"Aðalréttur")+SUMIFS($AG$3:$AG$788,$AJ$3:$AJ$788,$AJ681,$D$3:$D$788,"&lt;&gt;Grunnskólar starfsmenn",$E$3:$E$788,"Meðlætisbar")</f>
        <v>186.5</v>
      </c>
      <c r="K681" s="9" t="s">
        <v>2330</v>
      </c>
      <c r="L681" s="9"/>
      <c r="M681" s="9"/>
      <c r="N681" s="10"/>
      <c r="O681" s="10"/>
      <c r="P681" s="10"/>
      <c r="Q681" s="10"/>
      <c r="R681" s="10"/>
      <c r="S681" s="10"/>
      <c r="T681" s="44"/>
      <c r="U681" s="467"/>
      <c r="V681" s="467"/>
      <c r="W681" s="467"/>
      <c r="X681" s="467"/>
      <c r="Y681" s="467"/>
      <c r="Z681" s="467"/>
      <c r="AA681" s="467"/>
      <c r="AC681" t="s">
        <v>92</v>
      </c>
      <c r="AF681" s="205" t="str">
        <f>IF($F681="","",IFERROR(IFERROR(INDEX(Réttabanki!$V:$V,MATCH($F681,Réttabanki!$A:$A,0)),INDEX(Vöruskrá!$R:$R,MATCH($F681,Vöruskrá!$B:$B,0)))*$H681/1000,""))</f>
        <v/>
      </c>
      <c r="AG681" s="205" t="str">
        <f>IF($F681="","",IFERROR(IFERROR(INDEX(Réttabanki!$V:$V,MATCH($F681,Réttabanki!$A:$A,0)),INDEX(Vöruskrá!$R:$R,MATCH($F681,Vöruskrá!$B:$B,0)))*IF($I681="",$H681*(1+$AD$2),$I681)/1000,""))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2332</v>
      </c>
      <c r="C682">
        <v>39</v>
      </c>
      <c r="D682" t="s">
        <v>2254</v>
      </c>
      <c r="E682" t="s">
        <v>2288</v>
      </c>
      <c r="G682" t="s">
        <v>2783</v>
      </c>
      <c r="J682" s="448" t="str">
        <f>IF($F682="","",IFERROR(IFERROR(INDEX(Réttabanki!$V:$V,MATCH($F682,Réttabanki!$A:$A,0)),INDEX(Vöruskrá!$R:$R,MATCH($F682,Vöruskrá!$B:$B,0)))*($H682+IF($I682="",$H682*(1+$AD$2),$I682))/2/1000,""))</f>
        <v/>
      </c>
      <c r="K682" t="s">
        <v>2784</v>
      </c>
      <c r="L682" t="s">
        <v>2785</v>
      </c>
      <c r="U682" s="465"/>
      <c r="V682" s="465"/>
      <c r="W682" s="465"/>
      <c r="X682" s="465"/>
      <c r="Y682" s="465"/>
      <c r="Z682" s="465"/>
      <c r="AA682" s="46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2332</v>
      </c>
      <c r="C683">
        <v>39</v>
      </c>
      <c r="D683" t="s">
        <v>2254</v>
      </c>
      <c r="E683" t="s">
        <v>2288</v>
      </c>
      <c r="F683" t="s">
        <v>928</v>
      </c>
      <c r="G683" t="s">
        <v>928</v>
      </c>
      <c r="H683">
        <v>160</v>
      </c>
      <c r="I683">
        <v>180</v>
      </c>
      <c r="J683" s="448">
        <f>IF($F683="","",IFERROR(IFERROR(INDEX(Réttabanki!$V:$V,MATCH($F683,Réttabanki!$A:$A,0)),INDEX(Vöruskrá!$R:$R,MATCH($F683,Vöruskrá!$B:$B,0)))*($H683+IF($I683="",$H683*(1+$AD$2),$I683))/2/1000,""))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2332</v>
      </c>
      <c r="C684">
        <v>39</v>
      </c>
      <c r="D684" t="s">
        <v>2254</v>
      </c>
      <c r="E684" t="s">
        <v>2288</v>
      </c>
      <c r="F684" t="s">
        <v>1004</v>
      </c>
      <c r="G684" t="s">
        <v>680</v>
      </c>
      <c r="H684">
        <v>80</v>
      </c>
      <c r="I684">
        <v>100</v>
      </c>
      <c r="J684" s="448">
        <f>IF($F684="","",IFERROR(IFERROR(INDEX(Réttabanki!$V:$V,MATCH($F684,Réttabanki!$A:$A,0)),INDEX(Vöruskrá!$R:$R,MATCH($F684,Vöruskrá!$B:$B,0)))*($H684+IF($I684="",$H684*(1+$AD$2),$I684))/2/1000,""))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2332</v>
      </c>
      <c r="C685">
        <v>39</v>
      </c>
      <c r="D685" t="s">
        <v>2254</v>
      </c>
      <c r="E685" t="s">
        <v>2288</v>
      </c>
      <c r="F685" t="s">
        <v>443</v>
      </c>
      <c r="G685" t="s">
        <v>2338</v>
      </c>
      <c r="H685">
        <v>40</v>
      </c>
      <c r="I685">
        <v>40</v>
      </c>
      <c r="J685" s="448">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2332</v>
      </c>
      <c r="C686">
        <v>39</v>
      </c>
      <c r="D686" t="s">
        <v>2254</v>
      </c>
      <c r="E686" t="s">
        <v>1083</v>
      </c>
      <c r="F686" t="s">
        <v>713</v>
      </c>
      <c r="G686" t="s">
        <v>2786</v>
      </c>
      <c r="H686">
        <v>160</v>
      </c>
      <c r="I686">
        <v>180</v>
      </c>
      <c r="J686" s="448">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2332</v>
      </c>
      <c r="C687">
        <v>39</v>
      </c>
      <c r="D687" t="s">
        <v>2254</v>
      </c>
      <c r="E687" t="s">
        <v>2312</v>
      </c>
      <c r="G687" t="s">
        <v>2787</v>
      </c>
      <c r="J687" s="448" t="str">
        <f>IF($F687="","",IFERROR(IFERROR(INDEX(Réttabanki!$V:$V,MATCH($F687,Réttabanki!$A:$A,0)),INDEX(Vöruskrá!$R:$R,MATCH($F687,Vöruskrá!$B:$B,0)))*($H687+IF($I687="",$H687*(1+$AD$2),$I687))/2/1000,""))</f>
        <v/>
      </c>
      <c r="K687" t="s">
        <v>2788</v>
      </c>
      <c r="L687" t="s">
        <v>231</v>
      </c>
      <c r="U687" s="467"/>
      <c r="V687" s="467"/>
      <c r="W687" s="467"/>
      <c r="X687" s="467"/>
      <c r="Y687" s="467"/>
      <c r="Z687" s="467"/>
      <c r="AA687" s="467"/>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2332</v>
      </c>
      <c r="C688">
        <v>39</v>
      </c>
      <c r="D688" t="s">
        <v>2254</v>
      </c>
      <c r="E688" t="s">
        <v>2312</v>
      </c>
      <c r="F688" t="s">
        <v>296</v>
      </c>
      <c r="G688" t="s">
        <v>2789</v>
      </c>
      <c r="H688">
        <v>160</v>
      </c>
      <c r="I688">
        <v>180</v>
      </c>
      <c r="J688" s="448">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2332</v>
      </c>
      <c r="C689">
        <v>39</v>
      </c>
      <c r="D689" t="s">
        <v>2254</v>
      </c>
      <c r="E689" t="s">
        <v>2312</v>
      </c>
      <c r="F689" t="s">
        <v>1004</v>
      </c>
      <c r="G689" t="s">
        <v>680</v>
      </c>
      <c r="H689">
        <v>80</v>
      </c>
      <c r="I689">
        <v>100</v>
      </c>
      <c r="J689" s="448">
        <f>IF($F689="","",IFERROR(IFERROR(INDEX(Réttabanki!$V:$V,MATCH($F689,Réttabanki!$A:$A,0)),INDEX(Vöruskrá!$R:$R,MATCH($F689,Vöruskrá!$B:$B,0)))*($H689+IF($I689="",$H689*(1+$AD$2),$I689))/2/1000,""))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2332</v>
      </c>
      <c r="C690">
        <v>39</v>
      </c>
      <c r="D690" t="s">
        <v>2254</v>
      </c>
      <c r="E690" t="s">
        <v>2312</v>
      </c>
      <c r="G690" t="s">
        <v>2790</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2332</v>
      </c>
      <c r="C691">
        <v>39</v>
      </c>
      <c r="D691" t="s">
        <v>2292</v>
      </c>
      <c r="E691" t="s">
        <v>2317</v>
      </c>
      <c r="G691" s="318" t="s">
        <v>2791</v>
      </c>
      <c r="J691" s="448" t="str">
        <f>IF($F691="","",IFERROR(IFERROR(INDEX(Réttabanki!$V:$V,MATCH($F691,Réttabanki!$A:$A,0)),INDEX(Vöruskrá!$R:$R,MATCH($F691,Vöruskrá!$B:$B,0)))*($H691+IF($I691="",$H691*(1+$AD$2),$I691))/2/1000,""))</f>
        <v/>
      </c>
      <c r="K691" t="s">
        <v>2792</v>
      </c>
      <c r="L691" t="s">
        <v>2793</v>
      </c>
      <c r="U691" s="467"/>
      <c r="V691" s="467"/>
      <c r="W691" s="467"/>
      <c r="X691" s="467"/>
      <c r="Y691" s="467"/>
      <c r="Z691" s="467"/>
      <c r="AA691" s="467"/>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2332</v>
      </c>
      <c r="C692">
        <v>39</v>
      </c>
      <c r="D692" t="s">
        <v>2292</v>
      </c>
      <c r="E692" t="s">
        <v>2317</v>
      </c>
      <c r="F692" t="s">
        <v>1184</v>
      </c>
      <c r="G692" t="s">
        <v>2414</v>
      </c>
      <c r="I692">
        <v>15</v>
      </c>
      <c r="J692" s="454">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2332</v>
      </c>
      <c r="C693">
        <v>39</v>
      </c>
      <c r="D693" t="s">
        <v>2292</v>
      </c>
      <c r="E693" t="s">
        <v>2317</v>
      </c>
      <c r="F693" t="s">
        <v>508</v>
      </c>
      <c r="G693" t="s">
        <v>2340</v>
      </c>
      <c r="I693">
        <v>15</v>
      </c>
      <c r="J693" s="454">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2332</v>
      </c>
      <c r="C694">
        <v>39</v>
      </c>
      <c r="D694" t="s">
        <v>2292</v>
      </c>
      <c r="E694" t="s">
        <v>2317</v>
      </c>
      <c r="F694" t="s">
        <v>1444</v>
      </c>
      <c r="G694" t="s">
        <v>1444</v>
      </c>
      <c r="I694">
        <v>15</v>
      </c>
      <c r="J694" s="454">
        <f>IF($F694="","",IFERROR(IFERROR(INDEX(Réttabanki!$V:$V,MATCH($F694,Réttabanki!$A:$A,0)),INDEX(Vöruskrá!$R:$R,MATCH($F694,Vöruskrá!$B:$B,0)))*($H694+IF($I694="",$H694*(1+$AD$2),$I694))/2/1000,""))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2332</v>
      </c>
      <c r="C695">
        <v>39</v>
      </c>
      <c r="D695" t="s">
        <v>2292</v>
      </c>
      <c r="E695" t="s">
        <v>2317</v>
      </c>
      <c r="F695" t="s">
        <v>1091</v>
      </c>
      <c r="G695" t="s">
        <v>2462</v>
      </c>
      <c r="I695">
        <v>15</v>
      </c>
      <c r="J695" s="454">
        <f>IF($F695="","",IFERROR(IFERROR(INDEX(Réttabanki!$V:$V,MATCH($F695,Réttabanki!$A:$A,0)),INDEX(Vöruskrá!$R:$R,MATCH($F695,Vöruskrá!$B:$B,0)))*($H695+IF($I695="",$H695*(1+$AD$2),$I695))/2/1000,""))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2332</v>
      </c>
      <c r="C696">
        <v>39</v>
      </c>
      <c r="D696" t="s">
        <v>2280</v>
      </c>
      <c r="E696" t="s">
        <v>2415</v>
      </c>
      <c r="G696" t="s">
        <v>2794</v>
      </c>
      <c r="J696" s="448" t="str">
        <f>IF($F696="","",IFERROR(IFERROR(INDEX(Réttabanki!$V:$V,MATCH($F696,Réttabanki!$A:$A,0)),INDEX(Vöruskrá!$R:$R,MATCH($F696,Vöruskrá!$B:$B,0)))*($H696+IF($I696="",$H696*(1+$AD$2),$I696))/2/1000,""))</f>
        <v/>
      </c>
      <c r="K696" t="s">
        <v>510</v>
      </c>
      <c r="L696" t="s">
        <v>217</v>
      </c>
      <c r="U696" s="465"/>
      <c r="V696" s="465"/>
      <c r="W696" s="465"/>
      <c r="X696" s="465"/>
      <c r="Y696" s="465"/>
      <c r="Z696" s="465"/>
      <c r="AA696" s="46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2332</v>
      </c>
      <c r="C697">
        <v>39</v>
      </c>
      <c r="D697" t="s">
        <v>2280</v>
      </c>
      <c r="E697" t="s">
        <v>2415</v>
      </c>
      <c r="F697" t="s">
        <v>508</v>
      </c>
      <c r="G697" t="s">
        <v>2340</v>
      </c>
      <c r="H697">
        <v>15</v>
      </c>
      <c r="J697" s="454">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2332</v>
      </c>
      <c r="C698">
        <v>39</v>
      </c>
      <c r="D698" t="s">
        <v>2254</v>
      </c>
      <c r="E698" t="s">
        <v>2319</v>
      </c>
      <c r="G698" t="s">
        <v>2795</v>
      </c>
      <c r="J698" s="448" t="str">
        <f>IF($F698="","",IFERROR(IFERROR(INDEX(Réttabanki!$V:$V,MATCH($F698,Réttabanki!$A:$A,0)),INDEX(Vöruskrá!$R:$R,MATCH($F698,Vöruskrá!$B:$B,0)))*($H698+IF($I698="",$H698*(1+$AD$2),$I698))/2/1000,""))</f>
        <v/>
      </c>
      <c r="K698" t="s">
        <v>2796</v>
      </c>
      <c r="L698" t="s">
        <v>145</v>
      </c>
      <c r="U698" s="465"/>
      <c r="V698" s="465"/>
      <c r="W698" s="465"/>
      <c r="X698" s="465"/>
      <c r="Y698" s="465"/>
      <c r="Z698" s="465"/>
      <c r="AA698" s="46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2332</v>
      </c>
      <c r="C699">
        <v>39</v>
      </c>
      <c r="D699" t="s">
        <v>2254</v>
      </c>
      <c r="E699" t="s">
        <v>2319</v>
      </c>
      <c r="F699" t="s">
        <v>156</v>
      </c>
      <c r="G699" t="s">
        <v>2553</v>
      </c>
      <c r="H699">
        <v>40</v>
      </c>
      <c r="I699">
        <v>40</v>
      </c>
      <c r="J699" s="448">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2332</v>
      </c>
      <c r="C700">
        <v>39</v>
      </c>
      <c r="D700" t="s">
        <v>2254</v>
      </c>
      <c r="E700" t="s">
        <v>2319</v>
      </c>
      <c r="F700" t="s">
        <v>494</v>
      </c>
      <c r="G700" t="s">
        <v>2420</v>
      </c>
      <c r="H700">
        <v>20</v>
      </c>
      <c r="I700">
        <v>20</v>
      </c>
      <c r="J700" s="448">
        <f>IF($F700="","",IFERROR(IFERROR(INDEX(Réttabanki!$V:$V,MATCH($F700,Réttabanki!$A:$A,0)),INDEX(Vöruskrá!$R:$R,MATCH($F700,Vöruskrá!$B:$B,0)))*($H700+IF($I700="",$H700*(1+$AD$2),$I700))/2/1000,""))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2332</v>
      </c>
      <c r="C701">
        <v>39</v>
      </c>
      <c r="D701" t="s">
        <v>2254</v>
      </c>
      <c r="E701" t="s">
        <v>1083</v>
      </c>
      <c r="G701" t="s">
        <v>2797</v>
      </c>
      <c r="J701" s="448"/>
      <c r="L701" t="s">
        <v>231</v>
      </c>
      <c r="U701" s="467"/>
      <c r="V701" s="467"/>
      <c r="W701" s="467"/>
      <c r="X701" s="467"/>
      <c r="Y701" s="467"/>
      <c r="Z701" s="467"/>
      <c r="AA701" s="467"/>
    </row>
    <row r="702" spans="1:36" ht="15" customHeight="1">
      <c r="A702" s="155"/>
      <c r="B702" t="s">
        <v>2332</v>
      </c>
      <c r="C702">
        <v>39</v>
      </c>
      <c r="D702" t="s">
        <v>2254</v>
      </c>
      <c r="E702" t="s">
        <v>1083</v>
      </c>
      <c r="J702" s="448"/>
      <c r="L702" t="s">
        <v>231</v>
      </c>
      <c r="U702" s="465"/>
      <c r="V702" s="465"/>
      <c r="W702" s="465"/>
      <c r="X702" s="465"/>
      <c r="Y702" s="465"/>
      <c r="Z702" s="465"/>
      <c r="AA702" s="465"/>
    </row>
    <row r="703" spans="1:36" ht="15" customHeight="1">
      <c r="A703" s="155"/>
      <c r="B703" t="s">
        <v>2332</v>
      </c>
      <c r="C703">
        <v>39</v>
      </c>
      <c r="D703" t="s">
        <v>2254</v>
      </c>
      <c r="E703" t="s">
        <v>1083</v>
      </c>
      <c r="J703" s="448"/>
      <c r="L703" t="s">
        <v>231</v>
      </c>
      <c r="U703" s="467"/>
      <c r="V703" s="467"/>
      <c r="W703" s="467"/>
      <c r="X703" s="467"/>
      <c r="Y703" s="467"/>
      <c r="Z703" s="467"/>
      <c r="AA703" s="467"/>
    </row>
    <row r="704" spans="1:36" ht="15" customHeight="1">
      <c r="A704" s="154"/>
      <c r="B704" s="95" t="s">
        <v>2332</v>
      </c>
      <c r="C704" s="95">
        <v>39</v>
      </c>
      <c r="D704" s="96"/>
      <c r="E704" s="96"/>
      <c r="F704" s="96" t="s">
        <v>2329</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2330</v>
      </c>
      <c r="L704" s="9"/>
      <c r="M704" s="9"/>
      <c r="N704" s="10"/>
      <c r="O704" s="10"/>
      <c r="P704" s="10"/>
      <c r="Q704" s="10"/>
      <c r="R704" s="10"/>
      <c r="S704" s="10"/>
      <c r="T704" s="44"/>
      <c r="U704" s="465"/>
      <c r="V704" s="465"/>
      <c r="W704" s="465"/>
      <c r="X704" s="465"/>
      <c r="Y704" s="465"/>
      <c r="Z704" s="465"/>
      <c r="AA704" s="465"/>
      <c r="AC704" t="s">
        <v>87</v>
      </c>
      <c r="AF704" s="205" t="str">
        <f>IF($F704="","",IFERROR(IFERROR(INDEX(Réttabanki!$V:$V,MATCH($F704,Réttabanki!$A:$A,0)),INDEX(Vöruskrá!$R:$R,MATCH($F704,Vöruskrá!$B:$B,0)))*$H704/1000,""))</f>
        <v/>
      </c>
      <c r="AG704" s="205" t="str">
        <f>IF($F704="","",IFERROR(IFERROR(INDEX(Réttabanki!$V:$V,MATCH($F704,Réttabanki!$A:$A,0)),INDEX(Vöruskrá!$R:$R,MATCH($F704,Vöruskrá!$B:$B,0)))*IF($I704="",$H704*(1+$AD$2),$I704)/1000,""))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2332</v>
      </c>
      <c r="C705" s="95">
        <v>39</v>
      </c>
      <c r="D705" s="96"/>
      <c r="E705" s="96"/>
      <c r="F705" s="96" t="s">
        <v>2331</v>
      </c>
      <c r="G705" s="96"/>
      <c r="H705" s="97"/>
      <c r="I705" s="97"/>
      <c r="J705" s="225">
        <f>SUMIFS($AG$3:$AG$788,$AJ$3:$AJ$788,$AJ705,$D$3:$D$788,"&lt;&gt;Grunnskólar starfsmenn",$E$3:$E$788,"Aðalréttur")+SUMIFS($AG$3:$AG$788,$AJ$3:$AJ$788,$AJ705,$D$3:$D$788,"&lt;&gt;Grunnskólar starfsmenn",$E$3:$E$788,"Meðlætisbar")</f>
        <v>504.41999999999996</v>
      </c>
      <c r="K705" s="9" t="s">
        <v>2330</v>
      </c>
      <c r="L705" s="9"/>
      <c r="M705" s="9"/>
      <c r="N705" s="10"/>
      <c r="O705" s="10"/>
      <c r="P705" s="10"/>
      <c r="Q705" s="10"/>
      <c r="R705" s="10"/>
      <c r="S705" s="10"/>
      <c r="T705" s="44"/>
      <c r="U705" s="467"/>
      <c r="V705" s="467"/>
      <c r="W705" s="467"/>
      <c r="X705" s="467"/>
      <c r="Y705" s="467"/>
      <c r="Z705" s="467"/>
      <c r="AA705" s="467"/>
      <c r="AC705" t="s">
        <v>92</v>
      </c>
      <c r="AF705" s="205" t="str">
        <f>IF($F705="","",IFERROR(IFERROR(INDEX(Réttabanki!$V:$V,MATCH($F705,Réttabanki!$A:$A,0)),INDEX(Vöruskrá!$R:$R,MATCH($F705,Vöruskrá!$B:$B,0)))*$H705/1000,""))</f>
        <v/>
      </c>
      <c r="AG705" s="205" t="str">
        <f>IF($F705="","",IFERROR(IFERROR(INDEX(Réttabanki!$V:$V,MATCH($F705,Réttabanki!$A:$A,0)),INDEX(Vöruskrá!$R:$R,MATCH($F705,Vöruskrá!$B:$B,0)))*IF($I705="",$H705*(1+$AD$2),$I705)/1000,""))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2359</v>
      </c>
      <c r="C706">
        <v>39</v>
      </c>
      <c r="D706" t="s">
        <v>2254</v>
      </c>
      <c r="E706" t="s">
        <v>2288</v>
      </c>
      <c r="G706" t="s">
        <v>2508</v>
      </c>
      <c r="J706" s="448" t="str">
        <f>IF($F706="","",IFERROR(IFERROR(INDEX(Réttabanki!$V:$V,MATCH($F706,Réttabanki!$A:$A,0)),INDEX(Vöruskrá!$R:$R,MATCH($F706,Vöruskrá!$B:$B,0)))*($H706+IF($I706="",$H706*(1+$AD$2),$I706))/2/1000,""))</f>
        <v/>
      </c>
      <c r="K706" t="s">
        <v>2510</v>
      </c>
      <c r="L706" t="s">
        <v>210</v>
      </c>
      <c r="U706" s="465"/>
      <c r="V706" s="465"/>
      <c r="W706" s="465"/>
      <c r="X706" s="465"/>
      <c r="Y706" s="465"/>
      <c r="Z706" s="465"/>
      <c r="AA706" s="46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2359</v>
      </c>
      <c r="C707">
        <v>39</v>
      </c>
      <c r="D707" t="s">
        <v>2254</v>
      </c>
      <c r="E707" t="s">
        <v>2288</v>
      </c>
      <c r="F707" t="s">
        <v>206</v>
      </c>
      <c r="G707" t="s">
        <v>2504</v>
      </c>
      <c r="I707">
        <v>250</v>
      </c>
      <c r="J707" s="448">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7" t="s">
        <v>2293</v>
      </c>
      <c r="V707" s="467" t="s">
        <v>2339</v>
      </c>
      <c r="W707" s="467"/>
      <c r="X707" s="467"/>
      <c r="Y707" s="467"/>
      <c r="Z707" s="467"/>
      <c r="AA707" s="467"/>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2359</v>
      </c>
      <c r="C708">
        <v>39</v>
      </c>
      <c r="D708" t="s">
        <v>2254</v>
      </c>
      <c r="E708" t="s">
        <v>2288</v>
      </c>
      <c r="F708" t="s">
        <v>631</v>
      </c>
      <c r="G708" t="s">
        <v>633</v>
      </c>
      <c r="I708">
        <v>20</v>
      </c>
      <c r="J708" s="448">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5" t="s">
        <v>2505</v>
      </c>
      <c r="V708" s="465" t="s">
        <v>2294</v>
      </c>
      <c r="W708" s="465">
        <v>120</v>
      </c>
      <c r="X708" s="469" t="s">
        <v>2506</v>
      </c>
      <c r="Y708" s="465"/>
      <c r="Z708" s="465" t="s">
        <v>2507</v>
      </c>
      <c r="AA708" s="46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2359</v>
      </c>
      <c r="C709">
        <v>39</v>
      </c>
      <c r="D709" t="s">
        <v>2254</v>
      </c>
      <c r="E709" t="s">
        <v>2288</v>
      </c>
      <c r="F709" t="s">
        <v>604</v>
      </c>
      <c r="G709" t="s">
        <v>600</v>
      </c>
      <c r="I709">
        <v>20</v>
      </c>
      <c r="J709" s="448">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7" t="s">
        <v>2505</v>
      </c>
      <c r="V709" s="467" t="s">
        <v>2294</v>
      </c>
      <c r="W709" s="467">
        <v>120</v>
      </c>
      <c r="X709" s="467" t="s">
        <v>2506</v>
      </c>
      <c r="Y709" s="467"/>
      <c r="Z709" s="467" t="s">
        <v>2507</v>
      </c>
      <c r="AA709" s="467"/>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2359</v>
      </c>
      <c r="C710">
        <v>39</v>
      </c>
      <c r="D710" t="s">
        <v>2254</v>
      </c>
      <c r="E710" t="s">
        <v>1083</v>
      </c>
      <c r="G710" t="s">
        <v>2511</v>
      </c>
      <c r="J710" s="448" t="str">
        <f>IF($F710="","",IFERROR(IFERROR(INDEX(Réttabanki!$V:$V,MATCH($F710,Réttabanki!$A:$A,0)),INDEX(Vöruskrá!$R:$R,MATCH($F710,Vöruskrá!$B:$B,0)))*($H710+IF($I710="",$H710*(1+$AD$2),$I710))/2/1000,""))</f>
        <v/>
      </c>
      <c r="K710" t="s">
        <v>2512</v>
      </c>
      <c r="L710" t="s">
        <v>225</v>
      </c>
      <c r="U710" s="465"/>
      <c r="V710" s="465"/>
      <c r="W710" s="465"/>
      <c r="X710" s="465"/>
      <c r="Y710" s="465"/>
      <c r="Z710" s="465"/>
      <c r="AA710" s="46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2359</v>
      </c>
      <c r="C711">
        <v>39</v>
      </c>
      <c r="D711" t="s">
        <v>2254</v>
      </c>
      <c r="E711" t="s">
        <v>1083</v>
      </c>
      <c r="F711" t="s">
        <v>1376</v>
      </c>
      <c r="G711" t="s">
        <v>2513</v>
      </c>
      <c r="H711">
        <v>200</v>
      </c>
      <c r="I711">
        <v>250</v>
      </c>
      <c r="J711" s="448">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7" t="s">
        <v>2293</v>
      </c>
      <c r="V711" s="467" t="s">
        <v>2339</v>
      </c>
      <c r="W711" s="467"/>
      <c r="X711" s="467"/>
      <c r="Y711" s="467"/>
      <c r="Z711" s="467"/>
      <c r="AA711" s="467"/>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2359</v>
      </c>
      <c r="C712">
        <v>39</v>
      </c>
      <c r="D712" t="s">
        <v>2254</v>
      </c>
      <c r="E712" t="s">
        <v>1083</v>
      </c>
      <c r="F712" t="s">
        <v>631</v>
      </c>
      <c r="G712" t="s">
        <v>633</v>
      </c>
      <c r="H712">
        <v>20</v>
      </c>
      <c r="I712">
        <v>20</v>
      </c>
      <c r="J712" s="448">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5" t="s">
        <v>2505</v>
      </c>
      <c r="V712" s="465" t="s">
        <v>2294</v>
      </c>
      <c r="W712" s="465">
        <v>120</v>
      </c>
      <c r="X712" s="469" t="s">
        <v>2506</v>
      </c>
      <c r="Y712" s="465"/>
      <c r="Z712" s="465" t="s">
        <v>2507</v>
      </c>
      <c r="AA712" s="46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2359</v>
      </c>
      <c r="C713">
        <v>39</v>
      </c>
      <c r="D713" t="s">
        <v>2254</v>
      </c>
      <c r="E713" t="s">
        <v>1083</v>
      </c>
      <c r="F713" t="s">
        <v>597</v>
      </c>
      <c r="G713" t="s">
        <v>600</v>
      </c>
      <c r="H713">
        <v>20</v>
      </c>
      <c r="I713">
        <v>20</v>
      </c>
      <c r="J713" s="448">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7" t="s">
        <v>2505</v>
      </c>
      <c r="V713" s="467" t="s">
        <v>2294</v>
      </c>
      <c r="W713" s="467">
        <v>120</v>
      </c>
      <c r="X713" s="467" t="s">
        <v>2506</v>
      </c>
      <c r="Y713" s="467"/>
      <c r="Z713" s="467" t="s">
        <v>2507</v>
      </c>
      <c r="AA713" s="467"/>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2359</v>
      </c>
      <c r="C714">
        <v>39</v>
      </c>
      <c r="D714" t="s">
        <v>2254</v>
      </c>
      <c r="E714" t="s">
        <v>1083</v>
      </c>
      <c r="G714" t="s">
        <v>2514</v>
      </c>
      <c r="J714" s="448" t="str">
        <f>IF($F714="","",IFERROR(IFERROR(INDEX(Réttabanki!$V:$V,MATCH($F714,Réttabanki!$A:$A,0)),INDEX(Vöruskrá!$R:$R,MATCH($F714,Vöruskrá!$B:$B,0)))*($H714+IF($I714="",$H714*(1+$AD$2),$I714))/2/1000,""))</f>
        <v/>
      </c>
      <c r="K714" t="s">
        <v>1328</v>
      </c>
      <c r="L714" t="s">
        <v>231</v>
      </c>
      <c r="U714" s="465"/>
      <c r="V714" s="465"/>
      <c r="W714" s="465"/>
      <c r="X714" s="465"/>
      <c r="Y714" s="465"/>
      <c r="Z714" s="465"/>
      <c r="AA714" s="46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2359</v>
      </c>
      <c r="C715">
        <v>39</v>
      </c>
      <c r="D715" t="s">
        <v>2254</v>
      </c>
      <c r="E715" t="s">
        <v>1083</v>
      </c>
      <c r="F715" t="s">
        <v>1327</v>
      </c>
      <c r="G715" t="s">
        <v>2515</v>
      </c>
      <c r="H715">
        <v>200</v>
      </c>
      <c r="I715">
        <v>250</v>
      </c>
      <c r="J715" s="448">
        <f>IF($F715="","",IFERROR(IFERROR(INDEX(Réttabanki!$V:$V,MATCH($F715,Réttabanki!$A:$A,0)),INDEX(Vöruskrá!$R:$R,MATCH($F715,Vöruskrá!$B:$B,0)))*($H715+IF($I715="",$H715*(1+$AD$2),$I715))/2/1000,""))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2359</v>
      </c>
      <c r="C716">
        <v>39</v>
      </c>
      <c r="D716" t="s">
        <v>2254</v>
      </c>
      <c r="E716" t="s">
        <v>2312</v>
      </c>
      <c r="G716" t="s">
        <v>2511</v>
      </c>
      <c r="J716" s="448" t="str">
        <f>IF($F716="","",IFERROR(IFERROR(INDEX(Réttabanki!$V:$V,MATCH($F716,Réttabanki!$A:$A,0)),INDEX(Vöruskrá!$R:$R,MATCH($F716,Vöruskrá!$B:$B,0)))*($H716+IF($I716="",$H716*(1+$AD$2),$I716))/2/1000,""))</f>
        <v/>
      </c>
      <c r="K716" t="s">
        <v>2512</v>
      </c>
      <c r="L716" t="s">
        <v>225</v>
      </c>
      <c r="U716" s="465"/>
      <c r="V716" s="465"/>
      <c r="W716" s="465"/>
      <c r="X716" s="465"/>
      <c r="Y716" s="465"/>
      <c r="Z716" s="465"/>
      <c r="AA716" s="46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2359</v>
      </c>
      <c r="C717">
        <v>39</v>
      </c>
      <c r="D717" t="s">
        <v>2254</v>
      </c>
      <c r="E717" t="s">
        <v>2312</v>
      </c>
      <c r="F717" t="s">
        <v>1376</v>
      </c>
      <c r="G717" t="s">
        <v>2513</v>
      </c>
      <c r="H717">
        <v>200</v>
      </c>
      <c r="I717">
        <v>250</v>
      </c>
      <c r="J717" s="448">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2359</v>
      </c>
      <c r="C718">
        <v>39</v>
      </c>
      <c r="D718" t="s">
        <v>2254</v>
      </c>
      <c r="E718" t="s">
        <v>2312</v>
      </c>
      <c r="F718" t="s">
        <v>631</v>
      </c>
      <c r="G718" t="s">
        <v>633</v>
      </c>
      <c r="H718">
        <v>20</v>
      </c>
      <c r="I718">
        <v>20</v>
      </c>
      <c r="J718" s="448">
        <f>IF($F718="","",IFERROR(IFERROR(INDEX(Réttabanki!$V:$V,MATCH($F718,Réttabanki!$A:$A,0)),INDEX(Vöruskrá!$R:$R,MATCH($F718,Vöruskrá!$B:$B,0)))*($H718+IF($I718="",$H718*(1+$AD$2),$I718))/2/1000,""))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2359</v>
      </c>
      <c r="C719">
        <v>39</v>
      </c>
      <c r="D719" t="s">
        <v>2254</v>
      </c>
      <c r="E719" t="s">
        <v>2312</v>
      </c>
      <c r="F719" t="s">
        <v>604</v>
      </c>
      <c r="G719" t="s">
        <v>600</v>
      </c>
      <c r="H719">
        <v>20</v>
      </c>
      <c r="I719">
        <v>20</v>
      </c>
      <c r="J719" s="448">
        <f>IF($F719="","",IFERROR(IFERROR(INDEX(Réttabanki!$V:$V,MATCH($F719,Réttabanki!$A:$A,0)),INDEX(Vöruskrá!$R:$R,MATCH($F719,Vöruskrá!$B:$B,0)))*($H719+IF($I719="",$H719*(1+$AD$2),$I719))/2/1000,""))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2359</v>
      </c>
      <c r="C720">
        <v>39</v>
      </c>
      <c r="D720" t="s">
        <v>2292</v>
      </c>
      <c r="E720" t="s">
        <v>2317</v>
      </c>
      <c r="G720" t="s">
        <v>2798</v>
      </c>
      <c r="J720" s="448" t="str">
        <f>IF($F720="","",IFERROR(IFERROR(INDEX(Réttabanki!$V:$V,MATCH($F720,Réttabanki!$A:$A,0)),INDEX(Vöruskrá!$R:$R,MATCH($F720,Vöruskrá!$B:$B,0)))*($H720+IF($I720="",$H720*(1+$AD$2),$I720))/2/1000,""))</f>
        <v/>
      </c>
      <c r="K720" t="s">
        <v>2799</v>
      </c>
      <c r="L720" t="s">
        <v>2800</v>
      </c>
      <c r="U720" s="465"/>
      <c r="V720" s="465"/>
      <c r="W720" s="465"/>
      <c r="X720" s="465"/>
      <c r="Y720" s="465"/>
      <c r="Z720" s="465"/>
      <c r="AA720" s="46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2359</v>
      </c>
      <c r="C721">
        <v>39</v>
      </c>
      <c r="D721" t="s">
        <v>2292</v>
      </c>
      <c r="E721" t="s">
        <v>2317</v>
      </c>
      <c r="F721" t="s">
        <v>431</v>
      </c>
      <c r="G721" t="s">
        <v>1707</v>
      </c>
      <c r="I721">
        <v>20</v>
      </c>
      <c r="J721" s="448">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2359</v>
      </c>
      <c r="C722">
        <v>39</v>
      </c>
      <c r="D722" t="s">
        <v>2292</v>
      </c>
      <c r="E722" t="s">
        <v>2317</v>
      </c>
      <c r="F722" t="s">
        <v>143</v>
      </c>
      <c r="G722" t="s">
        <v>2380</v>
      </c>
      <c r="I722">
        <v>40</v>
      </c>
      <c r="J722" s="454">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2359</v>
      </c>
      <c r="C723">
        <v>39</v>
      </c>
      <c r="D723" t="s">
        <v>2292</v>
      </c>
      <c r="E723" t="s">
        <v>2317</v>
      </c>
      <c r="F723" t="s">
        <v>508</v>
      </c>
      <c r="G723" t="s">
        <v>2340</v>
      </c>
      <c r="I723">
        <v>5</v>
      </c>
      <c r="J723" s="454">
        <f>IF($F723="","",IFERROR(IFERROR(INDEX(Réttabanki!$V:$V,MATCH($F723,Réttabanki!$A:$A,0)),INDEX(Vöruskrá!$R:$R,MATCH($F723,Vöruskrá!$B:$B,0)))*($H723+IF($I723="",$H723*(1+$AD$2),$I723))/2/1000,""))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2359</v>
      </c>
      <c r="C724">
        <v>39</v>
      </c>
      <c r="D724" t="s">
        <v>2280</v>
      </c>
      <c r="E724" t="s">
        <v>2415</v>
      </c>
      <c r="G724" t="s">
        <v>2801</v>
      </c>
      <c r="J724" s="448" t="str">
        <f>IF($F724="","",IFERROR(IFERROR(INDEX(Réttabanki!$V:$V,MATCH($F724,Réttabanki!$A:$A,0)),INDEX(Vöruskrá!$R:$R,MATCH($F724,Vöruskrá!$B:$B,0)))*($H724+IF($I724="",$H724*(1+$AD$2),$I724))/2/1000,""))</f>
        <v/>
      </c>
      <c r="K724" t="s">
        <v>2802</v>
      </c>
      <c r="L724" t="s">
        <v>2379</v>
      </c>
      <c r="U724" s="465"/>
      <c r="V724" s="465"/>
      <c r="W724" s="465"/>
      <c r="X724" s="465"/>
      <c r="Y724" s="465"/>
      <c r="Z724" s="465"/>
      <c r="AA724" s="46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2359</v>
      </c>
      <c r="C725">
        <v>39</v>
      </c>
      <c r="D725" t="s">
        <v>2280</v>
      </c>
      <c r="E725" t="s">
        <v>2415</v>
      </c>
      <c r="F725" t="s">
        <v>143</v>
      </c>
      <c r="G725" t="s">
        <v>2380</v>
      </c>
      <c r="H725">
        <v>40</v>
      </c>
      <c r="J725" s="454">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2359</v>
      </c>
      <c r="C726">
        <v>39</v>
      </c>
      <c r="D726" t="s">
        <v>2280</v>
      </c>
      <c r="E726" t="s">
        <v>2415</v>
      </c>
      <c r="F726" t="s">
        <v>508</v>
      </c>
      <c r="G726" t="s">
        <v>2340</v>
      </c>
      <c r="H726">
        <v>5</v>
      </c>
      <c r="J726" s="454">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2359</v>
      </c>
      <c r="C727">
        <v>39</v>
      </c>
      <c r="D727" t="s">
        <v>2254</v>
      </c>
      <c r="E727" t="s">
        <v>2319</v>
      </c>
      <c r="G727" t="s">
        <v>2803</v>
      </c>
      <c r="J727" s="448" t="str">
        <f>IF($F727="","",IFERROR(IFERROR(INDEX(Réttabanki!$V:$V,MATCH($F727,Réttabanki!$A:$A,0)),INDEX(Vöruskrá!$R:$R,MATCH($F727,Vöruskrá!$B:$B,0)))*($H727+IF($I727="",$H727*(1+$AD$2),$I727))/2/1000,""))</f>
        <v/>
      </c>
      <c r="K727" t="s">
        <v>2804</v>
      </c>
      <c r="L727" t="s">
        <v>2805</v>
      </c>
      <c r="U727" s="467"/>
      <c r="V727" s="467"/>
      <c r="W727" s="467"/>
      <c r="X727" s="467"/>
      <c r="Y727" s="467"/>
      <c r="Z727" s="467"/>
      <c r="AA727" s="467"/>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2359</v>
      </c>
      <c r="C728">
        <v>39</v>
      </c>
      <c r="D728" t="s">
        <v>2254</v>
      </c>
      <c r="E728" t="s">
        <v>2319</v>
      </c>
      <c r="F728" t="s">
        <v>1317</v>
      </c>
      <c r="G728" t="s">
        <v>2386</v>
      </c>
      <c r="H728">
        <v>40</v>
      </c>
      <c r="J728" s="448">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2359</v>
      </c>
      <c r="C729">
        <v>39</v>
      </c>
      <c r="D729" t="s">
        <v>2254</v>
      </c>
      <c r="E729" t="s">
        <v>2319</v>
      </c>
      <c r="F729" t="s">
        <v>688</v>
      </c>
      <c r="G729" t="s">
        <v>2324</v>
      </c>
      <c r="H729">
        <v>20</v>
      </c>
      <c r="J729" s="448">
        <f>IF($F729="","",IFERROR(IFERROR(INDEX(Réttabanki!$V:$V,MATCH($F729,Réttabanki!$A:$A,0)),INDEX(Vöruskrá!$R:$R,MATCH($F729,Vöruskrá!$B:$B,0)))*($H729+IF($I729="",$H729*(1+$AD$2),$I729))/2/1000,""))</f>
        <v>45</v>
      </c>
      <c r="K729" t="s">
        <v>2582</v>
      </c>
      <c r="L729" t="s">
        <v>217</v>
      </c>
      <c r="N729">
        <v>270</v>
      </c>
      <c r="O729">
        <v>17</v>
      </c>
      <c r="P729">
        <v>10</v>
      </c>
      <c r="Q729">
        <v>0</v>
      </c>
      <c r="R729">
        <v>29</v>
      </c>
      <c r="S729">
        <v>1.5</v>
      </c>
      <c r="U729" s="467"/>
      <c r="V729" s="467"/>
      <c r="W729" s="467"/>
      <c r="X729" s="467"/>
      <c r="Y729" s="467"/>
      <c r="Z729" s="467"/>
      <c r="AA729" s="467"/>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2359</v>
      </c>
      <c r="C730">
        <v>39</v>
      </c>
      <c r="D730" t="s">
        <v>2254</v>
      </c>
      <c r="E730" t="s">
        <v>1083</v>
      </c>
      <c r="G730" t="s">
        <v>2806</v>
      </c>
      <c r="J730" s="448"/>
      <c r="L730" t="s">
        <v>231</v>
      </c>
      <c r="U730" s="465"/>
      <c r="V730" s="465"/>
      <c r="W730" s="465"/>
      <c r="X730" s="465"/>
      <c r="Y730" s="465"/>
      <c r="Z730" s="465"/>
      <c r="AA730" s="465"/>
    </row>
    <row r="731" spans="1:36" ht="15" customHeight="1">
      <c r="A731" s="155"/>
      <c r="B731" t="s">
        <v>2359</v>
      </c>
      <c r="C731">
        <v>39</v>
      </c>
      <c r="D731" t="s">
        <v>2254</v>
      </c>
      <c r="E731" t="s">
        <v>1083</v>
      </c>
      <c r="J731" s="448"/>
      <c r="L731" t="s">
        <v>231</v>
      </c>
      <c r="U731" s="467"/>
      <c r="V731" s="467"/>
      <c r="W731" s="467"/>
      <c r="X731" s="467"/>
      <c r="Y731" s="467"/>
      <c r="Z731" s="467"/>
      <c r="AA731" s="467"/>
    </row>
    <row r="732" spans="1:36" ht="15" customHeight="1">
      <c r="A732" s="155"/>
      <c r="B732" t="s">
        <v>2359</v>
      </c>
      <c r="C732">
        <v>39</v>
      </c>
      <c r="D732" t="s">
        <v>2254</v>
      </c>
      <c r="E732" t="s">
        <v>1083</v>
      </c>
      <c r="J732" s="448"/>
      <c r="L732" t="s">
        <v>231</v>
      </c>
      <c r="U732" s="465"/>
      <c r="V732" s="465"/>
      <c r="W732" s="465"/>
      <c r="X732" s="465"/>
      <c r="Y732" s="465"/>
      <c r="Z732" s="465"/>
      <c r="AA732" s="465"/>
    </row>
    <row r="733" spans="1:36" ht="15" customHeight="1">
      <c r="A733" s="154"/>
      <c r="B733" s="95" t="s">
        <v>2359</v>
      </c>
      <c r="C733" s="95">
        <v>39</v>
      </c>
      <c r="D733" s="96"/>
      <c r="E733" s="96"/>
      <c r="F733" s="96" t="s">
        <v>2329</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2330</v>
      </c>
      <c r="L733" s="9"/>
      <c r="M733" s="9"/>
      <c r="N733" s="10"/>
      <c r="O733" s="10"/>
      <c r="P733" s="10"/>
      <c r="Q733" s="10"/>
      <c r="R733" s="10"/>
      <c r="S733" s="10"/>
      <c r="T733" s="44"/>
      <c r="U733" s="467"/>
      <c r="V733" s="467"/>
      <c r="W733" s="467"/>
      <c r="X733" s="467"/>
      <c r="Y733" s="467"/>
      <c r="Z733" s="467"/>
      <c r="AA733" s="467"/>
      <c r="AC733" t="s">
        <v>87</v>
      </c>
      <c r="AF733" s="205" t="str">
        <f>IF($F733="","",IFERROR(IFERROR(INDEX(Réttabanki!$V:$V,MATCH($F733,Réttabanki!$A:$A,0)),INDEX(Vöruskrá!$R:$R,MATCH($F733,Vöruskrá!$B:$B,0)))*$H733/1000,""))</f>
        <v/>
      </c>
      <c r="AG733" s="205" t="str">
        <f>IF($F733="","",IFERROR(IFERROR(INDEX(Réttabanki!$V:$V,MATCH($F733,Réttabanki!$A:$A,0)),INDEX(Vöruskrá!$R:$R,MATCH($F733,Vöruskrá!$B:$B,0)))*IF($I733="",$H733*(1+$AD$2),$I733)/1000,""))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2359</v>
      </c>
      <c r="C734" s="95">
        <v>39</v>
      </c>
      <c r="D734" s="96"/>
      <c r="E734" s="96"/>
      <c r="F734" s="96" t="s">
        <v>2331</v>
      </c>
      <c r="G734" s="96"/>
      <c r="H734" s="97"/>
      <c r="I734" s="97"/>
      <c r="J734" s="225">
        <f>SUMIFS($AG$3:$AG$788,$AJ$3:$AJ$788,$AJ734,$D$3:$D$788,"&lt;&gt;Grunnskólar starfsmenn",$E$3:$E$788,"Aðalréttur")+SUMIFS($AG$3:$AG$788,$AJ$3:$AJ$788,$AJ734,$D$3:$D$788,"&lt;&gt;Grunnskólar starfsmenn",$E$3:$E$788,"Meðlætisbar")</f>
        <v>310.97000000000003</v>
      </c>
      <c r="K734" s="9" t="s">
        <v>2330</v>
      </c>
      <c r="L734" s="9"/>
      <c r="M734" s="9"/>
      <c r="N734" s="10"/>
      <c r="O734" s="10"/>
      <c r="P734" s="10"/>
      <c r="Q734" s="10"/>
      <c r="R734" s="10"/>
      <c r="S734" s="10"/>
      <c r="T734" s="44"/>
      <c r="U734" s="465"/>
      <c r="V734" s="465"/>
      <c r="W734" s="465"/>
      <c r="X734" s="465"/>
      <c r="Y734" s="465"/>
      <c r="Z734" s="465"/>
      <c r="AA734" s="465"/>
      <c r="AC734" t="s">
        <v>92</v>
      </c>
      <c r="AF734" s="205" t="str">
        <f>IF($F734="","",IFERROR(IFERROR(INDEX(Réttabanki!$V:$V,MATCH($F734,Réttabanki!$A:$A,0)),INDEX(Vöruskrá!$R:$R,MATCH($F734,Vöruskrá!$B:$B,0)))*$H734/1000,""))</f>
        <v/>
      </c>
      <c r="AG734" s="205" t="str">
        <f>IF($F734="","",IFERROR(IFERROR(INDEX(Réttabanki!$V:$V,MATCH($F734,Réttabanki!$A:$A,0)),INDEX(Vöruskrá!$R:$R,MATCH($F734,Vöruskrá!$B:$B,0)))*IF($I734="",$H734*(1+$AD$2),$I734)/1000,""))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2392</v>
      </c>
      <c r="C735">
        <v>39</v>
      </c>
      <c r="D735" t="s">
        <v>2254</v>
      </c>
      <c r="E735" t="s">
        <v>2288</v>
      </c>
      <c r="G735" t="s">
        <v>2807</v>
      </c>
      <c r="J735" s="448" t="str">
        <f>IF($F735="","",IFERROR(IFERROR(INDEX(Réttabanki!$V:$V,MATCH($F735,Réttabanki!$A:$A,0)),INDEX(Vöruskrá!$R:$R,MATCH($F735,Vöruskrá!$B:$B,0)))*($H735+IF($I735="",$H735*(1+$AD$2),$I735))/2/1000,""))</f>
        <v/>
      </c>
      <c r="L735" t="s">
        <v>231</v>
      </c>
      <c r="U735" s="467"/>
      <c r="V735" s="467"/>
      <c r="W735" s="467"/>
      <c r="X735" s="467"/>
      <c r="Y735" s="467"/>
      <c r="Z735" s="467"/>
      <c r="AA735" s="467"/>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2392</v>
      </c>
      <c r="C736">
        <v>39</v>
      </c>
      <c r="D736" t="s">
        <v>2254</v>
      </c>
      <c r="E736" t="s">
        <v>2288</v>
      </c>
      <c r="G736" t="s">
        <v>2808</v>
      </c>
      <c r="H736">
        <v>160</v>
      </c>
      <c r="I736">
        <v>180</v>
      </c>
      <c r="J736" s="448" t="str">
        <f>IF($F736="","",IFERROR(IFERROR(INDEX(Réttabanki!$V:$V,MATCH($F736,Réttabanki!$A:$A,0)),INDEX(Vöruskrá!$R:$R,MATCH($F736,Vöruskrá!$B:$B,0)))*($H736+IF($I736="",$H736*(1+$AD$2),$I736))/2/1000,""))</f>
        <v/>
      </c>
      <c r="K736" t="s">
        <v>2809</v>
      </c>
      <c r="L736" t="s">
        <v>243</v>
      </c>
      <c r="U736" s="465"/>
      <c r="V736" s="465"/>
      <c r="W736" s="465"/>
      <c r="X736" s="465"/>
      <c r="Y736" s="465"/>
      <c r="Z736" s="465"/>
      <c r="AA736" s="46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2392</v>
      </c>
      <c r="C737">
        <v>39</v>
      </c>
      <c r="D737" t="s">
        <v>2254</v>
      </c>
      <c r="E737" t="s">
        <v>2288</v>
      </c>
      <c r="F737" t="s">
        <v>423</v>
      </c>
      <c r="G737" t="s">
        <v>2397</v>
      </c>
      <c r="H737">
        <v>80</v>
      </c>
      <c r="I737">
        <v>100</v>
      </c>
      <c r="J737" s="454">
        <f>IF($F737="","",IFERROR(IFERROR(INDEX(Réttabanki!$V:$V,MATCH($F737,Réttabanki!$A:$A,0)),INDEX(Vöruskrá!$R:$R,MATCH($F737,Vöruskrá!$B:$B,0)))*($H737+IF($I737="",$H737*(1+$AD$2),$I737))/2/1000,""))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2392</v>
      </c>
      <c r="C738">
        <v>39</v>
      </c>
      <c r="D738" t="s">
        <v>2254</v>
      </c>
      <c r="E738" t="s">
        <v>2288</v>
      </c>
      <c r="F738" t="s">
        <v>369</v>
      </c>
      <c r="G738" t="s">
        <v>2608</v>
      </c>
      <c r="H738">
        <v>25</v>
      </c>
      <c r="I738">
        <v>25</v>
      </c>
      <c r="J738" s="454">
        <f>IF($F738="","",IFERROR(IFERROR(INDEX(Réttabanki!$V:$V,MATCH($F738,Réttabanki!$A:$A,0)),INDEX(Vöruskrá!$R:$R,MATCH($F738,Vöruskrá!$B:$B,0)))*($H738+IF($I738="",$H738*(1+$AD$2),$I738))/2/1000,""))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2392</v>
      </c>
      <c r="C739">
        <v>39</v>
      </c>
      <c r="D739" t="s">
        <v>2254</v>
      </c>
      <c r="E739" t="s">
        <v>1083</v>
      </c>
      <c r="G739" t="s">
        <v>2810</v>
      </c>
      <c r="J739" s="448" t="str">
        <f>IF($F739="","",IFERROR(IFERROR(INDEX(Réttabanki!$V:$V,MATCH($F739,Réttabanki!$A:$A,0)),INDEX(Vöruskrá!$R:$R,MATCH($F739,Vöruskrá!$B:$B,0)))*($H739+IF($I739="",$H739*(1+$AD$2),$I739))/2/1000,""))</f>
        <v/>
      </c>
      <c r="L739" t="s">
        <v>231</v>
      </c>
      <c r="U739" s="467"/>
      <c r="V739" s="467"/>
      <c r="W739" s="467"/>
      <c r="X739" s="467"/>
      <c r="Y739" s="467"/>
      <c r="Z739" s="467"/>
      <c r="AA739" s="467"/>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2392</v>
      </c>
      <c r="C740">
        <v>39</v>
      </c>
      <c r="D740" t="s">
        <v>2254</v>
      </c>
      <c r="E740" t="s">
        <v>1083</v>
      </c>
      <c r="G740" t="s">
        <v>2739</v>
      </c>
      <c r="J740" s="448" t="str">
        <f>IF($F740="","",IFERROR(IFERROR(INDEX(Réttabanki!$V:$V,MATCH($F740,Réttabanki!$A:$A,0)),INDEX(Vöruskrá!$R:$R,MATCH($F740,Vöruskrá!$B:$B,0)))*($H740+IF($I740="",$H740*(1+$AD$2),$I740))/2/1000,""))</f>
        <v/>
      </c>
      <c r="L740" t="s">
        <v>231</v>
      </c>
      <c r="U740" s="465"/>
      <c r="V740" s="465"/>
      <c r="W740" s="465"/>
      <c r="X740" s="465"/>
      <c r="Y740" s="465"/>
      <c r="Z740" s="465"/>
      <c r="AA740" s="46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2392</v>
      </c>
      <c r="C741">
        <v>39</v>
      </c>
      <c r="D741" t="s">
        <v>2254</v>
      </c>
      <c r="E741" t="s">
        <v>2312</v>
      </c>
      <c r="G741" t="s">
        <v>2811</v>
      </c>
      <c r="J741" s="448" t="str">
        <f>IF($F741="","",IFERROR(IFERROR(INDEX(Réttabanki!$V:$V,MATCH($F741,Réttabanki!$A:$A,0)),INDEX(Vöruskrá!$R:$R,MATCH($F741,Vöruskrá!$B:$B,0)))*($H741+IF($I741="",$H741*(1+$AD$2),$I741))/2/1000,""))</f>
        <v/>
      </c>
      <c r="K741" s="218" t="s">
        <v>2812</v>
      </c>
      <c r="L741" t="s">
        <v>243</v>
      </c>
      <c r="U741" s="467"/>
      <c r="V741" s="467"/>
      <c r="W741" s="467"/>
      <c r="X741" s="467"/>
      <c r="Y741" s="467"/>
      <c r="Z741" s="467"/>
      <c r="AA741" s="467"/>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2392</v>
      </c>
      <c r="C742">
        <v>39</v>
      </c>
      <c r="D742" t="s">
        <v>2254</v>
      </c>
      <c r="E742" t="s">
        <v>2312</v>
      </c>
      <c r="F742" t="s">
        <v>1648</v>
      </c>
      <c r="G742" t="s">
        <v>1648</v>
      </c>
      <c r="H742">
        <v>160</v>
      </c>
      <c r="I742">
        <v>180</v>
      </c>
      <c r="J742" s="454">
        <f>IF($F742="","",IFERROR(IFERROR(INDEX(Réttabanki!$V:$V,MATCH($F742,Réttabanki!$A:$A,0)),INDEX(Vöruskrá!$R:$R,MATCH($F742,Vöruskrá!$B:$B,0)))*($H742+IF($I742="",$H742*(1+$AD$2),$I742))/2/1000,""))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2392</v>
      </c>
      <c r="C743">
        <v>39</v>
      </c>
      <c r="D743" t="s">
        <v>2254</v>
      </c>
      <c r="E743" t="s">
        <v>2312</v>
      </c>
      <c r="F743" t="s">
        <v>423</v>
      </c>
      <c r="G743" t="s">
        <v>2397</v>
      </c>
      <c r="H743">
        <v>80</v>
      </c>
      <c r="I743">
        <v>100</v>
      </c>
      <c r="J743" s="454">
        <f>IF($F743="","",IFERROR(IFERROR(INDEX(Réttabanki!$V:$V,MATCH($F743,Réttabanki!$A:$A,0)),INDEX(Vöruskrá!$R:$R,MATCH($F743,Vöruskrá!$B:$B,0)))*($H743+IF($I743="",$H743*(1+$AD$2),$I743))/2/1000,""))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2392</v>
      </c>
      <c r="C744">
        <v>39</v>
      </c>
      <c r="D744" t="s">
        <v>2254</v>
      </c>
      <c r="E744" t="s">
        <v>2312</v>
      </c>
      <c r="F744" t="s">
        <v>369</v>
      </c>
      <c r="G744" t="s">
        <v>2608</v>
      </c>
      <c r="H744">
        <v>25</v>
      </c>
      <c r="I744">
        <v>25</v>
      </c>
      <c r="J744" s="454">
        <f>IF($F744="","",IFERROR(IFERROR(INDEX(Réttabanki!$V:$V,MATCH($F744,Réttabanki!$A:$A,0)),INDEX(Vöruskrá!$R:$R,MATCH($F744,Vöruskrá!$B:$B,0)))*($H744+IF($I744="",$H744*(1+$AD$2),$I744))/2/1000,""))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2392</v>
      </c>
      <c r="C745">
        <v>39</v>
      </c>
      <c r="D745" t="s">
        <v>2292</v>
      </c>
      <c r="E745" t="s">
        <v>2317</v>
      </c>
      <c r="G745" t="s">
        <v>2577</v>
      </c>
      <c r="J745" s="448" t="str">
        <f>IF($F745="","",IFERROR(IFERROR(INDEX(Réttabanki!$V:$V,MATCH($F745,Réttabanki!$A:$A,0)),INDEX(Vöruskrá!$R:$R,MATCH($F745,Vöruskrá!$B:$B,0)))*($H745+IF($I745="",$H745*(1+$AD$2),$I745))/2/1000,""))</f>
        <v/>
      </c>
      <c r="K745" t="s">
        <v>2813</v>
      </c>
      <c r="L745" t="s">
        <v>1080</v>
      </c>
      <c r="U745" s="467"/>
      <c r="V745" s="467"/>
      <c r="W745" s="467"/>
      <c r="X745" s="467"/>
      <c r="Y745" s="467"/>
      <c r="Z745" s="467"/>
      <c r="AA745" s="467"/>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2392</v>
      </c>
      <c r="C746">
        <v>39</v>
      </c>
      <c r="D746" t="s">
        <v>2292</v>
      </c>
      <c r="E746" t="s">
        <v>2317</v>
      </c>
      <c r="F746" t="s">
        <v>1104</v>
      </c>
      <c r="G746" t="s">
        <v>554</v>
      </c>
      <c r="I746">
        <v>15</v>
      </c>
      <c r="J746" s="454">
        <f>IF($F746="","",IFERROR(IFERROR(INDEX(Réttabanki!$V:$V,MATCH($F746,Réttabanki!$A:$A,0)),INDEX(Vöruskrá!$R:$R,MATCH($F746,Vöruskrá!$B:$B,0)))*($H746+IF($I746="",$H746*(1+$AD$2),$I746))/2/1000,""))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2392</v>
      </c>
      <c r="C747">
        <v>39</v>
      </c>
      <c r="D747" t="s">
        <v>2292</v>
      </c>
      <c r="E747" t="s">
        <v>2317</v>
      </c>
      <c r="F747" t="s">
        <v>1088</v>
      </c>
      <c r="G747" t="s">
        <v>1089</v>
      </c>
      <c r="I747">
        <v>15</v>
      </c>
      <c r="J747" s="454">
        <f>IF($F747="","",IFERROR(IFERROR(INDEX(Réttabanki!$V:$V,MATCH($F747,Réttabanki!$A:$A,0)),INDEX(Vöruskrá!$R:$R,MATCH($F747,Vöruskrá!$B:$B,0)))*($H747+IF($I747="",$H747*(1+$AD$2),$I747))/2/1000,""))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2392</v>
      </c>
      <c r="C748">
        <v>39</v>
      </c>
      <c r="D748" t="s">
        <v>2292</v>
      </c>
      <c r="E748" t="s">
        <v>2317</v>
      </c>
      <c r="F748" t="s">
        <v>1684</v>
      </c>
      <c r="G748" t="s">
        <v>2579</v>
      </c>
      <c r="I748">
        <v>15</v>
      </c>
      <c r="J748" s="454">
        <f>IF($F748="","",IFERROR(IFERROR(INDEX(Réttabanki!$V:$V,MATCH($F748,Réttabanki!$A:$A,0)),INDEX(Vöruskrá!$R:$R,MATCH($F748,Vöruskrá!$B:$B,0)))*($H748+IF($I748="",$H748*(1+$AD$2),$I748))/2/1000,""))</f>
        <v>6.75</v>
      </c>
      <c r="U748" s="465"/>
      <c r="V748" s="465"/>
      <c r="W748" s="465"/>
      <c r="X748" s="465"/>
      <c r="Y748" s="465"/>
      <c r="Z748" s="465"/>
      <c r="AA748" s="46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2392</v>
      </c>
      <c r="C749">
        <v>39</v>
      </c>
      <c r="D749" t="s">
        <v>2280</v>
      </c>
      <c r="E749" t="s">
        <v>2415</v>
      </c>
      <c r="G749" t="s">
        <v>2693</v>
      </c>
      <c r="J749" s="448" t="str">
        <f>IF($F749="","",IFERROR(IFERROR(INDEX(Réttabanki!$V:$V,MATCH($F749,Réttabanki!$A:$A,0)),INDEX(Vöruskrá!$R:$R,MATCH($F749,Vöruskrá!$B:$B,0)))*($H749+IF($I749="",$H749*(1+$AD$2),$I749))/2/1000,""))</f>
        <v/>
      </c>
      <c r="L749" t="s">
        <v>231</v>
      </c>
      <c r="U749" s="467"/>
      <c r="V749" s="467"/>
      <c r="W749" s="467"/>
      <c r="X749" s="467"/>
      <c r="Y749" s="467"/>
      <c r="Z749" s="467"/>
      <c r="AA749" s="467"/>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2392</v>
      </c>
      <c r="C750">
        <v>39</v>
      </c>
      <c r="D750" t="s">
        <v>2254</v>
      </c>
      <c r="E750" t="s">
        <v>2319</v>
      </c>
      <c r="G750" t="s">
        <v>2814</v>
      </c>
      <c r="J750" s="448" t="str">
        <f>IF($F750="","",IFERROR(IFERROR(INDEX(Réttabanki!$V:$V,MATCH($F750,Réttabanki!$A:$A,0)),INDEX(Vöruskrá!$R:$R,MATCH($F750,Vöruskrá!$B:$B,0)))*($H750+IF($I750="",$H750*(1+$AD$2),$I750))/2/1000,""))</f>
        <v/>
      </c>
      <c r="K750" t="s">
        <v>2815</v>
      </c>
      <c r="L750" t="s">
        <v>2816</v>
      </c>
      <c r="U750" s="465"/>
      <c r="V750" s="465"/>
      <c r="W750" s="465"/>
      <c r="X750" s="465"/>
      <c r="Y750" s="465"/>
      <c r="Z750" s="465"/>
      <c r="AA750" s="46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2392</v>
      </c>
      <c r="C751">
        <v>39</v>
      </c>
      <c r="D751" t="s">
        <v>2254</v>
      </c>
      <c r="E751" t="s">
        <v>2319</v>
      </c>
      <c r="F751" t="s">
        <v>1460</v>
      </c>
      <c r="G751" t="s">
        <v>1460</v>
      </c>
      <c r="H751">
        <v>40</v>
      </c>
      <c r="I751">
        <v>40</v>
      </c>
      <c r="J751" s="448">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2392</v>
      </c>
      <c r="C752">
        <v>39</v>
      </c>
      <c r="D752" t="s">
        <v>2254</v>
      </c>
      <c r="E752" t="s">
        <v>2319</v>
      </c>
      <c r="F752" t="s">
        <v>691</v>
      </c>
      <c r="G752" t="s">
        <v>2355</v>
      </c>
      <c r="H752">
        <v>20</v>
      </c>
      <c r="I752">
        <v>20</v>
      </c>
      <c r="J752" s="448">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2468</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2392</v>
      </c>
      <c r="C756" s="95">
        <v>39</v>
      </c>
      <c r="D756" s="96"/>
      <c r="E756" s="96"/>
      <c r="F756" s="96" t="s">
        <v>2329</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2330</v>
      </c>
      <c r="L756" s="9"/>
      <c r="M756" s="9"/>
      <c r="N756" s="10"/>
      <c r="O756" s="10"/>
      <c r="P756" s="10"/>
      <c r="Q756" s="10"/>
      <c r="R756" s="10"/>
      <c r="S756" s="10"/>
      <c r="T756" s="44"/>
      <c r="U756" s="465"/>
      <c r="V756" s="465"/>
      <c r="W756" s="465"/>
      <c r="X756" s="465"/>
      <c r="Y756" s="465"/>
      <c r="Z756" s="465"/>
      <c r="AA756" s="465"/>
      <c r="AC756" t="s">
        <v>87</v>
      </c>
      <c r="AF756" s="205" t="str">
        <f>IF($F756="","",IFERROR(IFERROR(INDEX(Réttabanki!$V:$V,MATCH($F756,Réttabanki!$A:$A,0)),INDEX(Vöruskrá!$R:$R,MATCH($F756,Vöruskrá!$B:$B,0)))*$H756/1000,""))</f>
        <v/>
      </c>
      <c r="AG756" s="205" t="str">
        <f>IF($F756="","",IFERROR(IFERROR(INDEX(Réttabanki!$V:$V,MATCH($F756,Réttabanki!$A:$A,0)),INDEX(Vöruskrá!$R:$R,MATCH($F756,Vöruskrá!$B:$B,0)))*IF($I756="",$H756*(1+$AD$2),$I756)/1000,""))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2392</v>
      </c>
      <c r="C757" s="95">
        <v>39</v>
      </c>
      <c r="D757" s="96"/>
      <c r="E757" s="96"/>
      <c r="F757" s="96" t="s">
        <v>2331</v>
      </c>
      <c r="G757" s="96"/>
      <c r="H757" s="97"/>
      <c r="I757" s="97"/>
      <c r="J757" s="225">
        <f>SUMIFS($AG$3:$AG$788,$AJ$3:$AJ$788,$AJ757,$D$3:$D$788,"&lt;&gt;Grunnskólar starfsmenn",$E$3:$E$788,"Aðalréttur")+SUMIFS($AG$3:$AG$788,$AJ$3:$AJ$788,$AJ757,$D$3:$D$788,"&lt;&gt;Grunnskólar starfsmenn",$E$3:$E$788,"Meðlætisbar")</f>
        <v>77</v>
      </c>
      <c r="K757" s="9" t="s">
        <v>2330</v>
      </c>
      <c r="L757" s="9"/>
      <c r="M757" s="9"/>
      <c r="N757" s="10"/>
      <c r="O757" s="10"/>
      <c r="P757" s="10"/>
      <c r="Q757" s="10"/>
      <c r="R757" s="10"/>
      <c r="S757" s="10"/>
      <c r="T757" s="44"/>
      <c r="U757" s="467"/>
      <c r="V757" s="467"/>
      <c r="W757" s="467"/>
      <c r="X757" s="467"/>
      <c r="Y757" s="467"/>
      <c r="Z757" s="467"/>
      <c r="AA757" s="467"/>
      <c r="AC757" t="s">
        <v>92</v>
      </c>
      <c r="AF757" s="205" t="str">
        <f>IF($F757="","",IFERROR(IFERROR(INDEX(Réttabanki!$V:$V,MATCH($F757,Réttabanki!$A:$A,0)),INDEX(Vöruskrá!$R:$R,MATCH($F757,Vöruskrá!$B:$B,0)))*$H757/1000,""))</f>
        <v/>
      </c>
      <c r="AG757" s="205" t="str">
        <f>IF($F757="","",IFERROR(IFERROR(INDEX(Réttabanki!$V:$V,MATCH($F757,Réttabanki!$A:$A,0)),INDEX(Vöruskrá!$R:$R,MATCH($F757,Vöruskrá!$B:$B,0)))*IF($I757="",$H757*(1+$AD$2),$I757)/1000,""))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2424</v>
      </c>
      <c r="C758">
        <v>39</v>
      </c>
      <c r="D758" t="s">
        <v>2254</v>
      </c>
      <c r="E758" t="s">
        <v>2288</v>
      </c>
      <c r="G758" t="s">
        <v>2817</v>
      </c>
      <c r="J758" s="448" t="str">
        <f>IF($F758="","",IFERROR(IFERROR(INDEX(Réttabanki!$V:$V,MATCH($F758,Réttabanki!$A:$A,0)),INDEX(Vöruskrá!$R:$R,MATCH($F758,Vöruskrá!$B:$B,0)))*($H758+IF($I758="",$H758*(1+$AD$2),$I758))/2/1000,""))</f>
        <v/>
      </c>
      <c r="K758" s="218" t="s">
        <v>2818</v>
      </c>
      <c r="L758" t="s">
        <v>321</v>
      </c>
      <c r="U758" s="465"/>
      <c r="V758" s="465"/>
      <c r="W758" s="465"/>
      <c r="X758" s="465"/>
      <c r="Y758" s="465"/>
      <c r="Z758" s="465"/>
      <c r="AA758" s="46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2424</v>
      </c>
      <c r="C759">
        <v>39</v>
      </c>
      <c r="D759" t="s">
        <v>2254</v>
      </c>
      <c r="E759" t="s">
        <v>2288</v>
      </c>
      <c r="F759" t="s">
        <v>1995</v>
      </c>
      <c r="G759" t="s">
        <v>2819</v>
      </c>
      <c r="H759">
        <v>120</v>
      </c>
      <c r="I759">
        <v>150</v>
      </c>
      <c r="J759" s="451">
        <f>IF($F759="","",IFERROR(IFERROR(INDEX(Réttabanki!$V:$V,MATCH($F759,Réttabanki!$A:$A,0)),INDEX(Vöruskrá!$R:$R,MATCH($F759,Vöruskrá!$B:$B,0)))*($H759+IF($I759="",$H759*(1+$AD$2),$I759))/2/1000,""))</f>
        <v>0</v>
      </c>
      <c r="K759" t="s">
        <v>1996</v>
      </c>
      <c r="L759" t="s">
        <v>321</v>
      </c>
      <c r="N759">
        <v>157.12</v>
      </c>
      <c r="O759">
        <v>7.1</v>
      </c>
      <c r="P759">
        <v>1.27</v>
      </c>
      <c r="Q759">
        <v>4.58</v>
      </c>
      <c r="R759">
        <v>18.55</v>
      </c>
      <c r="S759">
        <v>3.02</v>
      </c>
      <c r="U759" s="467"/>
      <c r="V759" s="467"/>
      <c r="W759" s="467"/>
      <c r="X759" s="467"/>
      <c r="Y759" s="467"/>
      <c r="Z759" s="467"/>
      <c r="AA759" s="467"/>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5"/>
      <c r="B760" t="s">
        <v>2424</v>
      </c>
      <c r="C760">
        <v>39</v>
      </c>
      <c r="D760" t="s">
        <v>2254</v>
      </c>
      <c r="E760" t="s">
        <v>2288</v>
      </c>
      <c r="F760" t="s">
        <v>1036</v>
      </c>
      <c r="G760" t="s">
        <v>1036</v>
      </c>
      <c r="H760">
        <v>80</v>
      </c>
      <c r="I760">
        <v>100</v>
      </c>
      <c r="J760" s="454">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2424</v>
      </c>
      <c r="C761">
        <v>39</v>
      </c>
      <c r="D761" t="s">
        <v>2254</v>
      </c>
      <c r="E761" t="s">
        <v>2288</v>
      </c>
      <c r="F761" t="s">
        <v>529</v>
      </c>
      <c r="G761" t="s">
        <v>2820</v>
      </c>
      <c r="H761">
        <v>15</v>
      </c>
      <c r="I761">
        <v>15</v>
      </c>
      <c r="J761" s="454">
        <f>IF($F761="","",IFERROR(IFERROR(INDEX(Réttabanki!$V:$V,MATCH($F761,Réttabanki!$A:$A,0)),INDEX(Vöruskrá!$R:$R,MATCH($F761,Vöruskrá!$B:$B,0)))*($H761+IF($I761="",$H761*(1+$AD$2),$I761))/2/1000,""))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2424</v>
      </c>
      <c r="C762">
        <v>39</v>
      </c>
      <c r="D762" t="s">
        <v>2254</v>
      </c>
      <c r="E762" t="s">
        <v>2312</v>
      </c>
      <c r="G762" t="s">
        <v>2821</v>
      </c>
      <c r="J762" s="448" t="str">
        <f>IF($F762="","",IFERROR(IFERROR(INDEX(Réttabanki!$V:$V,MATCH($F762,Réttabanki!$A:$A,0)),INDEX(Vöruskrá!$R:$R,MATCH($F762,Vöruskrá!$B:$B,0)))*($H762+IF($I762="",$H762*(1+$AD$2),$I762))/2/1000,""))</f>
        <v/>
      </c>
      <c r="L762" t="s">
        <v>231</v>
      </c>
      <c r="U762" s="465"/>
      <c r="V762" s="465"/>
      <c r="W762" s="465"/>
      <c r="X762" s="465"/>
      <c r="Y762" s="465"/>
      <c r="Z762" s="465"/>
      <c r="AA762" s="46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2424</v>
      </c>
      <c r="C763">
        <v>39</v>
      </c>
      <c r="D763" t="s">
        <v>2254</v>
      </c>
      <c r="E763" t="s">
        <v>2312</v>
      </c>
      <c r="H763">
        <v>120</v>
      </c>
      <c r="I763">
        <v>150</v>
      </c>
      <c r="J763" s="448" t="str">
        <f>IF($F763="","",IFERROR(IFERROR(INDEX(Réttabanki!$V:$V,MATCH($F763,Réttabanki!$A:$A,0)),INDEX(Vöruskrá!$R:$R,MATCH($F763,Vöruskrá!$B:$B,0)))*($H763+IF($I763="",$H763*(1+$AD$2),$I763))/2/1000,""))</f>
        <v/>
      </c>
      <c r="K763" s="218" t="s">
        <v>2822</v>
      </c>
      <c r="L763" t="s">
        <v>139</v>
      </c>
      <c r="U763" s="467"/>
      <c r="V763" s="467"/>
      <c r="W763" s="467"/>
      <c r="X763" s="467"/>
      <c r="Y763" s="467"/>
      <c r="Z763" s="467"/>
      <c r="AA763" s="467"/>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2424</v>
      </c>
      <c r="C764">
        <v>39</v>
      </c>
      <c r="D764" t="s">
        <v>2254</v>
      </c>
      <c r="E764" t="s">
        <v>2312</v>
      </c>
      <c r="F764" t="s">
        <v>1036</v>
      </c>
      <c r="G764" t="s">
        <v>1036</v>
      </c>
      <c r="H764">
        <v>80</v>
      </c>
      <c r="I764">
        <v>100</v>
      </c>
      <c r="J764" s="448">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2424</v>
      </c>
      <c r="C765">
        <v>39</v>
      </c>
      <c r="D765" t="s">
        <v>2254</v>
      </c>
      <c r="E765" t="s">
        <v>2312</v>
      </c>
      <c r="F765" t="s">
        <v>529</v>
      </c>
      <c r="G765" t="s">
        <v>1529</v>
      </c>
      <c r="H765">
        <v>15</v>
      </c>
      <c r="I765">
        <v>15</v>
      </c>
      <c r="J765" s="448">
        <f>IF($F765="","",IFERROR(IFERROR(INDEX(Réttabanki!$V:$V,MATCH($F765,Réttabanki!$A:$A,0)),INDEX(Vöruskrá!$R:$R,MATCH($F765,Vöruskrá!$B:$B,0)))*($H765+IF($I765="",$H765*(1+$AD$2),$I765))/2/1000,""))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2424</v>
      </c>
      <c r="C766">
        <v>39</v>
      </c>
      <c r="D766" t="s">
        <v>2292</v>
      </c>
      <c r="E766" t="s">
        <v>2317</v>
      </c>
      <c r="G766" s="329" t="s">
        <v>2823</v>
      </c>
      <c r="J766" s="448"/>
      <c r="K766" t="s">
        <v>2824</v>
      </c>
      <c r="L766" t="s">
        <v>1080</v>
      </c>
      <c r="U766" s="465"/>
      <c r="V766" s="465"/>
      <c r="W766" s="465"/>
      <c r="X766" s="465"/>
      <c r="Y766" s="465"/>
      <c r="Z766" s="465"/>
      <c r="AA766" s="465"/>
      <c r="AJ766">
        <f>IF($A766&lt;&gt;"",$A766,AJ765)</f>
        <v>46290</v>
      </c>
    </row>
    <row r="767" spans="1:36" ht="15" customHeight="1">
      <c r="A767" s="155"/>
      <c r="B767" t="s">
        <v>2424</v>
      </c>
      <c r="C767">
        <v>39</v>
      </c>
      <c r="D767" t="s">
        <v>2292</v>
      </c>
      <c r="E767" t="s">
        <v>2317</v>
      </c>
      <c r="F767" t="s">
        <v>1078</v>
      </c>
      <c r="G767" t="s">
        <v>2599</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2424</v>
      </c>
      <c r="C768">
        <v>39</v>
      </c>
      <c r="D768" t="s">
        <v>2292</v>
      </c>
      <c r="E768" t="s">
        <v>2317</v>
      </c>
      <c r="F768" t="s">
        <v>673</v>
      </c>
      <c r="G768" t="s">
        <v>2414</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2424</v>
      </c>
      <c r="C769">
        <v>39</v>
      </c>
      <c r="D769" t="s">
        <v>2292</v>
      </c>
      <c r="E769" t="s">
        <v>2317</v>
      </c>
      <c r="F769" t="s">
        <v>1091</v>
      </c>
      <c r="G769" t="s">
        <v>2462</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2424</v>
      </c>
      <c r="C770">
        <v>39</v>
      </c>
      <c r="D770" t="s">
        <v>2280</v>
      </c>
      <c r="E770" t="s">
        <v>2415</v>
      </c>
      <c r="G770" t="s">
        <v>2693</v>
      </c>
      <c r="J770" s="448"/>
      <c r="L770" t="s">
        <v>231</v>
      </c>
      <c r="U770" s="465"/>
      <c r="V770" s="465"/>
      <c r="W770" s="465"/>
      <c r="X770" s="465"/>
      <c r="Y770" s="465"/>
      <c r="Z770" s="465"/>
      <c r="AA770" s="465"/>
      <c r="AJ770">
        <f t="shared" si="0"/>
        <v>46290</v>
      </c>
    </row>
    <row r="771" spans="1:36" ht="15" customHeight="1">
      <c r="A771" s="155"/>
      <c r="B771" t="s">
        <v>2424</v>
      </c>
      <c r="C771">
        <v>39</v>
      </c>
      <c r="D771" t="s">
        <v>2254</v>
      </c>
      <c r="E771" t="s">
        <v>2319</v>
      </c>
      <c r="G771" t="s">
        <v>2825</v>
      </c>
      <c r="J771" s="448"/>
      <c r="K771" t="s">
        <v>2496</v>
      </c>
      <c r="L771" t="s">
        <v>139</v>
      </c>
      <c r="U771" s="467"/>
      <c r="V771" s="467"/>
      <c r="W771" s="467"/>
      <c r="X771" s="467"/>
      <c r="Y771" s="467"/>
      <c r="Z771" s="467"/>
      <c r="AA771" s="467"/>
      <c r="AJ771">
        <f t="shared" si="0"/>
        <v>46290</v>
      </c>
    </row>
    <row r="772" spans="1:36" ht="15" customHeight="1">
      <c r="A772" s="155"/>
      <c r="B772" t="s">
        <v>2424</v>
      </c>
      <c r="C772">
        <v>39</v>
      </c>
      <c r="D772" t="s">
        <v>2254</v>
      </c>
      <c r="E772" t="s">
        <v>2319</v>
      </c>
      <c r="F772" t="s">
        <v>161</v>
      </c>
      <c r="G772" t="s">
        <v>2497</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2424</v>
      </c>
      <c r="C773">
        <v>39</v>
      </c>
      <c r="D773" t="s">
        <v>2254</v>
      </c>
      <c r="E773" t="s">
        <v>2319</v>
      </c>
      <c r="F773" t="s">
        <v>273</v>
      </c>
      <c r="G773" t="s">
        <v>2443</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2424</v>
      </c>
      <c r="C774">
        <v>39</v>
      </c>
      <c r="D774" t="s">
        <v>2254</v>
      </c>
      <c r="E774" t="s">
        <v>1083</v>
      </c>
      <c r="G774" t="s">
        <v>2498</v>
      </c>
      <c r="J774" s="448"/>
      <c r="L774" t="s">
        <v>231</v>
      </c>
      <c r="U774" s="465"/>
      <c r="V774" s="465"/>
      <c r="W774" s="465"/>
      <c r="X774" s="465"/>
      <c r="Y774" s="465"/>
      <c r="Z774" s="465"/>
      <c r="AA774" s="465"/>
      <c r="AJ774">
        <f t="shared" si="0"/>
        <v>46290</v>
      </c>
    </row>
    <row r="775" spans="1:36" ht="15" customHeight="1">
      <c r="A775" s="155"/>
      <c r="B775" t="s">
        <v>2424</v>
      </c>
      <c r="C775">
        <v>39</v>
      </c>
      <c r="D775" t="s">
        <v>2254</v>
      </c>
      <c r="E775" t="s">
        <v>1083</v>
      </c>
      <c r="J775" s="448"/>
      <c r="L775" t="s">
        <v>231</v>
      </c>
      <c r="U775" s="467"/>
      <c r="V775" s="467"/>
      <c r="W775" s="467"/>
      <c r="X775" s="467"/>
      <c r="Y775" s="467"/>
      <c r="Z775" s="467"/>
      <c r="AA775" s="467"/>
      <c r="AJ775">
        <f t="shared" si="0"/>
        <v>46290</v>
      </c>
    </row>
    <row r="776" spans="1:36" ht="15" customHeight="1">
      <c r="A776" s="155"/>
      <c r="B776" t="s">
        <v>2424</v>
      </c>
      <c r="C776">
        <v>39</v>
      </c>
      <c r="D776" t="s">
        <v>2254</v>
      </c>
      <c r="E776" t="s">
        <v>1083</v>
      </c>
      <c r="J776" s="448"/>
      <c r="L776" t="s">
        <v>231</v>
      </c>
      <c r="U776" s="465"/>
      <c r="V776" s="465"/>
      <c r="W776" s="465"/>
      <c r="X776" s="465"/>
      <c r="Y776" s="465"/>
      <c r="Z776" s="465"/>
      <c r="AA776" s="465"/>
      <c r="AJ776">
        <f t="shared" si="0"/>
        <v>46290</v>
      </c>
    </row>
    <row r="777" spans="1:36" ht="15" customHeight="1">
      <c r="A777" s="154"/>
      <c r="B777" s="95" t="s">
        <v>2424</v>
      </c>
      <c r="C777" s="95">
        <v>39</v>
      </c>
      <c r="D777" s="96"/>
      <c r="E777" s="96"/>
      <c r="F777" s="96" t="s">
        <v>2329</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2330</v>
      </c>
      <c r="L777" s="9"/>
      <c r="M777" s="9"/>
      <c r="N777" s="10"/>
      <c r="O777" s="10"/>
      <c r="P777" s="10"/>
      <c r="Q777" s="10"/>
      <c r="R777" s="10"/>
      <c r="S777" s="10"/>
      <c r="T777" s="44"/>
      <c r="U777" s="467"/>
      <c r="V777" s="467"/>
      <c r="W777" s="467"/>
      <c r="X777" s="467"/>
      <c r="Y777" s="467"/>
      <c r="Z777" s="467"/>
      <c r="AA777" s="467"/>
      <c r="AC777" t="s">
        <v>87</v>
      </c>
      <c r="AF777" s="205" t="str">
        <f>IF($F777="","",IFERROR(IFERROR(INDEX(Réttabanki!$V:$V,MATCH($F777,Réttabanki!$A:$A,0)),INDEX(Vöruskrá!$R:$R,MATCH($F777,Vöruskrá!$B:$B,0)))*$H777/1000,""))</f>
        <v/>
      </c>
      <c r="AG777" s="205" t="str">
        <f>IF($F777="","",IFERROR(IFERROR(INDEX(Réttabanki!$V:$V,MATCH($F777,Réttabanki!$A:$A,0)),INDEX(Vöruskrá!$R:$R,MATCH($F777,Vöruskrá!$B:$B,0)))*IF($I777="",$H777*(1+$AD$2),$I777)/1000,""))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2424</v>
      </c>
      <c r="C778" s="95">
        <v>39</v>
      </c>
      <c r="D778" s="96"/>
      <c r="E778" s="96"/>
      <c r="F778" s="96" t="s">
        <v>2331</v>
      </c>
      <c r="G778" s="96"/>
      <c r="H778" s="97"/>
      <c r="I778" s="97"/>
      <c r="J778" s="225">
        <f>SUMIFS($AG$3:$AG$788,$AJ$3:$AJ$788,$AJ778,$D$3:$D$788,"&lt;&gt;Grunnskólar starfsmenn",$E$3:$E$788,"Aðalréttur")+SUMIFS($AG$3:$AG$788,$AJ$3:$AJ$788,$AJ778,$D$3:$D$788,"&lt;&gt;Grunnskólar starfsmenn",$E$3:$E$788,"Meðlætisbar")</f>
        <v>59</v>
      </c>
      <c r="K778" s="9" t="s">
        <v>2330</v>
      </c>
      <c r="L778" s="9"/>
      <c r="M778" s="9"/>
      <c r="N778" s="10"/>
      <c r="O778" s="10"/>
      <c r="P778" s="10"/>
      <c r="Q778" s="10"/>
      <c r="R778" s="10"/>
      <c r="S778" s="10"/>
      <c r="T778" s="44"/>
      <c r="U778" s="465"/>
      <c r="V778" s="465"/>
      <c r="W778" s="465"/>
      <c r="X778" s="465"/>
      <c r="Y778" s="465"/>
      <c r="Z778" s="465"/>
      <c r="AA778" s="465"/>
      <c r="AC778" t="s">
        <v>92</v>
      </c>
      <c r="AF778" s="205" t="str">
        <f>IF($F778="","",IFERROR(IFERROR(INDEX(Réttabanki!$V:$V,MATCH($F778,Réttabanki!$A:$A,0)),INDEX(Vöruskrá!$R:$R,MATCH($F778,Vöruskrá!$B:$B,0)))*$H778/1000,""))</f>
        <v/>
      </c>
      <c r="AG778" s="205" t="str">
        <f>IF($F778="","",IFERROR(IFERROR(INDEX(Réttabanki!$V:$V,MATCH($F778,Réttabanki!$A:$A,0)),INDEX(Vöruskrá!$R:$R,MATCH($F778,Vöruskrá!$B:$B,0)))*IF($I778="",$H778*(1+$AD$2),$I778)/1000,""))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2832</v>
      </c>
      <c r="B4" s="52"/>
      <c r="C4" s="52"/>
      <c r="D4" s="52"/>
      <c r="E4" s="53"/>
      <c r="F4" s="52"/>
      <c r="G4" s="52"/>
    </row>
    <row r="5" spans="1:7">
      <c r="A5" s="36" t="s">
        <v>2833</v>
      </c>
      <c r="B5" s="36" t="s">
        <v>36</v>
      </c>
      <c r="C5" s="36"/>
      <c r="D5" s="36" t="s">
        <v>2834</v>
      </c>
      <c r="E5" s="51"/>
      <c r="F5" s="36" t="s">
        <v>2835</v>
      </c>
      <c r="G5" s="36" t="s">
        <v>2836</v>
      </c>
    </row>
    <row r="6" spans="1:7" ht="17.25">
      <c r="A6" s="52" t="s">
        <v>2837</v>
      </c>
      <c r="B6" s="52"/>
      <c r="C6" s="52"/>
      <c r="D6" s="52"/>
      <c r="E6" s="53"/>
      <c r="F6" s="52"/>
      <c r="G6" s="52"/>
    </row>
    <row r="7" spans="1:7" ht="17.25">
      <c r="A7" s="150" t="s">
        <v>2838</v>
      </c>
      <c r="B7" s="150" t="s">
        <v>35</v>
      </c>
      <c r="C7" s="150" t="s">
        <v>2839</v>
      </c>
      <c r="D7" s="150" t="s">
        <v>2840</v>
      </c>
      <c r="E7" s="151" t="s">
        <v>2841</v>
      </c>
      <c r="F7" s="150" t="s">
        <v>2594</v>
      </c>
      <c r="G7" s="150" t="s">
        <v>2842</v>
      </c>
    </row>
    <row r="8" spans="1:7" ht="17.25">
      <c r="A8" s="150" t="s">
        <v>2843</v>
      </c>
      <c r="B8" s="150" t="s">
        <v>35</v>
      </c>
      <c r="C8" s="150" t="s">
        <v>2844</v>
      </c>
      <c r="D8" s="150" t="s">
        <v>2840</v>
      </c>
      <c r="E8" s="151" t="s">
        <v>1333</v>
      </c>
      <c r="F8" s="150" t="s">
        <v>2592</v>
      </c>
      <c r="G8" s="150" t="s">
        <v>2845</v>
      </c>
    </row>
    <row r="9" spans="1:7" ht="15">
      <c r="A9" s="36" t="s">
        <v>2846</v>
      </c>
      <c r="B9" s="36" t="s">
        <v>36</v>
      </c>
      <c r="C9" s="36" t="s">
        <v>2847</v>
      </c>
      <c r="D9" s="36" t="s">
        <v>2840</v>
      </c>
      <c r="E9" s="51" t="s">
        <v>2848</v>
      </c>
      <c r="F9" s="36" t="s">
        <v>2594</v>
      </c>
      <c r="G9" s="36" t="s">
        <v>2849</v>
      </c>
    </row>
    <row r="10" spans="1:7" ht="15">
      <c r="A10" s="36" t="s">
        <v>2850</v>
      </c>
      <c r="B10" s="36" t="s">
        <v>38</v>
      </c>
      <c r="C10" s="36" t="s">
        <v>2851</v>
      </c>
      <c r="D10" s="36" t="s">
        <v>2840</v>
      </c>
      <c r="E10" s="51" t="s">
        <v>1333</v>
      </c>
      <c r="F10" s="51" t="s">
        <v>2592</v>
      </c>
      <c r="G10" s="36" t="s">
        <v>2852</v>
      </c>
    </row>
    <row r="11" spans="1:7" ht="15">
      <c r="A11" s="36" t="s">
        <v>2853</v>
      </c>
      <c r="B11" s="36" t="s">
        <v>38</v>
      </c>
      <c r="C11" s="36" t="s">
        <v>2854</v>
      </c>
      <c r="D11" s="36" t="s">
        <v>2840</v>
      </c>
      <c r="E11" s="51" t="s">
        <v>2841</v>
      </c>
      <c r="F11" s="36" t="s">
        <v>2594</v>
      </c>
      <c r="G11" s="36" t="s">
        <v>2855</v>
      </c>
    </row>
    <row r="12" spans="1:7" ht="15">
      <c r="A12" s="36" t="s">
        <v>2856</v>
      </c>
      <c r="B12" s="36" t="s">
        <v>42</v>
      </c>
      <c r="C12" s="36" t="s">
        <v>2847</v>
      </c>
      <c r="D12" s="36" t="s">
        <v>2840</v>
      </c>
      <c r="E12" s="51" t="s">
        <v>2848</v>
      </c>
      <c r="F12" s="36" t="s">
        <v>2594</v>
      </c>
      <c r="G12" s="36" t="s">
        <v>2857</v>
      </c>
    </row>
    <row r="13" spans="1:7" ht="15">
      <c r="A13" s="36" t="s">
        <v>2858</v>
      </c>
      <c r="B13" s="36" t="s">
        <v>44</v>
      </c>
      <c r="C13" s="36" t="s">
        <v>2847</v>
      </c>
      <c r="D13" s="36" t="s">
        <v>2840</v>
      </c>
      <c r="E13" s="51" t="s">
        <v>2848</v>
      </c>
      <c r="F13" s="36" t="s">
        <v>2594</v>
      </c>
      <c r="G13" s="36" t="s">
        <v>2836</v>
      </c>
    </row>
    <row r="14" spans="1:7" ht="17.25">
      <c r="A14" s="150" t="s">
        <v>2859</v>
      </c>
      <c r="B14" s="150" t="s">
        <v>57</v>
      </c>
      <c r="C14" s="150" t="s">
        <v>2847</v>
      </c>
      <c r="D14" s="150" t="s">
        <v>2840</v>
      </c>
      <c r="E14" s="151" t="s">
        <v>2848</v>
      </c>
      <c r="F14" s="150" t="s">
        <v>2594</v>
      </c>
      <c r="G14" s="150" t="s">
        <v>2836</v>
      </c>
    </row>
    <row r="15" spans="1:7" ht="17.25">
      <c r="A15" s="150" t="s">
        <v>2860</v>
      </c>
      <c r="B15" s="150" t="s">
        <v>56</v>
      </c>
      <c r="C15" s="150" t="s">
        <v>2854</v>
      </c>
      <c r="D15" s="150" t="s">
        <v>2840</v>
      </c>
      <c r="E15" s="151" t="s">
        <v>2841</v>
      </c>
      <c r="F15" s="150" t="s">
        <v>2594</v>
      </c>
      <c r="G15" s="150" t="s">
        <v>2855</v>
      </c>
    </row>
    <row r="16" spans="1:7" ht="17.25">
      <c r="A16" s="150" t="s">
        <v>2861</v>
      </c>
      <c r="B16" s="150" t="s">
        <v>58</v>
      </c>
      <c r="C16" s="150" t="s">
        <v>2851</v>
      </c>
      <c r="D16" s="150" t="s">
        <v>2840</v>
      </c>
      <c r="E16" s="151" t="s">
        <v>1333</v>
      </c>
      <c r="F16" s="150" t="s">
        <v>2592</v>
      </c>
      <c r="G16" s="150" t="s">
        <v>2852</v>
      </c>
    </row>
    <row r="17" spans="1:7" ht="17.100000000000001">
      <c r="A17" s="150" t="s">
        <v>2862</v>
      </c>
      <c r="B17" s="150" t="s">
        <v>2863</v>
      </c>
      <c r="C17" s="150"/>
      <c r="D17" s="150" t="s">
        <v>2834</v>
      </c>
      <c r="E17" s="151"/>
      <c r="F17" s="150" t="s">
        <v>2835</v>
      </c>
      <c r="G17" s="150" t="s">
        <v>2836</v>
      </c>
    </row>
    <row r="18" spans="1:7" ht="17.100000000000001">
      <c r="A18" s="150" t="s">
        <v>2864</v>
      </c>
      <c r="B18" s="150" t="s">
        <v>2863</v>
      </c>
      <c r="C18" s="150"/>
      <c r="D18" s="150" t="s">
        <v>2834</v>
      </c>
      <c r="E18" s="151"/>
      <c r="F18" s="150" t="s">
        <v>2835</v>
      </c>
      <c r="G18" s="150" t="s">
        <v>2836</v>
      </c>
    </row>
    <row r="19" spans="1:7" ht="17.100000000000001">
      <c r="A19" s="150" t="s">
        <v>2865</v>
      </c>
      <c r="B19" s="150" t="s">
        <v>2866</v>
      </c>
      <c r="C19" s="150"/>
      <c r="D19" s="150" t="s">
        <v>2834</v>
      </c>
      <c r="E19" s="151"/>
      <c r="F19" s="150" t="s">
        <v>2835</v>
      </c>
      <c r="G19" s="150" t="s">
        <v>2836</v>
      </c>
    </row>
    <row r="20" spans="1:7" ht="17.100000000000001">
      <c r="A20" s="150" t="s">
        <v>2867</v>
      </c>
      <c r="B20" s="150" t="s">
        <v>2868</v>
      </c>
      <c r="C20" s="150"/>
      <c r="D20" s="150" t="s">
        <v>2834</v>
      </c>
      <c r="E20" s="151"/>
      <c r="F20" s="150" t="s">
        <v>2835</v>
      </c>
      <c r="G20" s="150" t="s">
        <v>2836</v>
      </c>
    </row>
    <row r="21" spans="1:7" ht="17.100000000000001">
      <c r="A21" s="150" t="s">
        <v>2869</v>
      </c>
      <c r="B21" s="150" t="s">
        <v>2868</v>
      </c>
      <c r="C21" s="150"/>
      <c r="D21" s="150" t="s">
        <v>2834</v>
      </c>
      <c r="E21" s="151"/>
      <c r="F21" s="150" t="s">
        <v>2835</v>
      </c>
      <c r="G21" s="150" t="s">
        <v>2836</v>
      </c>
    </row>
    <row r="22" spans="1:7" ht="17.100000000000001">
      <c r="A22" s="150" t="s">
        <v>2870</v>
      </c>
      <c r="B22" s="150" t="s">
        <v>2868</v>
      </c>
      <c r="C22" s="150"/>
      <c r="D22" s="150" t="s">
        <v>2834</v>
      </c>
      <c r="E22" s="151"/>
      <c r="F22" s="150" t="s">
        <v>2835</v>
      </c>
      <c r="G22" s="150" t="s">
        <v>2836</v>
      </c>
    </row>
    <row r="23" spans="1:7" ht="17.100000000000001">
      <c r="A23" s="150" t="s">
        <v>2871</v>
      </c>
      <c r="B23" s="150" t="s">
        <v>2868</v>
      </c>
      <c r="C23" s="150"/>
      <c r="D23" s="150" t="s">
        <v>2834</v>
      </c>
      <c r="E23" s="151"/>
      <c r="F23" s="150" t="s">
        <v>2835</v>
      </c>
      <c r="G23" s="150" t="s">
        <v>2836</v>
      </c>
    </row>
    <row r="24" spans="1:7" ht="17.100000000000001">
      <c r="A24" s="150" t="s">
        <v>2872</v>
      </c>
      <c r="B24" s="150" t="s">
        <v>36</v>
      </c>
      <c r="C24" s="150"/>
      <c r="D24" s="150" t="s">
        <v>2834</v>
      </c>
      <c r="E24" s="151"/>
      <c r="F24" s="150" t="s">
        <v>2835</v>
      </c>
      <c r="G24" s="150" t="s">
        <v>2836</v>
      </c>
    </row>
    <row r="25" spans="1:7" ht="17.100000000000001">
      <c r="A25" s="150" t="s">
        <v>2873</v>
      </c>
      <c r="B25" s="150" t="s">
        <v>35</v>
      </c>
      <c r="C25" s="150"/>
      <c r="D25" s="150" t="s">
        <v>2834</v>
      </c>
      <c r="E25" s="151"/>
      <c r="F25" s="150" t="s">
        <v>2835</v>
      </c>
      <c r="G25" s="150" t="s">
        <v>2836</v>
      </c>
    </row>
    <row r="26" spans="1:7" ht="17.100000000000001">
      <c r="A26" s="150" t="s">
        <v>2874</v>
      </c>
      <c r="B26" s="150" t="s">
        <v>40</v>
      </c>
      <c r="C26" s="150"/>
      <c r="D26" s="150" t="s">
        <v>2834</v>
      </c>
      <c r="E26" s="151"/>
      <c r="F26" s="150" t="s">
        <v>2835</v>
      </c>
      <c r="G26" s="150" t="s">
        <v>2836</v>
      </c>
    </row>
    <row r="27" spans="1:7" ht="17.100000000000001">
      <c r="A27" s="150" t="s">
        <v>2875</v>
      </c>
      <c r="B27" s="150" t="s">
        <v>2876</v>
      </c>
      <c r="C27" s="150"/>
      <c r="D27" s="150" t="s">
        <v>2834</v>
      </c>
      <c r="E27" s="151"/>
      <c r="F27" s="150" t="s">
        <v>2835</v>
      </c>
      <c r="G27" s="150" t="s">
        <v>2836</v>
      </c>
    </row>
    <row r="28" spans="1:7" ht="17.100000000000001">
      <c r="A28" s="150" t="s">
        <v>2877</v>
      </c>
      <c r="B28" s="150" t="s">
        <v>35</v>
      </c>
      <c r="C28" s="150"/>
      <c r="D28" s="150" t="s">
        <v>2834</v>
      </c>
      <c r="E28" s="151"/>
      <c r="F28" s="150" t="s">
        <v>2835</v>
      </c>
      <c r="G28" s="150" t="s">
        <v>2836</v>
      </c>
    </row>
    <row r="29" spans="1:7" ht="17.25">
      <c r="A29" s="150" t="s">
        <v>2878</v>
      </c>
      <c r="B29" s="150" t="s">
        <v>42</v>
      </c>
      <c r="C29" s="150" t="s">
        <v>2847</v>
      </c>
      <c r="D29" s="150" t="s">
        <v>2840</v>
      </c>
      <c r="E29" s="151" t="s">
        <v>2848</v>
      </c>
      <c r="F29" s="150" t="s">
        <v>2594</v>
      </c>
      <c r="G29" s="150" t="s">
        <v>2879</v>
      </c>
    </row>
    <row r="30" spans="1:7" ht="17.25">
      <c r="A30" s="150" t="s">
        <v>2880</v>
      </c>
      <c r="B30" s="150" t="s">
        <v>2881</v>
      </c>
      <c r="C30" s="150" t="s">
        <v>1333</v>
      </c>
      <c r="D30" s="150" t="s">
        <v>2840</v>
      </c>
      <c r="E30" s="151" t="s">
        <v>1333</v>
      </c>
      <c r="F30" s="150" t="s">
        <v>2592</v>
      </c>
      <c r="G30" s="150" t="s">
        <v>2882</v>
      </c>
    </row>
    <row r="31" spans="1:7" ht="17.25">
      <c r="A31" s="150" t="s">
        <v>2883</v>
      </c>
      <c r="B31" s="150" t="s">
        <v>2884</v>
      </c>
      <c r="C31" s="150" t="s">
        <v>2854</v>
      </c>
      <c r="D31" s="150" t="s">
        <v>2840</v>
      </c>
      <c r="E31" s="151" t="s">
        <v>2841</v>
      </c>
      <c r="F31" s="150" t="s">
        <v>2594</v>
      </c>
      <c r="G31" s="150" t="s">
        <v>2885</v>
      </c>
    </row>
    <row r="32" spans="1:7" ht="17.25">
      <c r="A32" s="52" t="s">
        <v>2886</v>
      </c>
      <c r="B32" s="52"/>
      <c r="C32" s="52"/>
      <c r="D32" s="52"/>
      <c r="E32" s="53"/>
      <c r="F32" s="52"/>
      <c r="G32" s="52"/>
    </row>
    <row r="33" spans="1:7" ht="17.100000000000001">
      <c r="A33" s="150" t="s">
        <v>2887</v>
      </c>
      <c r="B33" s="150" t="s">
        <v>40</v>
      </c>
      <c r="C33" s="150"/>
      <c r="D33" s="150" t="s">
        <v>2834</v>
      </c>
      <c r="E33" s="151"/>
      <c r="F33" s="150" t="s">
        <v>2835</v>
      </c>
      <c r="G33" s="150" t="s">
        <v>2888</v>
      </c>
    </row>
    <row r="34" spans="1:7" ht="17.25">
      <c r="A34" s="52" t="s">
        <v>2889</v>
      </c>
      <c r="B34" s="52"/>
      <c r="C34" s="52"/>
      <c r="D34" s="52"/>
      <c r="E34" s="53"/>
      <c r="F34" s="52"/>
      <c r="G34" s="52"/>
    </row>
    <row r="35" spans="1:7" ht="17.25">
      <c r="A35" s="150" t="s">
        <v>2890</v>
      </c>
      <c r="B35" s="150" t="s">
        <v>42</v>
      </c>
      <c r="C35" s="150" t="s">
        <v>2847</v>
      </c>
      <c r="D35" s="150" t="s">
        <v>2840</v>
      </c>
      <c r="E35" s="151" t="s">
        <v>2848</v>
      </c>
      <c r="F35" s="150" t="s">
        <v>2594</v>
      </c>
      <c r="G35" s="150" t="s">
        <v>2891</v>
      </c>
    </row>
    <row r="36" spans="1:7" ht="17.25">
      <c r="A36" s="150" t="s">
        <v>2892</v>
      </c>
      <c r="B36" s="150" t="s">
        <v>42</v>
      </c>
      <c r="C36" s="150" t="s">
        <v>2893</v>
      </c>
      <c r="D36" s="150" t="s">
        <v>2840</v>
      </c>
      <c r="E36" s="151" t="s">
        <v>2894</v>
      </c>
      <c r="F36" s="150" t="s">
        <v>2594</v>
      </c>
      <c r="G36" s="150" t="s">
        <v>2895</v>
      </c>
    </row>
    <row r="37" spans="1:7" ht="17.25">
      <c r="A37" s="150" t="s">
        <v>2896</v>
      </c>
      <c r="B37" s="150" t="s">
        <v>44</v>
      </c>
      <c r="C37" s="150" t="s">
        <v>2897</v>
      </c>
      <c r="D37" s="150" t="s">
        <v>2840</v>
      </c>
      <c r="E37" s="151" t="s">
        <v>1333</v>
      </c>
      <c r="F37" s="150" t="s">
        <v>2592</v>
      </c>
      <c r="G37" s="150" t="s">
        <v>2898</v>
      </c>
    </row>
    <row r="38" spans="1:7" ht="17.25">
      <c r="A38" s="150" t="s">
        <v>2899</v>
      </c>
      <c r="B38" s="150" t="s">
        <v>56</v>
      </c>
      <c r="C38" s="150" t="s">
        <v>2847</v>
      </c>
      <c r="D38" s="150" t="s">
        <v>2840</v>
      </c>
      <c r="E38" s="151" t="s">
        <v>2848</v>
      </c>
      <c r="F38" s="150" t="s">
        <v>2594</v>
      </c>
      <c r="G38" s="150" t="s">
        <v>2891</v>
      </c>
    </row>
    <row r="39" spans="1:7" ht="17.25">
      <c r="A39" s="150" t="s">
        <v>2900</v>
      </c>
      <c r="B39" s="150" t="s">
        <v>58</v>
      </c>
      <c r="C39" s="150" t="s">
        <v>1333</v>
      </c>
      <c r="D39" s="150" t="s">
        <v>2840</v>
      </c>
      <c r="E39" s="151" t="s">
        <v>1333</v>
      </c>
      <c r="F39" s="150" t="s">
        <v>2592</v>
      </c>
      <c r="G39" s="150" t="s">
        <v>2901</v>
      </c>
    </row>
    <row r="40" spans="1:7" ht="17.25">
      <c r="A40" s="150" t="s">
        <v>2902</v>
      </c>
      <c r="B40" s="150" t="s">
        <v>35</v>
      </c>
      <c r="C40" s="150" t="s">
        <v>2847</v>
      </c>
      <c r="D40" s="150" t="s">
        <v>2840</v>
      </c>
      <c r="E40" s="151" t="s">
        <v>2848</v>
      </c>
      <c r="F40" s="150" t="s">
        <v>2594</v>
      </c>
      <c r="G40" s="150" t="s">
        <v>2836</v>
      </c>
    </row>
    <row r="41" spans="1:7" ht="17.100000000000001">
      <c r="A41" s="150" t="s">
        <v>2903</v>
      </c>
      <c r="B41" s="150" t="s">
        <v>36</v>
      </c>
      <c r="C41" s="150"/>
      <c r="D41" s="150" t="s">
        <v>2834</v>
      </c>
      <c r="E41" s="151"/>
      <c r="F41" s="150" t="s">
        <v>2835</v>
      </c>
      <c r="G41" s="150" t="s">
        <v>2836</v>
      </c>
    </row>
    <row r="42" spans="1:7" ht="17.25">
      <c r="A42" s="150" t="s">
        <v>2904</v>
      </c>
      <c r="B42" s="150"/>
      <c r="C42" s="150" t="s">
        <v>2854</v>
      </c>
      <c r="D42" s="150" t="s">
        <v>2840</v>
      </c>
      <c r="E42" s="151" t="s">
        <v>2841</v>
      </c>
      <c r="F42" s="150" t="s">
        <v>2594</v>
      </c>
      <c r="G42" s="150" t="s">
        <v>2905</v>
      </c>
    </row>
    <row r="43" spans="1:7" ht="17.25">
      <c r="A43" s="150" t="s">
        <v>2906</v>
      </c>
      <c r="B43" s="150" t="s">
        <v>2907</v>
      </c>
      <c r="C43" s="150" t="s">
        <v>2854</v>
      </c>
      <c r="D43" s="150" t="s">
        <v>2840</v>
      </c>
      <c r="E43" s="151" t="s">
        <v>2841</v>
      </c>
      <c r="F43" s="150" t="s">
        <v>2594</v>
      </c>
      <c r="G43" s="150" t="s">
        <v>2836</v>
      </c>
    </row>
    <row r="44" spans="1:7" ht="17.25">
      <c r="A44" s="150" t="s">
        <v>2908</v>
      </c>
      <c r="B44" s="150" t="s">
        <v>2863</v>
      </c>
      <c r="C44" s="150" t="s">
        <v>2854</v>
      </c>
      <c r="D44" s="150" t="s">
        <v>2840</v>
      </c>
      <c r="E44" s="151" t="s">
        <v>2841</v>
      </c>
      <c r="F44" s="150" t="s">
        <v>2594</v>
      </c>
      <c r="G44" s="150" t="s">
        <v>2909</v>
      </c>
    </row>
    <row r="45" spans="1:7" ht="17.25">
      <c r="A45" s="52" t="s">
        <v>2910</v>
      </c>
      <c r="B45" s="52"/>
      <c r="C45" s="52"/>
      <c r="D45" s="52"/>
      <c r="E45" s="53"/>
      <c r="F45" s="52"/>
      <c r="G45" s="52"/>
    </row>
    <row r="46" spans="1:7" ht="17.25">
      <c r="A46" s="150" t="s">
        <v>2911</v>
      </c>
      <c r="B46" s="150" t="s">
        <v>40</v>
      </c>
      <c r="C46" s="150" t="s">
        <v>2847</v>
      </c>
      <c r="D46" s="150" t="s">
        <v>2840</v>
      </c>
      <c r="E46" s="151" t="s">
        <v>2848</v>
      </c>
      <c r="F46" s="150" t="s">
        <v>2594</v>
      </c>
      <c r="G46" s="150" t="s">
        <v>2836</v>
      </c>
    </row>
    <row r="47" spans="1:7" ht="17.25">
      <c r="A47" s="150" t="s">
        <v>2912</v>
      </c>
      <c r="B47" s="150" t="s">
        <v>42</v>
      </c>
      <c r="C47" s="150" t="s">
        <v>2893</v>
      </c>
      <c r="D47" s="150" t="s">
        <v>2840</v>
      </c>
      <c r="E47" s="151" t="s">
        <v>2894</v>
      </c>
      <c r="F47" s="150" t="s">
        <v>2594</v>
      </c>
      <c r="G47" s="150" t="s">
        <v>2836</v>
      </c>
    </row>
    <row r="48" spans="1:7" ht="17.25">
      <c r="A48" s="150" t="s">
        <v>2913</v>
      </c>
      <c r="B48" s="150" t="s">
        <v>57</v>
      </c>
      <c r="C48" s="150" t="s">
        <v>2847</v>
      </c>
      <c r="D48" s="150" t="s">
        <v>2840</v>
      </c>
      <c r="E48" s="151" t="s">
        <v>2848</v>
      </c>
      <c r="F48" s="150" t="s">
        <v>2594</v>
      </c>
      <c r="G48" s="150" t="s">
        <v>2914</v>
      </c>
    </row>
    <row r="49" spans="1:7" ht="17.25">
      <c r="A49" s="150" t="s">
        <v>2915</v>
      </c>
      <c r="B49" s="150" t="s">
        <v>2916</v>
      </c>
      <c r="C49" s="150" t="s">
        <v>1333</v>
      </c>
      <c r="D49" s="150" t="s">
        <v>2840</v>
      </c>
      <c r="E49" s="151" t="s">
        <v>1333</v>
      </c>
      <c r="F49" s="150" t="s">
        <v>2592</v>
      </c>
      <c r="G49" s="150" t="s">
        <v>2836</v>
      </c>
    </row>
    <row r="50" spans="1:7" ht="17.25">
      <c r="A50" s="52" t="s">
        <v>2917</v>
      </c>
      <c r="B50" s="52"/>
      <c r="C50" s="52"/>
      <c r="D50" s="52"/>
      <c r="E50" s="53"/>
      <c r="F50" s="52"/>
      <c r="G50" s="52"/>
    </row>
    <row r="51" spans="1:7" ht="17.25">
      <c r="A51" s="150" t="s">
        <v>2918</v>
      </c>
      <c r="B51" s="150" t="s">
        <v>36</v>
      </c>
      <c r="C51" s="150" t="s">
        <v>2893</v>
      </c>
      <c r="D51" s="150" t="s">
        <v>2840</v>
      </c>
      <c r="E51" s="151" t="s">
        <v>2894</v>
      </c>
      <c r="F51" s="150" t="s">
        <v>2594</v>
      </c>
      <c r="G51" s="150" t="s">
        <v>2836</v>
      </c>
    </row>
    <row r="52" spans="1:7" ht="17.100000000000001">
      <c r="A52" s="150" t="s">
        <v>2919</v>
      </c>
      <c r="B52" s="150" t="s">
        <v>36</v>
      </c>
      <c r="C52" s="150"/>
      <c r="D52" s="150" t="s">
        <v>2834</v>
      </c>
      <c r="E52" s="151"/>
      <c r="F52" s="150" t="s">
        <v>2835</v>
      </c>
      <c r="G52" s="150" t="s">
        <v>2920</v>
      </c>
    </row>
    <row r="53" spans="1:7" ht="17.25">
      <c r="A53" s="150" t="s">
        <v>2921</v>
      </c>
      <c r="B53" s="150" t="s">
        <v>42</v>
      </c>
      <c r="C53" s="150" t="s">
        <v>2922</v>
      </c>
      <c r="D53" s="150" t="s">
        <v>2840</v>
      </c>
      <c r="E53" s="151" t="s">
        <v>2848</v>
      </c>
      <c r="F53" s="150" t="s">
        <v>2594</v>
      </c>
      <c r="G53" s="150" t="s">
        <v>2923</v>
      </c>
    </row>
    <row r="54" spans="1:7" ht="17.25">
      <c r="A54" s="150" t="s">
        <v>2924</v>
      </c>
      <c r="B54" s="150" t="s">
        <v>44</v>
      </c>
      <c r="C54" s="150" t="s">
        <v>2847</v>
      </c>
      <c r="D54" s="150" t="s">
        <v>2840</v>
      </c>
      <c r="E54" s="151" t="s">
        <v>2848</v>
      </c>
      <c r="F54" s="150" t="s">
        <v>2594</v>
      </c>
      <c r="G54" s="150" t="s">
        <v>2925</v>
      </c>
    </row>
    <row r="55" spans="1:7" ht="17.100000000000001">
      <c r="A55" s="150" t="s">
        <v>2926</v>
      </c>
      <c r="B55" s="150" t="s">
        <v>58</v>
      </c>
      <c r="C55" s="150"/>
      <c r="D55" s="150" t="s">
        <v>2834</v>
      </c>
      <c r="E55" s="151"/>
      <c r="F55" s="150" t="s">
        <v>2835</v>
      </c>
      <c r="G55" s="150" t="s">
        <v>2836</v>
      </c>
    </row>
    <row r="56" spans="1:7" ht="17.100000000000001">
      <c r="A56" s="150" t="s">
        <v>2927</v>
      </c>
      <c r="B56" s="150" t="s">
        <v>40</v>
      </c>
      <c r="C56" s="150"/>
      <c r="D56" s="150" t="s">
        <v>2834</v>
      </c>
      <c r="E56" s="151"/>
      <c r="F56" s="151" t="s">
        <v>2835</v>
      </c>
      <c r="G56" s="150" t="s">
        <v>2836</v>
      </c>
    </row>
    <row r="57" spans="1:7" ht="17.100000000000001">
      <c r="A57" s="150" t="s">
        <v>2928</v>
      </c>
      <c r="B57" s="150" t="s">
        <v>42</v>
      </c>
      <c r="C57" s="150"/>
      <c r="D57" s="150" t="s">
        <v>2834</v>
      </c>
      <c r="E57" s="151"/>
      <c r="F57" s="150" t="s">
        <v>2835</v>
      </c>
      <c r="G57" s="150" t="s">
        <v>2836</v>
      </c>
    </row>
    <row r="58" spans="1:7" ht="17.100000000000001">
      <c r="A58" s="150" t="s">
        <v>2929</v>
      </c>
      <c r="B58" s="150" t="s">
        <v>42</v>
      </c>
      <c r="C58" s="150"/>
      <c r="D58" s="150" t="s">
        <v>2834</v>
      </c>
      <c r="E58" s="151"/>
      <c r="F58" s="150" t="s">
        <v>2835</v>
      </c>
      <c r="G58" s="150" t="s">
        <v>2836</v>
      </c>
    </row>
    <row r="59" spans="1:7" ht="17.100000000000001">
      <c r="A59" s="150" t="s">
        <v>2930</v>
      </c>
      <c r="B59" s="150" t="s">
        <v>2876</v>
      </c>
      <c r="C59" s="150"/>
      <c r="D59" s="150" t="s">
        <v>2834</v>
      </c>
      <c r="E59" s="151"/>
      <c r="F59" s="150" t="s">
        <v>2835</v>
      </c>
      <c r="G59" s="150" t="s">
        <v>2836</v>
      </c>
    </row>
    <row r="60" spans="1:7" ht="17.100000000000001">
      <c r="A60" s="150" t="s">
        <v>2931</v>
      </c>
      <c r="B60" s="150" t="s">
        <v>56</v>
      </c>
      <c r="C60" s="150"/>
      <c r="D60" s="150" t="s">
        <v>2834</v>
      </c>
      <c r="E60" s="151"/>
      <c r="F60" s="150" t="s">
        <v>2835</v>
      </c>
      <c r="G60" s="150" t="s">
        <v>2836</v>
      </c>
    </row>
    <row r="61" spans="1:7" ht="17.100000000000001">
      <c r="A61" s="150" t="s">
        <v>2932</v>
      </c>
      <c r="B61" s="150" t="s">
        <v>2876</v>
      </c>
      <c r="C61" s="150"/>
      <c r="D61" s="150" t="s">
        <v>2834</v>
      </c>
      <c r="E61" s="151"/>
      <c r="F61" s="151" t="s">
        <v>2835</v>
      </c>
      <c r="G61" s="150" t="s">
        <v>2836</v>
      </c>
    </row>
    <row r="62" spans="1:7" ht="17.25">
      <c r="A62" s="52" t="s">
        <v>2933</v>
      </c>
      <c r="B62" s="52"/>
      <c r="C62" s="52"/>
      <c r="D62" s="52"/>
      <c r="E62" s="53"/>
      <c r="F62" s="52"/>
      <c r="G62" s="52"/>
    </row>
    <row r="63" spans="1:7" ht="17.25">
      <c r="A63" s="148" t="s">
        <v>2934</v>
      </c>
      <c r="B63" s="148" t="s">
        <v>44</v>
      </c>
      <c r="C63" s="148" t="s">
        <v>2935</v>
      </c>
      <c r="D63" s="148" t="s">
        <v>2840</v>
      </c>
      <c r="E63" s="149" t="s">
        <v>2599</v>
      </c>
      <c r="F63" s="149" t="s">
        <v>2936</v>
      </c>
      <c r="G63" s="148" t="s">
        <v>2937</v>
      </c>
    </row>
    <row r="64" spans="1:7" ht="17.100000000000001">
      <c r="A64" s="150" t="s">
        <v>2938</v>
      </c>
      <c r="B64" s="150" t="s">
        <v>44</v>
      </c>
      <c r="C64" s="150"/>
      <c r="D64" s="150" t="s">
        <v>2834</v>
      </c>
      <c r="E64" s="151"/>
      <c r="F64" s="151" t="s">
        <v>2939</v>
      </c>
      <c r="G64" s="150" t="s">
        <v>2836</v>
      </c>
    </row>
    <row r="65" spans="1:7" ht="17.100000000000001">
      <c r="A65" s="150" t="s">
        <v>2940</v>
      </c>
      <c r="B65" s="150" t="s">
        <v>44</v>
      </c>
      <c r="C65" s="150" t="s">
        <v>2941</v>
      </c>
      <c r="D65" s="150" t="s">
        <v>2834</v>
      </c>
      <c r="E65" s="151"/>
      <c r="F65" s="150" t="s">
        <v>2942</v>
      </c>
      <c r="G65" s="150" t="s">
        <v>2943</v>
      </c>
    </row>
    <row r="66" spans="1:7" ht="17.100000000000001">
      <c r="A66" s="150" t="s">
        <v>2944</v>
      </c>
      <c r="B66" s="150" t="s">
        <v>2876</v>
      </c>
      <c r="C66" s="150"/>
      <c r="D66" s="150" t="s">
        <v>2834</v>
      </c>
      <c r="E66" s="151"/>
      <c r="F66" s="150" t="s">
        <v>2945</v>
      </c>
      <c r="G66" s="150" t="s">
        <v>2836</v>
      </c>
    </row>
    <row r="67" spans="1:7" ht="17.25">
      <c r="A67" s="52" t="s">
        <v>2946</v>
      </c>
      <c r="B67" s="52"/>
      <c r="C67" s="52"/>
      <c r="D67" s="52"/>
      <c r="E67" s="53"/>
      <c r="F67" s="52"/>
      <c r="G67" s="52"/>
    </row>
    <row r="68" spans="1:7" ht="17.25">
      <c r="A68" s="150" t="s">
        <v>2947</v>
      </c>
      <c r="B68" s="150" t="s">
        <v>58</v>
      </c>
      <c r="C68" s="150" t="s">
        <v>2839</v>
      </c>
      <c r="D68" s="150" t="s">
        <v>2840</v>
      </c>
      <c r="E68" s="151" t="s">
        <v>2841</v>
      </c>
      <c r="F68" s="150" t="s">
        <v>2594</v>
      </c>
      <c r="G68" s="150" t="s">
        <v>2948</v>
      </c>
    </row>
    <row r="69" spans="1:7" ht="17.100000000000001">
      <c r="A69" s="150" t="s">
        <v>2949</v>
      </c>
      <c r="B69" s="150" t="s">
        <v>56</v>
      </c>
      <c r="C69" s="150"/>
      <c r="D69" s="150" t="s">
        <v>2834</v>
      </c>
      <c r="E69" s="151"/>
      <c r="F69" s="150" t="s">
        <v>2835</v>
      </c>
      <c r="G69" s="150" t="s">
        <v>2836</v>
      </c>
    </row>
    <row r="70" spans="1:7" ht="17.25">
      <c r="A70" s="150" t="s">
        <v>2950</v>
      </c>
      <c r="B70" s="150" t="s">
        <v>2951</v>
      </c>
      <c r="C70" s="150" t="s">
        <v>1333</v>
      </c>
      <c r="D70" s="150" t="s">
        <v>2840</v>
      </c>
      <c r="E70" s="151" t="s">
        <v>1333</v>
      </c>
      <c r="F70" s="150" t="s">
        <v>2592</v>
      </c>
      <c r="G70" s="150" t="s">
        <v>2836</v>
      </c>
    </row>
    <row r="71" spans="1:7" ht="17.25">
      <c r="A71" s="150" t="s">
        <v>2952</v>
      </c>
      <c r="B71" s="150" t="s">
        <v>2951</v>
      </c>
      <c r="C71" s="150" t="s">
        <v>1333</v>
      </c>
      <c r="D71" s="150" t="s">
        <v>2840</v>
      </c>
      <c r="E71" s="151" t="s">
        <v>1333</v>
      </c>
      <c r="F71" s="150" t="s">
        <v>2592</v>
      </c>
      <c r="G71" s="150" t="s">
        <v>2836</v>
      </c>
    </row>
    <row r="72" spans="1:7" ht="17.25">
      <c r="A72" s="52" t="s">
        <v>2953</v>
      </c>
      <c r="B72" s="52"/>
      <c r="C72" s="52"/>
      <c r="D72" s="52"/>
      <c r="E72" s="53"/>
      <c r="F72" s="52"/>
      <c r="G72" s="52"/>
    </row>
    <row r="73" spans="1:7" ht="17.25">
      <c r="A73" s="150" t="s">
        <v>2954</v>
      </c>
      <c r="B73" s="150" t="s">
        <v>17</v>
      </c>
      <c r="C73" s="150" t="s">
        <v>2854</v>
      </c>
      <c r="D73" s="150" t="s">
        <v>2840</v>
      </c>
      <c r="E73" s="151" t="s">
        <v>2841</v>
      </c>
      <c r="F73" s="150" t="s">
        <v>2594</v>
      </c>
      <c r="G73" s="150" t="s">
        <v>2955</v>
      </c>
    </row>
    <row r="74" spans="1:7" ht="17.25">
      <c r="A74" s="150" t="s">
        <v>2956</v>
      </c>
      <c r="B74" s="150" t="s">
        <v>2957</v>
      </c>
      <c r="C74" s="150" t="s">
        <v>1333</v>
      </c>
      <c r="D74" s="150" t="s">
        <v>2840</v>
      </c>
      <c r="E74" s="151" t="s">
        <v>1333</v>
      </c>
      <c r="F74" s="150" t="s">
        <v>2592</v>
      </c>
      <c r="G74" s="150" t="s">
        <v>2836</v>
      </c>
    </row>
    <row r="75" spans="1:7" ht="17.25">
      <c r="A75" s="150" t="s">
        <v>2958</v>
      </c>
      <c r="B75" s="150"/>
      <c r="C75" s="150" t="s">
        <v>2959</v>
      </c>
      <c r="D75" s="150" t="s">
        <v>2840</v>
      </c>
      <c r="E75" s="151" t="s">
        <v>1333</v>
      </c>
      <c r="F75" s="150" t="s">
        <v>2592</v>
      </c>
      <c r="G75" s="150" t="s">
        <v>2836</v>
      </c>
    </row>
    <row r="76" spans="1:7" ht="17.25">
      <c r="A76" s="52" t="s">
        <v>2960</v>
      </c>
      <c r="B76" s="52"/>
      <c r="C76" s="52"/>
      <c r="D76" s="52"/>
      <c r="E76" s="53"/>
      <c r="F76" s="52"/>
      <c r="G76" s="52"/>
    </row>
    <row r="77" spans="1:7" ht="17.25">
      <c r="A77" s="150" t="s">
        <v>2961</v>
      </c>
      <c r="B77" s="150" t="s">
        <v>10</v>
      </c>
      <c r="C77" s="150" t="s">
        <v>2847</v>
      </c>
      <c r="D77" s="150" t="s">
        <v>2840</v>
      </c>
      <c r="E77" s="151" t="s">
        <v>2848</v>
      </c>
      <c r="F77" s="150" t="s">
        <v>2594</v>
      </c>
      <c r="G77" s="150" t="s">
        <v>2836</v>
      </c>
    </row>
    <row r="78" spans="1:7" ht="17.25">
      <c r="A78" s="150" t="s">
        <v>2962</v>
      </c>
      <c r="B78" s="150" t="s">
        <v>10</v>
      </c>
      <c r="C78" s="150" t="s">
        <v>2847</v>
      </c>
      <c r="D78" s="150" t="s">
        <v>2840</v>
      </c>
      <c r="E78" s="151" t="s">
        <v>2848</v>
      </c>
      <c r="F78" s="150" t="s">
        <v>2594</v>
      </c>
      <c r="G78" s="150" t="s">
        <v>2836</v>
      </c>
    </row>
    <row r="79" spans="1:7" ht="17.25">
      <c r="A79" s="150" t="s">
        <v>2963</v>
      </c>
      <c r="B79" s="150" t="s">
        <v>10</v>
      </c>
      <c r="C79" s="150" t="s">
        <v>2847</v>
      </c>
      <c r="D79" s="150" t="s">
        <v>2840</v>
      </c>
      <c r="E79" s="151" t="s">
        <v>2848</v>
      </c>
      <c r="F79" s="150" t="s">
        <v>2594</v>
      </c>
      <c r="G79" s="150" t="s">
        <v>2836</v>
      </c>
    </row>
    <row r="80" spans="1:7" ht="17.25">
      <c r="A80" s="150" t="s">
        <v>2964</v>
      </c>
      <c r="B80" s="150" t="s">
        <v>10</v>
      </c>
      <c r="C80" s="150" t="s">
        <v>2847</v>
      </c>
      <c r="D80" s="150" t="s">
        <v>2840</v>
      </c>
      <c r="E80" s="151" t="s">
        <v>2848</v>
      </c>
      <c r="F80" s="150" t="s">
        <v>2594</v>
      </c>
      <c r="G80" s="150" t="s">
        <v>2836</v>
      </c>
    </row>
    <row r="81" spans="1:7" ht="17.25">
      <c r="A81" s="52" t="s">
        <v>2965</v>
      </c>
      <c r="B81" s="52"/>
      <c r="C81" s="52"/>
      <c r="D81" s="52"/>
      <c r="E81" s="53"/>
      <c r="F81" s="52"/>
      <c r="G81" s="52"/>
    </row>
    <row r="82" spans="1:7" ht="17.25">
      <c r="A82" s="150" t="s">
        <v>2966</v>
      </c>
      <c r="B82" s="150" t="s">
        <v>2957</v>
      </c>
      <c r="C82" s="150" t="s">
        <v>2847</v>
      </c>
      <c r="D82" s="150" t="s">
        <v>2840</v>
      </c>
      <c r="E82" s="151" t="s">
        <v>2848</v>
      </c>
      <c r="F82" s="150" t="s">
        <v>2594</v>
      </c>
      <c r="G82" s="150" t="s">
        <v>2836</v>
      </c>
    </row>
    <row r="83" spans="1:7" ht="17.25">
      <c r="A83" s="150" t="s">
        <v>2967</v>
      </c>
      <c r="B83" s="150" t="s">
        <v>2957</v>
      </c>
      <c r="C83" s="150" t="s">
        <v>2847</v>
      </c>
      <c r="D83" s="150" t="s">
        <v>2840</v>
      </c>
      <c r="E83" s="151" t="s">
        <v>2848</v>
      </c>
      <c r="F83" s="150" t="s">
        <v>2594</v>
      </c>
      <c r="G83" s="150" t="s">
        <v>2836</v>
      </c>
    </row>
    <row r="84" spans="1:7" ht="17.25">
      <c r="A84" s="150" t="s">
        <v>2968</v>
      </c>
      <c r="B84" s="150" t="s">
        <v>2957</v>
      </c>
      <c r="C84" s="150" t="s">
        <v>2847</v>
      </c>
      <c r="D84" s="150" t="s">
        <v>2840</v>
      </c>
      <c r="E84" s="151" t="s">
        <v>2848</v>
      </c>
      <c r="F84" s="150" t="s">
        <v>2594</v>
      </c>
      <c r="G84" s="150" t="s">
        <v>2836</v>
      </c>
    </row>
    <row r="85" spans="1:7" ht="17.25">
      <c r="A85" s="52" t="s">
        <v>2969</v>
      </c>
      <c r="B85" s="52"/>
      <c r="C85" s="52"/>
      <c r="D85" s="52"/>
      <c r="E85" s="53"/>
      <c r="F85" s="52"/>
      <c r="G85" s="52"/>
    </row>
    <row r="86" spans="1:7" ht="17.25">
      <c r="A86" s="150" t="s">
        <v>2970</v>
      </c>
      <c r="B86" s="150" t="s">
        <v>2957</v>
      </c>
      <c r="C86" s="150" t="s">
        <v>2847</v>
      </c>
      <c r="D86" s="150" t="s">
        <v>2840</v>
      </c>
      <c r="E86" s="151" t="s">
        <v>2848</v>
      </c>
      <c r="F86" s="150" t="s">
        <v>2594</v>
      </c>
      <c r="G86" s="150" t="s">
        <v>2836</v>
      </c>
    </row>
    <row r="87" spans="1:7" ht="17.25">
      <c r="A87" s="150" t="s">
        <v>2971</v>
      </c>
      <c r="B87" s="150" t="s">
        <v>2957</v>
      </c>
      <c r="C87" s="150" t="s">
        <v>2847</v>
      </c>
      <c r="D87" s="150" t="s">
        <v>2840</v>
      </c>
      <c r="E87" s="151" t="s">
        <v>2848</v>
      </c>
      <c r="F87" s="150" t="s">
        <v>2594</v>
      </c>
      <c r="G87" s="150" t="s">
        <v>2836</v>
      </c>
    </row>
    <row r="88" spans="1:7" ht="17.25">
      <c r="A88" s="52" t="s">
        <v>2972</v>
      </c>
      <c r="B88" s="52"/>
      <c r="C88" s="52"/>
      <c r="D88" s="52"/>
      <c r="E88" s="53"/>
      <c r="F88" s="52"/>
      <c r="G88" s="52"/>
    </row>
    <row r="89" spans="1:7" ht="17.25">
      <c r="A89" s="150" t="s">
        <v>2973</v>
      </c>
      <c r="B89" s="150" t="s">
        <v>2974</v>
      </c>
      <c r="C89" s="150" t="s">
        <v>2854</v>
      </c>
      <c r="D89" s="150" t="s">
        <v>2840</v>
      </c>
      <c r="E89" s="151" t="s">
        <v>2841</v>
      </c>
      <c r="F89" s="150" t="s">
        <v>2594</v>
      </c>
      <c r="G89" s="150" t="s">
        <v>2975</v>
      </c>
    </row>
    <row r="90" spans="1:7" ht="17.25">
      <c r="A90" s="150" t="s">
        <v>2976</v>
      </c>
      <c r="B90" s="150" t="s">
        <v>2977</v>
      </c>
      <c r="C90" s="150" t="s">
        <v>2854</v>
      </c>
      <c r="D90" s="150" t="s">
        <v>2840</v>
      </c>
      <c r="E90" s="151" t="s">
        <v>2841</v>
      </c>
      <c r="F90" s="150" t="s">
        <v>2594</v>
      </c>
      <c r="G90" s="150" t="s">
        <v>2978</v>
      </c>
    </row>
    <row r="91" spans="1:7" ht="17.100000000000001">
      <c r="A91" s="150" t="s">
        <v>2979</v>
      </c>
      <c r="B91" s="150" t="s">
        <v>2980</v>
      </c>
      <c r="C91" s="150"/>
      <c r="D91" s="150" t="s">
        <v>2834</v>
      </c>
      <c r="E91" s="151"/>
      <c r="F91" s="150" t="s">
        <v>2981</v>
      </c>
      <c r="G91" s="150" t="s">
        <v>2982</v>
      </c>
    </row>
    <row r="92" spans="1:7" ht="17.100000000000001">
      <c r="A92" s="150" t="s">
        <v>2983</v>
      </c>
      <c r="B92" s="150" t="s">
        <v>2980</v>
      </c>
      <c r="C92" s="150"/>
      <c r="D92" s="150" t="s">
        <v>2834</v>
      </c>
      <c r="E92" s="151"/>
      <c r="F92" s="150" t="s">
        <v>2981</v>
      </c>
      <c r="G92" s="150" t="s">
        <v>2836</v>
      </c>
    </row>
    <row r="93" spans="1:7" ht="17.25">
      <c r="A93" s="150" t="s">
        <v>2984</v>
      </c>
      <c r="B93" s="150" t="s">
        <v>88</v>
      </c>
      <c r="C93" s="150" t="s">
        <v>2854</v>
      </c>
      <c r="D93" s="150" t="s">
        <v>2840</v>
      </c>
      <c r="E93" s="151" t="s">
        <v>2841</v>
      </c>
      <c r="F93" s="150" t="s">
        <v>2594</v>
      </c>
      <c r="G93" s="150" t="s">
        <v>2985</v>
      </c>
    </row>
    <row r="94" spans="1:7" ht="17.100000000000001">
      <c r="A94" s="150" t="s">
        <v>2986</v>
      </c>
      <c r="B94" s="150" t="s">
        <v>2974</v>
      </c>
      <c r="C94" s="150" t="s">
        <v>2987</v>
      </c>
      <c r="D94" s="150" t="s">
        <v>2834</v>
      </c>
      <c r="E94" s="151"/>
      <c r="F94" s="150" t="s">
        <v>2988</v>
      </c>
      <c r="G94" s="150" t="s">
        <v>2989</v>
      </c>
    </row>
    <row r="95" spans="1:7" ht="17.25">
      <c r="A95" s="150" t="s">
        <v>2990</v>
      </c>
      <c r="B95" s="150" t="s">
        <v>2957</v>
      </c>
      <c r="C95" s="150" t="s">
        <v>2893</v>
      </c>
      <c r="D95" s="150" t="s">
        <v>2840</v>
      </c>
      <c r="E95" s="151" t="s">
        <v>2894</v>
      </c>
      <c r="F95" s="150" t="s">
        <v>2594</v>
      </c>
      <c r="G95" s="150" t="s">
        <v>2836</v>
      </c>
    </row>
    <row r="96" spans="1:7" ht="17.25">
      <c r="A96" s="150" t="s">
        <v>2991</v>
      </c>
      <c r="B96" s="150" t="s">
        <v>2957</v>
      </c>
      <c r="C96" s="150" t="s">
        <v>2854</v>
      </c>
      <c r="D96" s="150" t="s">
        <v>2840</v>
      </c>
      <c r="E96" s="151" t="s">
        <v>2841</v>
      </c>
      <c r="F96" s="151" t="s">
        <v>2594</v>
      </c>
      <c r="G96" s="150" t="s">
        <v>2836</v>
      </c>
    </row>
    <row r="97" spans="1:7" ht="17.25">
      <c r="A97" s="150" t="s">
        <v>2992</v>
      </c>
      <c r="B97" s="150" t="s">
        <v>2993</v>
      </c>
      <c r="C97" s="150" t="s">
        <v>2847</v>
      </c>
      <c r="D97" s="150" t="s">
        <v>2840</v>
      </c>
      <c r="E97" s="151" t="s">
        <v>2848</v>
      </c>
      <c r="F97" s="150" t="s">
        <v>2594</v>
      </c>
      <c r="G97" s="150" t="s">
        <v>2836</v>
      </c>
    </row>
    <row r="98" spans="1:7" ht="17.25">
      <c r="A98" s="150" t="s">
        <v>2992</v>
      </c>
      <c r="B98" s="150" t="s">
        <v>2993</v>
      </c>
      <c r="C98" s="150" t="s">
        <v>2847</v>
      </c>
      <c r="D98" s="150" t="s">
        <v>2840</v>
      </c>
      <c r="E98" s="151" t="s">
        <v>2848</v>
      </c>
      <c r="F98" s="151" t="s">
        <v>2594</v>
      </c>
      <c r="G98" s="150" t="s">
        <v>2836</v>
      </c>
    </row>
    <row r="99" spans="1:7" ht="17.25">
      <c r="A99" s="52" t="s">
        <v>2994</v>
      </c>
      <c r="B99" s="52"/>
      <c r="C99" s="52"/>
      <c r="D99" s="52"/>
      <c r="E99" s="53"/>
      <c r="F99" s="52"/>
      <c r="G99" s="52"/>
    </row>
    <row r="100" spans="1:7" ht="17.25">
      <c r="A100" s="150" t="s">
        <v>2995</v>
      </c>
      <c r="B100" s="150" t="s">
        <v>2957</v>
      </c>
      <c r="C100" s="150" t="s">
        <v>2854</v>
      </c>
      <c r="D100" s="150" t="s">
        <v>2840</v>
      </c>
      <c r="E100" s="151" t="s">
        <v>2841</v>
      </c>
      <c r="F100" s="150" t="s">
        <v>2594</v>
      </c>
      <c r="G100" s="150" t="s">
        <v>2836</v>
      </c>
    </row>
    <row r="101" spans="1:7" ht="17.100000000000001">
      <c r="A101" s="150" t="s">
        <v>2996</v>
      </c>
      <c r="B101" s="150" t="s">
        <v>2957</v>
      </c>
      <c r="C101" s="150"/>
      <c r="D101" s="150" t="s">
        <v>2834</v>
      </c>
      <c r="E101" s="151"/>
      <c r="F101" s="150" t="s">
        <v>2997</v>
      </c>
      <c r="G101" s="150" t="s">
        <v>2836</v>
      </c>
    </row>
    <row r="102" spans="1:7" ht="17.25">
      <c r="A102" s="52" t="s">
        <v>2998</v>
      </c>
      <c r="B102" s="52"/>
      <c r="C102" s="52"/>
      <c r="D102" s="52"/>
      <c r="E102" s="53"/>
      <c r="F102" s="52"/>
      <c r="G102" s="52"/>
    </row>
    <row r="103" spans="1:7" ht="17.100000000000001">
      <c r="A103" s="150" t="s">
        <v>2999</v>
      </c>
      <c r="B103" s="150"/>
      <c r="C103" s="150" t="s">
        <v>669</v>
      </c>
      <c r="D103" s="150" t="s">
        <v>2834</v>
      </c>
      <c r="E103" s="151"/>
      <c r="F103" s="150" t="s">
        <v>3000</v>
      </c>
      <c r="G103" s="150" t="s">
        <v>2836</v>
      </c>
    </row>
    <row r="104" spans="1:7" ht="17.25">
      <c r="A104" s="150" t="s">
        <v>3001</v>
      </c>
      <c r="B104" s="150" t="s">
        <v>94</v>
      </c>
      <c r="C104" s="150" t="s">
        <v>3002</v>
      </c>
      <c r="D104" s="150" t="s">
        <v>2840</v>
      </c>
      <c r="E104" s="151" t="s">
        <v>3003</v>
      </c>
      <c r="F104" s="150" t="s">
        <v>2592</v>
      </c>
      <c r="G104" s="150" t="s">
        <v>3004</v>
      </c>
    </row>
    <row r="105" spans="1:7" ht="17.100000000000001">
      <c r="A105" s="150" t="s">
        <v>3005</v>
      </c>
      <c r="B105" s="150" t="s">
        <v>2957</v>
      </c>
      <c r="C105" s="150" t="s">
        <v>3006</v>
      </c>
      <c r="D105" s="150" t="s">
        <v>2834</v>
      </c>
      <c r="E105" s="151"/>
      <c r="F105" s="150" t="s">
        <v>3007</v>
      </c>
      <c r="G105" s="150" t="s">
        <v>2836</v>
      </c>
    </row>
    <row r="106" spans="1:7" ht="17.100000000000001">
      <c r="A106" s="150" t="s">
        <v>3008</v>
      </c>
      <c r="B106" s="150" t="s">
        <v>96</v>
      </c>
      <c r="C106" s="150"/>
      <c r="D106" s="150" t="s">
        <v>2834</v>
      </c>
      <c r="E106" s="151"/>
      <c r="F106" s="150" t="s">
        <v>3009</v>
      </c>
      <c r="G106" s="150" t="s">
        <v>2836</v>
      </c>
    </row>
    <row r="107" spans="1:7" ht="17.25">
      <c r="A107" s="52" t="s">
        <v>3010</v>
      </c>
      <c r="B107" s="52"/>
      <c r="C107" s="52"/>
      <c r="D107" s="52"/>
      <c r="E107" s="53"/>
      <c r="F107" s="52"/>
      <c r="G107" s="52"/>
    </row>
    <row r="108" spans="1:7" ht="17.25">
      <c r="A108" s="150" t="s">
        <v>3011</v>
      </c>
      <c r="B108" s="150" t="s">
        <v>2957</v>
      </c>
      <c r="C108" s="150" t="s">
        <v>2854</v>
      </c>
      <c r="D108" s="150" t="s">
        <v>2840</v>
      </c>
      <c r="E108" s="151" t="s">
        <v>2841</v>
      </c>
      <c r="F108" s="150" t="s">
        <v>2594</v>
      </c>
      <c r="G108" s="150" t="s">
        <v>3012</v>
      </c>
    </row>
    <row r="109" spans="1:7" ht="17.25">
      <c r="A109" s="150" t="s">
        <v>3013</v>
      </c>
      <c r="B109" s="150" t="s">
        <v>104</v>
      </c>
      <c r="C109" s="150" t="s">
        <v>2847</v>
      </c>
      <c r="D109" s="150" t="s">
        <v>2840</v>
      </c>
      <c r="E109" s="151" t="s">
        <v>2848</v>
      </c>
      <c r="F109" s="150" t="s">
        <v>2594</v>
      </c>
      <c r="G109" s="150" t="s">
        <v>2836</v>
      </c>
    </row>
    <row r="110" spans="1:7" ht="17.25">
      <c r="A110" s="150" t="s">
        <v>3014</v>
      </c>
      <c r="B110" s="150" t="s">
        <v>101</v>
      </c>
      <c r="C110" s="150" t="s">
        <v>3015</v>
      </c>
      <c r="D110" s="150" t="s">
        <v>2840</v>
      </c>
      <c r="E110" s="151" t="s">
        <v>2841</v>
      </c>
      <c r="F110" s="150" t="s">
        <v>2594</v>
      </c>
      <c r="G110" s="150" t="s">
        <v>3016</v>
      </c>
    </row>
    <row r="111" spans="1:7" ht="17.25">
      <c r="A111" s="150" t="s">
        <v>3017</v>
      </c>
      <c r="B111" s="150" t="s">
        <v>2957</v>
      </c>
      <c r="C111" s="150" t="s">
        <v>2847</v>
      </c>
      <c r="D111" s="150" t="s">
        <v>2840</v>
      </c>
      <c r="E111" s="151" t="s">
        <v>2848</v>
      </c>
      <c r="F111" s="150" t="s">
        <v>2594</v>
      </c>
      <c r="G111" s="150" t="s">
        <v>2836</v>
      </c>
    </row>
    <row r="112" spans="1:7" ht="17.25">
      <c r="A112" s="52" t="s">
        <v>3018</v>
      </c>
      <c r="B112" s="52"/>
      <c r="C112" s="52"/>
      <c r="D112" s="52"/>
      <c r="E112" s="53"/>
      <c r="F112" s="52"/>
      <c r="G112" s="52"/>
    </row>
    <row r="113" spans="1:7" ht="17.25">
      <c r="A113" s="150" t="s">
        <v>3019</v>
      </c>
      <c r="B113" s="150" t="s">
        <v>36</v>
      </c>
      <c r="C113" s="150" t="s">
        <v>669</v>
      </c>
      <c r="D113" s="150" t="s">
        <v>3020</v>
      </c>
      <c r="E113" s="151" t="s">
        <v>669</v>
      </c>
      <c r="F113" s="150" t="s">
        <v>2611</v>
      </c>
      <c r="G113" s="150" t="s">
        <v>3021</v>
      </c>
    </row>
    <row r="114" spans="1:7" ht="17.25">
      <c r="A114" s="150" t="s">
        <v>3022</v>
      </c>
      <c r="B114" s="150" t="s">
        <v>40</v>
      </c>
      <c r="C114" s="150" t="s">
        <v>669</v>
      </c>
      <c r="D114" s="150" t="s">
        <v>3020</v>
      </c>
      <c r="E114" s="151" t="s">
        <v>669</v>
      </c>
      <c r="F114" s="150" t="s">
        <v>2611</v>
      </c>
      <c r="G114" s="150" t="s">
        <v>3023</v>
      </c>
    </row>
    <row r="115" spans="1:7" ht="17.25">
      <c r="A115" s="150" t="s">
        <v>3024</v>
      </c>
      <c r="B115" s="150" t="s">
        <v>42</v>
      </c>
      <c r="C115" s="150" t="s">
        <v>3025</v>
      </c>
      <c r="D115" s="150" t="s">
        <v>3020</v>
      </c>
      <c r="E115" s="151" t="s">
        <v>669</v>
      </c>
      <c r="F115" s="150" t="s">
        <v>2611</v>
      </c>
      <c r="G115" s="150" t="s">
        <v>3026</v>
      </c>
    </row>
    <row r="116" spans="1:7" ht="17.25">
      <c r="A116" s="150" t="s">
        <v>3027</v>
      </c>
      <c r="B116" s="150" t="s">
        <v>44</v>
      </c>
      <c r="C116" s="150" t="s">
        <v>1889</v>
      </c>
      <c r="D116" s="150" t="s">
        <v>3020</v>
      </c>
      <c r="E116" s="151" t="s">
        <v>669</v>
      </c>
      <c r="F116" s="150" t="s">
        <v>2611</v>
      </c>
      <c r="G116" s="150" t="s">
        <v>3028</v>
      </c>
    </row>
    <row r="117" spans="1:7" ht="17.100000000000001">
      <c r="A117" s="150" t="s">
        <v>2833</v>
      </c>
      <c r="B117" s="150" t="s">
        <v>36</v>
      </c>
      <c r="C117" s="150"/>
      <c r="D117" s="150" t="s">
        <v>2834</v>
      </c>
      <c r="E117" s="151"/>
      <c r="F117" s="150" t="s">
        <v>2835</v>
      </c>
      <c r="G117" s="150" t="s">
        <v>2836</v>
      </c>
    </row>
    <row r="118" spans="1:7" ht="17.25">
      <c r="A118" s="52" t="s">
        <v>3029</v>
      </c>
      <c r="B118" s="52"/>
      <c r="C118" s="52"/>
      <c r="D118" s="52"/>
      <c r="E118" s="53"/>
      <c r="F118" s="52"/>
      <c r="G118" s="52"/>
    </row>
    <row r="119" spans="1:7" ht="17.25">
      <c r="A119" s="150" t="s">
        <v>2843</v>
      </c>
      <c r="B119" s="150" t="s">
        <v>35</v>
      </c>
      <c r="C119" s="150" t="s">
        <v>2844</v>
      </c>
      <c r="D119" s="150" t="s">
        <v>3020</v>
      </c>
      <c r="E119" s="151" t="s">
        <v>669</v>
      </c>
      <c r="F119" s="150" t="s">
        <v>2613</v>
      </c>
      <c r="G119" s="150" t="s">
        <v>2845</v>
      </c>
    </row>
    <row r="120" spans="1:7" ht="17.25">
      <c r="A120" s="150" t="s">
        <v>2846</v>
      </c>
      <c r="B120" s="150" t="s">
        <v>36</v>
      </c>
      <c r="C120" s="150" t="s">
        <v>2847</v>
      </c>
      <c r="D120" s="150" t="s">
        <v>3020</v>
      </c>
      <c r="E120" s="151" t="s">
        <v>3030</v>
      </c>
      <c r="F120" s="150" t="s">
        <v>2611</v>
      </c>
      <c r="G120" s="150" t="s">
        <v>2849</v>
      </c>
    </row>
    <row r="121" spans="1:7" ht="17.25">
      <c r="A121" s="150" t="s">
        <v>3031</v>
      </c>
      <c r="B121" s="150" t="s">
        <v>36</v>
      </c>
      <c r="C121" s="150" t="s">
        <v>3032</v>
      </c>
      <c r="D121" s="150" t="s">
        <v>3020</v>
      </c>
      <c r="E121" s="151" t="s">
        <v>669</v>
      </c>
      <c r="F121" s="150" t="s">
        <v>2611</v>
      </c>
      <c r="G121" s="150" t="s">
        <v>3033</v>
      </c>
    </row>
    <row r="122" spans="1:7" ht="17.25">
      <c r="A122" s="150" t="s">
        <v>3034</v>
      </c>
      <c r="B122" s="150" t="s">
        <v>38</v>
      </c>
      <c r="C122" s="150" t="s">
        <v>669</v>
      </c>
      <c r="D122" s="150" t="s">
        <v>3020</v>
      </c>
      <c r="E122" s="151" t="s">
        <v>669</v>
      </c>
      <c r="F122" s="150" t="s">
        <v>2611</v>
      </c>
      <c r="G122" s="150" t="s">
        <v>2836</v>
      </c>
    </row>
    <row r="123" spans="1:7" ht="17.25">
      <c r="A123" s="150" t="s">
        <v>2856</v>
      </c>
      <c r="B123" s="150" t="s">
        <v>42</v>
      </c>
      <c r="C123" s="150" t="s">
        <v>2847</v>
      </c>
      <c r="D123" s="150" t="s">
        <v>3020</v>
      </c>
      <c r="E123" s="151" t="s">
        <v>3030</v>
      </c>
      <c r="F123" s="150" t="s">
        <v>2611</v>
      </c>
      <c r="G123" s="150" t="s">
        <v>2857</v>
      </c>
    </row>
    <row r="124" spans="1:7" ht="17.25">
      <c r="A124" s="150" t="s">
        <v>3035</v>
      </c>
      <c r="B124" s="150" t="s">
        <v>42</v>
      </c>
      <c r="C124" s="150" t="s">
        <v>3036</v>
      </c>
      <c r="D124" s="150" t="s">
        <v>3020</v>
      </c>
      <c r="E124" s="151" t="s">
        <v>669</v>
      </c>
      <c r="F124" s="150" t="s">
        <v>2611</v>
      </c>
      <c r="G124" s="150" t="s">
        <v>3037</v>
      </c>
    </row>
    <row r="125" spans="1:7" ht="17.25">
      <c r="A125" s="150" t="s">
        <v>2858</v>
      </c>
      <c r="B125" s="150" t="s">
        <v>44</v>
      </c>
      <c r="C125" s="150" t="s">
        <v>2847</v>
      </c>
      <c r="D125" s="150" t="s">
        <v>3020</v>
      </c>
      <c r="E125" s="151" t="s">
        <v>3030</v>
      </c>
      <c r="F125" s="150" t="s">
        <v>2611</v>
      </c>
      <c r="G125" s="150" t="s">
        <v>2836</v>
      </c>
    </row>
    <row r="126" spans="1:7" ht="17.25">
      <c r="A126" s="150" t="s">
        <v>2859</v>
      </c>
      <c r="B126" s="150" t="s">
        <v>57</v>
      </c>
      <c r="C126" s="150" t="s">
        <v>2847</v>
      </c>
      <c r="D126" s="150" t="s">
        <v>3020</v>
      </c>
      <c r="E126" s="151" t="s">
        <v>3030</v>
      </c>
      <c r="F126" s="150" t="s">
        <v>2611</v>
      </c>
      <c r="G126" s="150" t="s">
        <v>2836</v>
      </c>
    </row>
    <row r="127" spans="1:7" ht="17.100000000000001">
      <c r="A127" s="150" t="s">
        <v>2862</v>
      </c>
      <c r="B127" s="150" t="s">
        <v>2863</v>
      </c>
      <c r="C127" s="150"/>
      <c r="D127" s="150" t="s">
        <v>2834</v>
      </c>
      <c r="E127" s="151"/>
      <c r="F127" s="150" t="s">
        <v>2835</v>
      </c>
      <c r="G127" s="150" t="s">
        <v>2836</v>
      </c>
    </row>
    <row r="128" spans="1:7" ht="17.100000000000001">
      <c r="A128" s="150" t="s">
        <v>2864</v>
      </c>
      <c r="B128" s="150" t="s">
        <v>2863</v>
      </c>
      <c r="C128" s="150"/>
      <c r="D128" s="150" t="s">
        <v>2834</v>
      </c>
      <c r="E128" s="151"/>
      <c r="F128" s="151" t="s">
        <v>2835</v>
      </c>
      <c r="G128" s="150" t="s">
        <v>2836</v>
      </c>
    </row>
    <row r="129" spans="1:7" ht="17.100000000000001">
      <c r="A129" s="150" t="s">
        <v>2865</v>
      </c>
      <c r="B129" s="150" t="s">
        <v>2866</v>
      </c>
      <c r="C129" s="150"/>
      <c r="D129" s="150" t="s">
        <v>2834</v>
      </c>
      <c r="E129" s="151"/>
      <c r="F129" s="151" t="s">
        <v>2835</v>
      </c>
      <c r="G129" s="150" t="s">
        <v>2836</v>
      </c>
    </row>
    <row r="130" spans="1:7" ht="17.100000000000001">
      <c r="A130" s="150" t="s">
        <v>2867</v>
      </c>
      <c r="B130" s="150" t="s">
        <v>2868</v>
      </c>
      <c r="C130" s="150"/>
      <c r="D130" s="150" t="s">
        <v>2834</v>
      </c>
      <c r="E130" s="151"/>
      <c r="F130" s="150" t="s">
        <v>2835</v>
      </c>
      <c r="G130" s="150" t="s">
        <v>2836</v>
      </c>
    </row>
    <row r="131" spans="1:7" ht="17.100000000000001">
      <c r="A131" s="150" t="s">
        <v>2869</v>
      </c>
      <c r="B131" s="150" t="s">
        <v>2868</v>
      </c>
      <c r="C131" s="150"/>
      <c r="D131" s="150" t="s">
        <v>2834</v>
      </c>
      <c r="E131" s="151"/>
      <c r="F131" s="150" t="s">
        <v>2835</v>
      </c>
      <c r="G131" s="150" t="s">
        <v>2836</v>
      </c>
    </row>
    <row r="132" spans="1:7" ht="17.100000000000001">
      <c r="A132" s="150" t="s">
        <v>2870</v>
      </c>
      <c r="B132" s="150" t="s">
        <v>2868</v>
      </c>
      <c r="C132" s="150"/>
      <c r="D132" s="150" t="s">
        <v>2834</v>
      </c>
      <c r="E132" s="151"/>
      <c r="F132" s="150" t="s">
        <v>2835</v>
      </c>
      <c r="G132" s="150" t="s">
        <v>2836</v>
      </c>
    </row>
    <row r="133" spans="1:7" ht="17.100000000000001">
      <c r="A133" s="150" t="s">
        <v>2871</v>
      </c>
      <c r="B133" s="150" t="s">
        <v>2868</v>
      </c>
      <c r="C133" s="150"/>
      <c r="D133" s="150" t="s">
        <v>2834</v>
      </c>
      <c r="E133" s="151"/>
      <c r="F133" s="150" t="s">
        <v>2835</v>
      </c>
      <c r="G133" s="150" t="s">
        <v>2836</v>
      </c>
    </row>
    <row r="134" spans="1:7" ht="17.100000000000001">
      <c r="A134" s="150" t="s">
        <v>2872</v>
      </c>
      <c r="B134" s="150" t="s">
        <v>36</v>
      </c>
      <c r="C134" s="150"/>
      <c r="D134" s="150" t="s">
        <v>2834</v>
      </c>
      <c r="E134" s="151"/>
      <c r="F134" s="150" t="s">
        <v>2835</v>
      </c>
      <c r="G134" s="150" t="s">
        <v>2836</v>
      </c>
    </row>
    <row r="135" spans="1:7" ht="17.100000000000001">
      <c r="A135" s="150" t="s">
        <v>2873</v>
      </c>
      <c r="B135" s="150" t="s">
        <v>35</v>
      </c>
      <c r="C135" s="150"/>
      <c r="D135" s="150" t="s">
        <v>2834</v>
      </c>
      <c r="E135" s="151"/>
      <c r="F135" s="151" t="s">
        <v>2835</v>
      </c>
      <c r="G135" s="150" t="s">
        <v>2836</v>
      </c>
    </row>
    <row r="136" spans="1:7" ht="17.100000000000001">
      <c r="A136" s="150" t="s">
        <v>2874</v>
      </c>
      <c r="B136" s="150" t="s">
        <v>40</v>
      </c>
      <c r="C136" s="150"/>
      <c r="D136" s="150" t="s">
        <v>2834</v>
      </c>
      <c r="E136" s="151"/>
      <c r="F136" s="151" t="s">
        <v>2835</v>
      </c>
      <c r="G136" s="150" t="s">
        <v>2836</v>
      </c>
    </row>
    <row r="137" spans="1:7" ht="17.100000000000001">
      <c r="A137" s="150" t="s">
        <v>2875</v>
      </c>
      <c r="B137" s="150" t="s">
        <v>2876</v>
      </c>
      <c r="C137" s="150"/>
      <c r="D137" s="150" t="s">
        <v>2834</v>
      </c>
      <c r="E137" s="151"/>
      <c r="F137" s="150" t="s">
        <v>2835</v>
      </c>
      <c r="G137" s="150" t="s">
        <v>2836</v>
      </c>
    </row>
    <row r="138" spans="1:7" ht="17.100000000000001">
      <c r="A138" s="150" t="s">
        <v>2877</v>
      </c>
      <c r="B138" s="150" t="s">
        <v>35</v>
      </c>
      <c r="C138" s="150"/>
      <c r="D138" s="150" t="s">
        <v>2834</v>
      </c>
      <c r="E138" s="151"/>
      <c r="F138" s="150" t="s">
        <v>2835</v>
      </c>
      <c r="G138" s="150" t="s">
        <v>2836</v>
      </c>
    </row>
    <row r="139" spans="1:7" ht="17.25">
      <c r="A139" s="150" t="s">
        <v>2878</v>
      </c>
      <c r="B139" s="150" t="s">
        <v>42</v>
      </c>
      <c r="C139" s="150" t="s">
        <v>2847</v>
      </c>
      <c r="D139" s="150" t="s">
        <v>3020</v>
      </c>
      <c r="E139" s="151" t="s">
        <v>3030</v>
      </c>
      <c r="F139" s="150" t="s">
        <v>2611</v>
      </c>
      <c r="G139" s="150" t="s">
        <v>2879</v>
      </c>
    </row>
    <row r="140" spans="1:7" ht="17.25">
      <c r="A140" s="150" t="s">
        <v>3038</v>
      </c>
      <c r="B140" s="150" t="s">
        <v>35</v>
      </c>
      <c r="C140" s="150" t="s">
        <v>669</v>
      </c>
      <c r="D140" s="150" t="s">
        <v>3020</v>
      </c>
      <c r="E140" s="151" t="s">
        <v>669</v>
      </c>
      <c r="F140" s="150" t="s">
        <v>2611</v>
      </c>
      <c r="G140" s="150" t="s">
        <v>3039</v>
      </c>
    </row>
    <row r="141" spans="1:7" ht="17.25">
      <c r="A141" s="52" t="s">
        <v>3040</v>
      </c>
      <c r="B141" s="52"/>
      <c r="C141" s="52"/>
      <c r="D141" s="52"/>
      <c r="E141" s="53"/>
      <c r="F141" s="52"/>
      <c r="G141" s="52"/>
    </row>
    <row r="142" spans="1:7" ht="17.25">
      <c r="A142" s="150" t="s">
        <v>3041</v>
      </c>
      <c r="B142" s="150" t="s">
        <v>35</v>
      </c>
      <c r="C142" s="150" t="s">
        <v>669</v>
      </c>
      <c r="D142" s="150" t="s">
        <v>3020</v>
      </c>
      <c r="E142" s="151" t="s">
        <v>669</v>
      </c>
      <c r="F142" s="150" t="s">
        <v>2611</v>
      </c>
      <c r="G142" s="150" t="s">
        <v>3042</v>
      </c>
    </row>
    <row r="143" spans="1:7" ht="17.25">
      <c r="A143" s="150" t="s">
        <v>3043</v>
      </c>
      <c r="B143" s="150" t="s">
        <v>35</v>
      </c>
      <c r="C143" s="150" t="s">
        <v>669</v>
      </c>
      <c r="D143" s="150" t="s">
        <v>3020</v>
      </c>
      <c r="E143" s="151" t="s">
        <v>669</v>
      </c>
      <c r="F143" s="150" t="s">
        <v>2611</v>
      </c>
      <c r="G143" s="150" t="s">
        <v>3044</v>
      </c>
    </row>
    <row r="144" spans="1:7" ht="17.25">
      <c r="A144" s="150" t="s">
        <v>3045</v>
      </c>
      <c r="B144" s="150" t="s">
        <v>2863</v>
      </c>
      <c r="C144" s="150" t="s">
        <v>669</v>
      </c>
      <c r="D144" s="150" t="s">
        <v>3020</v>
      </c>
      <c r="E144" s="151" t="s">
        <v>669</v>
      </c>
      <c r="F144" s="150" t="s">
        <v>2611</v>
      </c>
      <c r="G144" s="150" t="s">
        <v>2836</v>
      </c>
    </row>
    <row r="145" spans="1:7" ht="17.100000000000001">
      <c r="A145" s="150" t="s">
        <v>2887</v>
      </c>
      <c r="B145" s="150" t="s">
        <v>40</v>
      </c>
      <c r="C145" s="150"/>
      <c r="D145" s="150" t="s">
        <v>2834</v>
      </c>
      <c r="E145" s="151"/>
      <c r="F145" s="150" t="s">
        <v>2835</v>
      </c>
      <c r="G145" s="150" t="s">
        <v>2888</v>
      </c>
    </row>
    <row r="146" spans="1:7" ht="17.25">
      <c r="A146" s="52" t="s">
        <v>3046</v>
      </c>
      <c r="B146" s="52"/>
      <c r="C146" s="52"/>
      <c r="D146" s="52"/>
      <c r="E146" s="53"/>
      <c r="F146" s="52"/>
      <c r="G146" s="52"/>
    </row>
    <row r="147" spans="1:7" ht="17.25">
      <c r="A147" s="150" t="s">
        <v>3047</v>
      </c>
      <c r="B147" s="150" t="s">
        <v>40</v>
      </c>
      <c r="C147" s="150" t="s">
        <v>3048</v>
      </c>
      <c r="D147" s="150" t="s">
        <v>3020</v>
      </c>
      <c r="E147" s="151" t="s">
        <v>669</v>
      </c>
      <c r="F147" s="150" t="s">
        <v>2611</v>
      </c>
      <c r="G147" s="150" t="s">
        <v>3049</v>
      </c>
    </row>
    <row r="148" spans="1:7" ht="17.25">
      <c r="A148" s="150" t="s">
        <v>2890</v>
      </c>
      <c r="B148" s="150" t="s">
        <v>42</v>
      </c>
      <c r="C148" s="150" t="s">
        <v>2847</v>
      </c>
      <c r="D148" s="150" t="s">
        <v>3020</v>
      </c>
      <c r="E148" s="151" t="s">
        <v>3030</v>
      </c>
      <c r="F148" s="150" t="s">
        <v>2611</v>
      </c>
      <c r="G148" s="150" t="s">
        <v>2891</v>
      </c>
    </row>
    <row r="149" spans="1:7" ht="17.25">
      <c r="A149" s="150" t="s">
        <v>2892</v>
      </c>
      <c r="B149" s="150" t="s">
        <v>42</v>
      </c>
      <c r="C149" s="150" t="s">
        <v>2893</v>
      </c>
      <c r="D149" s="150" t="s">
        <v>3020</v>
      </c>
      <c r="E149" s="151" t="s">
        <v>3050</v>
      </c>
      <c r="F149" s="150" t="s">
        <v>2611</v>
      </c>
      <c r="G149" s="150" t="s">
        <v>2895</v>
      </c>
    </row>
    <row r="150" spans="1:7" ht="17.25">
      <c r="A150" s="150" t="s">
        <v>3051</v>
      </c>
      <c r="B150" s="150" t="s">
        <v>56</v>
      </c>
      <c r="C150" s="150" t="s">
        <v>669</v>
      </c>
      <c r="D150" s="150" t="s">
        <v>3020</v>
      </c>
      <c r="E150" s="151" t="s">
        <v>669</v>
      </c>
      <c r="F150" s="150" t="s">
        <v>2611</v>
      </c>
      <c r="G150" s="150" t="s">
        <v>3052</v>
      </c>
    </row>
    <row r="151" spans="1:7" ht="17.25">
      <c r="A151" s="150" t="s">
        <v>2899</v>
      </c>
      <c r="B151" s="150" t="s">
        <v>56</v>
      </c>
      <c r="C151" s="150" t="s">
        <v>2847</v>
      </c>
      <c r="D151" s="150" t="s">
        <v>3020</v>
      </c>
      <c r="E151" s="151" t="s">
        <v>3030</v>
      </c>
      <c r="F151" s="150" t="s">
        <v>2611</v>
      </c>
      <c r="G151" s="150" t="s">
        <v>2891</v>
      </c>
    </row>
    <row r="152" spans="1:7" ht="17.25">
      <c r="A152" s="150" t="s">
        <v>3053</v>
      </c>
      <c r="B152" s="150" t="s">
        <v>57</v>
      </c>
      <c r="C152" s="150" t="s">
        <v>3054</v>
      </c>
      <c r="D152" s="150" t="s">
        <v>3020</v>
      </c>
      <c r="E152" s="151" t="s">
        <v>3055</v>
      </c>
      <c r="F152" s="150" t="s">
        <v>2609</v>
      </c>
      <c r="G152" s="150" t="s">
        <v>3056</v>
      </c>
    </row>
    <row r="153" spans="1:7" ht="17.25">
      <c r="A153" s="150" t="s">
        <v>2902</v>
      </c>
      <c r="B153" s="150" t="s">
        <v>35</v>
      </c>
      <c r="C153" s="150" t="s">
        <v>2847</v>
      </c>
      <c r="D153" s="150" t="s">
        <v>3020</v>
      </c>
      <c r="E153" s="151" t="s">
        <v>3030</v>
      </c>
      <c r="F153" s="150" t="s">
        <v>2611</v>
      </c>
      <c r="G153" s="150" t="s">
        <v>2836</v>
      </c>
    </row>
    <row r="154" spans="1:7" ht="17.100000000000001">
      <c r="A154" s="150" t="s">
        <v>2903</v>
      </c>
      <c r="B154" s="150" t="s">
        <v>36</v>
      </c>
      <c r="C154" s="150"/>
      <c r="D154" s="150" t="s">
        <v>2834</v>
      </c>
      <c r="E154" s="151"/>
      <c r="F154" s="150" t="s">
        <v>2835</v>
      </c>
      <c r="G154" s="150" t="s">
        <v>2836</v>
      </c>
    </row>
    <row r="155" spans="1:7" ht="17.25">
      <c r="A155" s="150" t="s">
        <v>3057</v>
      </c>
      <c r="B155" s="150" t="s">
        <v>3058</v>
      </c>
      <c r="C155" s="150" t="s">
        <v>669</v>
      </c>
      <c r="D155" s="150" t="s">
        <v>3020</v>
      </c>
      <c r="E155" s="151" t="s">
        <v>669</v>
      </c>
      <c r="F155" s="150" t="s">
        <v>2611</v>
      </c>
      <c r="G155" s="150" t="s">
        <v>3059</v>
      </c>
    </row>
    <row r="156" spans="1:7" ht="17.25">
      <c r="A156" s="52" t="s">
        <v>3060</v>
      </c>
      <c r="B156" s="52"/>
      <c r="C156" s="52"/>
      <c r="D156" s="52"/>
      <c r="E156" s="53"/>
      <c r="F156" s="52"/>
      <c r="G156" s="52"/>
    </row>
    <row r="157" spans="1:7" ht="17.25">
      <c r="A157" s="150" t="s">
        <v>3061</v>
      </c>
      <c r="B157" s="150" t="s">
        <v>38</v>
      </c>
      <c r="C157" s="150" t="s">
        <v>669</v>
      </c>
      <c r="D157" s="150" t="s">
        <v>3020</v>
      </c>
      <c r="E157" s="151" t="s">
        <v>669</v>
      </c>
      <c r="F157" s="150" t="s">
        <v>2611</v>
      </c>
      <c r="G157" s="150" t="s">
        <v>3062</v>
      </c>
    </row>
    <row r="158" spans="1:7" ht="17.25">
      <c r="A158" s="150" t="s">
        <v>2911</v>
      </c>
      <c r="B158" s="150" t="s">
        <v>40</v>
      </c>
      <c r="C158" s="150" t="s">
        <v>2847</v>
      </c>
      <c r="D158" s="150" t="s">
        <v>3020</v>
      </c>
      <c r="E158" s="151" t="s">
        <v>3030</v>
      </c>
      <c r="F158" s="150" t="s">
        <v>2611</v>
      </c>
      <c r="G158" s="150" t="s">
        <v>2836</v>
      </c>
    </row>
    <row r="159" spans="1:7" ht="17.25">
      <c r="A159" s="150" t="s">
        <v>3063</v>
      </c>
      <c r="B159" s="150" t="s">
        <v>40</v>
      </c>
      <c r="C159" s="150" t="s">
        <v>669</v>
      </c>
      <c r="D159" s="150" t="s">
        <v>3020</v>
      </c>
      <c r="E159" s="151" t="s">
        <v>669</v>
      </c>
      <c r="F159" s="150" t="s">
        <v>2611</v>
      </c>
      <c r="G159" s="150" t="s">
        <v>3064</v>
      </c>
    </row>
    <row r="160" spans="1:7" ht="17.25">
      <c r="A160" s="150" t="s">
        <v>2912</v>
      </c>
      <c r="B160" s="150" t="s">
        <v>42</v>
      </c>
      <c r="C160" s="150" t="s">
        <v>2893</v>
      </c>
      <c r="D160" s="150" t="s">
        <v>3020</v>
      </c>
      <c r="E160" s="151" t="s">
        <v>3050</v>
      </c>
      <c r="F160" s="150" t="s">
        <v>2611</v>
      </c>
      <c r="G160" s="150" t="s">
        <v>2836</v>
      </c>
    </row>
    <row r="161" spans="1:7" ht="17.25">
      <c r="A161" s="150" t="s">
        <v>2913</v>
      </c>
      <c r="B161" s="150" t="s">
        <v>57</v>
      </c>
      <c r="C161" s="150" t="s">
        <v>2847</v>
      </c>
      <c r="D161" s="150" t="s">
        <v>3020</v>
      </c>
      <c r="E161" s="151" t="s">
        <v>3030</v>
      </c>
      <c r="F161" s="150" t="s">
        <v>2611</v>
      </c>
      <c r="G161" s="150" t="s">
        <v>2914</v>
      </c>
    </row>
    <row r="162" spans="1:7" ht="17.25">
      <c r="A162" s="150" t="s">
        <v>3065</v>
      </c>
      <c r="B162" s="150"/>
      <c r="C162" s="150" t="s">
        <v>3066</v>
      </c>
      <c r="D162" s="150" t="s">
        <v>3020</v>
      </c>
      <c r="E162" s="151" t="s">
        <v>669</v>
      </c>
      <c r="F162" s="150" t="s">
        <v>2613</v>
      </c>
      <c r="G162" s="150" t="s">
        <v>3067</v>
      </c>
    </row>
    <row r="163" spans="1:7" ht="17.25">
      <c r="A163" s="52" t="s">
        <v>3068</v>
      </c>
      <c r="B163" s="52"/>
      <c r="C163" s="52"/>
      <c r="D163" s="52"/>
      <c r="E163" s="53"/>
      <c r="F163" s="52"/>
      <c r="G163" s="52"/>
    </row>
    <row r="164" spans="1:7" ht="17.25">
      <c r="A164" s="150" t="s">
        <v>3069</v>
      </c>
      <c r="B164" s="150" t="s">
        <v>36</v>
      </c>
      <c r="C164" s="150" t="s">
        <v>669</v>
      </c>
      <c r="D164" s="150" t="s">
        <v>3020</v>
      </c>
      <c r="E164" s="151" t="s">
        <v>669</v>
      </c>
      <c r="F164" s="150" t="s">
        <v>2611</v>
      </c>
      <c r="G164" s="150" t="s">
        <v>2836</v>
      </c>
    </row>
    <row r="165" spans="1:7" ht="17.25">
      <c r="A165" s="150" t="s">
        <v>3070</v>
      </c>
      <c r="B165" s="150" t="s">
        <v>42</v>
      </c>
      <c r="C165" s="150" t="s">
        <v>3071</v>
      </c>
      <c r="D165" s="150" t="s">
        <v>3020</v>
      </c>
      <c r="E165" s="151" t="s">
        <v>669</v>
      </c>
      <c r="F165" s="150" t="s">
        <v>2611</v>
      </c>
      <c r="G165" s="150" t="s">
        <v>3072</v>
      </c>
    </row>
    <row r="166" spans="1:7" ht="17.25">
      <c r="A166" s="150" t="s">
        <v>2918</v>
      </c>
      <c r="B166" s="150" t="s">
        <v>36</v>
      </c>
      <c r="C166" s="150" t="s">
        <v>2893</v>
      </c>
      <c r="D166" s="150" t="s">
        <v>3020</v>
      </c>
      <c r="E166" s="151" t="s">
        <v>3050</v>
      </c>
      <c r="F166" s="150" t="s">
        <v>2611</v>
      </c>
      <c r="G166" s="150" t="s">
        <v>2836</v>
      </c>
    </row>
    <row r="167" spans="1:7" ht="17.100000000000001">
      <c r="A167" s="150" t="s">
        <v>2919</v>
      </c>
      <c r="B167" s="150" t="s">
        <v>36</v>
      </c>
      <c r="C167" s="150"/>
      <c r="D167" s="150" t="s">
        <v>2834</v>
      </c>
      <c r="E167" s="151"/>
      <c r="F167" s="150" t="s">
        <v>2835</v>
      </c>
      <c r="G167" s="150" t="s">
        <v>2920</v>
      </c>
    </row>
    <row r="168" spans="1:7" ht="17.25">
      <c r="A168" s="150" t="s">
        <v>3073</v>
      </c>
      <c r="B168" s="150" t="s">
        <v>40</v>
      </c>
      <c r="C168" s="150" t="s">
        <v>3074</v>
      </c>
      <c r="D168" s="150" t="s">
        <v>3020</v>
      </c>
      <c r="E168" s="151" t="s">
        <v>669</v>
      </c>
      <c r="F168" s="150" t="s">
        <v>2611</v>
      </c>
      <c r="G168" s="150" t="s">
        <v>3075</v>
      </c>
    </row>
    <row r="169" spans="1:7" ht="17.25">
      <c r="A169" s="150" t="s">
        <v>3076</v>
      </c>
      <c r="B169" s="150" t="s">
        <v>40</v>
      </c>
      <c r="C169" s="150" t="s">
        <v>669</v>
      </c>
      <c r="D169" s="150" t="s">
        <v>3020</v>
      </c>
      <c r="E169" s="151" t="s">
        <v>669</v>
      </c>
      <c r="F169" s="150" t="s">
        <v>2611</v>
      </c>
      <c r="G169" s="150" t="s">
        <v>3077</v>
      </c>
    </row>
    <row r="170" spans="1:7" ht="17.25">
      <c r="A170" s="150" t="s">
        <v>3078</v>
      </c>
      <c r="B170" s="150" t="s">
        <v>42</v>
      </c>
      <c r="C170" s="150" t="s">
        <v>3074</v>
      </c>
      <c r="D170" s="150" t="s">
        <v>3020</v>
      </c>
      <c r="E170" s="151" t="s">
        <v>669</v>
      </c>
      <c r="F170" s="150" t="s">
        <v>2611</v>
      </c>
      <c r="G170" s="150" t="s">
        <v>3079</v>
      </c>
    </row>
    <row r="171" spans="1:7" ht="17.25">
      <c r="A171" s="150" t="s">
        <v>2921</v>
      </c>
      <c r="B171" s="150" t="s">
        <v>42</v>
      </c>
      <c r="C171" s="150" t="s">
        <v>2922</v>
      </c>
      <c r="D171" s="150" t="s">
        <v>3020</v>
      </c>
      <c r="E171" s="151" t="s">
        <v>3030</v>
      </c>
      <c r="F171" s="150" t="s">
        <v>2611</v>
      </c>
      <c r="G171" s="150" t="s">
        <v>2923</v>
      </c>
    </row>
    <row r="172" spans="1:7" ht="17.25">
      <c r="A172" s="150" t="s">
        <v>3080</v>
      </c>
      <c r="B172" s="150" t="s">
        <v>42</v>
      </c>
      <c r="C172" s="150" t="s">
        <v>669</v>
      </c>
      <c r="D172" s="150" t="s">
        <v>3020</v>
      </c>
      <c r="E172" s="151" t="s">
        <v>669</v>
      </c>
      <c r="F172" s="150" t="s">
        <v>2611</v>
      </c>
      <c r="G172" s="150" t="s">
        <v>3081</v>
      </c>
    </row>
    <row r="173" spans="1:7" ht="17.25">
      <c r="A173" s="150" t="s">
        <v>2924</v>
      </c>
      <c r="B173" s="150" t="s">
        <v>44</v>
      </c>
      <c r="C173" s="150" t="s">
        <v>2847</v>
      </c>
      <c r="D173" s="150" t="s">
        <v>3020</v>
      </c>
      <c r="E173" s="151" t="s">
        <v>3030</v>
      </c>
      <c r="F173" s="150" t="s">
        <v>2611</v>
      </c>
      <c r="G173" s="150" t="s">
        <v>2925</v>
      </c>
    </row>
    <row r="174" spans="1:7" ht="17.25">
      <c r="A174" s="150" t="s">
        <v>3082</v>
      </c>
      <c r="B174" s="150" t="s">
        <v>2876</v>
      </c>
      <c r="C174" s="150" t="s">
        <v>3083</v>
      </c>
      <c r="D174" s="150" t="s">
        <v>3020</v>
      </c>
      <c r="E174" s="151" t="s">
        <v>669</v>
      </c>
      <c r="F174" s="150" t="s">
        <v>2611</v>
      </c>
      <c r="G174" s="150" t="s">
        <v>3084</v>
      </c>
    </row>
    <row r="175" spans="1:7" ht="17.100000000000001">
      <c r="A175" s="150" t="s">
        <v>2926</v>
      </c>
      <c r="B175" s="150" t="s">
        <v>58</v>
      </c>
      <c r="C175" s="150"/>
      <c r="D175" s="150" t="s">
        <v>2834</v>
      </c>
      <c r="E175" s="151"/>
      <c r="F175" s="150" t="s">
        <v>2835</v>
      </c>
      <c r="G175" s="150" t="s">
        <v>2836</v>
      </c>
    </row>
    <row r="176" spans="1:7" ht="17.100000000000001">
      <c r="A176" s="150" t="s">
        <v>2927</v>
      </c>
      <c r="B176" s="150" t="s">
        <v>40</v>
      </c>
      <c r="C176" s="150"/>
      <c r="D176" s="150" t="s">
        <v>2834</v>
      </c>
      <c r="E176" s="151"/>
      <c r="F176" s="150" t="s">
        <v>2835</v>
      </c>
      <c r="G176" s="150" t="s">
        <v>2836</v>
      </c>
    </row>
    <row r="177" spans="1:7" ht="17.100000000000001">
      <c r="A177" s="150" t="s">
        <v>2928</v>
      </c>
      <c r="B177" s="150" t="s">
        <v>42</v>
      </c>
      <c r="C177" s="150"/>
      <c r="D177" s="150" t="s">
        <v>2834</v>
      </c>
      <c r="E177" s="151"/>
      <c r="F177" s="150" t="s">
        <v>2835</v>
      </c>
      <c r="G177" s="150" t="s">
        <v>2836</v>
      </c>
    </row>
    <row r="178" spans="1:7" ht="17.100000000000001">
      <c r="A178" s="150" t="s">
        <v>2929</v>
      </c>
      <c r="B178" s="150" t="s">
        <v>42</v>
      </c>
      <c r="C178" s="150"/>
      <c r="D178" s="150" t="s">
        <v>2834</v>
      </c>
      <c r="E178" s="151"/>
      <c r="F178" s="150" t="s">
        <v>2835</v>
      </c>
      <c r="G178" s="150" t="s">
        <v>2836</v>
      </c>
    </row>
    <row r="179" spans="1:7" ht="17.100000000000001">
      <c r="A179" s="150" t="s">
        <v>2930</v>
      </c>
      <c r="B179" s="150" t="s">
        <v>2876</v>
      </c>
      <c r="C179" s="150"/>
      <c r="D179" s="150" t="s">
        <v>2834</v>
      </c>
      <c r="E179" s="151"/>
      <c r="F179" s="150" t="s">
        <v>2835</v>
      </c>
      <c r="G179" s="150" t="s">
        <v>2836</v>
      </c>
    </row>
    <row r="180" spans="1:7" ht="17.100000000000001">
      <c r="A180" s="150" t="s">
        <v>2931</v>
      </c>
      <c r="B180" s="150" t="s">
        <v>56</v>
      </c>
      <c r="C180" s="150"/>
      <c r="D180" s="150" t="s">
        <v>2834</v>
      </c>
      <c r="E180" s="151"/>
      <c r="F180" s="150" t="s">
        <v>2835</v>
      </c>
      <c r="G180" s="150" t="s">
        <v>2836</v>
      </c>
    </row>
    <row r="181" spans="1:7" ht="17.100000000000001">
      <c r="A181" s="150" t="s">
        <v>2932</v>
      </c>
      <c r="B181" s="150" t="s">
        <v>2876</v>
      </c>
      <c r="C181" s="150"/>
      <c r="D181" s="150" t="s">
        <v>2834</v>
      </c>
      <c r="E181" s="151"/>
      <c r="F181" s="150" t="s">
        <v>2835</v>
      </c>
      <c r="G181" s="150" t="s">
        <v>2836</v>
      </c>
    </row>
    <row r="182" spans="1:7" ht="17.25">
      <c r="A182" s="52" t="s">
        <v>3085</v>
      </c>
      <c r="B182" s="52"/>
      <c r="C182" s="52"/>
      <c r="D182" s="52"/>
      <c r="E182" s="53"/>
      <c r="F182" s="52"/>
      <c r="G182" s="52"/>
    </row>
    <row r="183" spans="1:7" ht="17.25">
      <c r="A183" s="150" t="s">
        <v>3086</v>
      </c>
      <c r="B183" s="150" t="s">
        <v>38</v>
      </c>
      <c r="C183" s="150" t="s">
        <v>669</v>
      </c>
      <c r="D183" s="150" t="s">
        <v>3020</v>
      </c>
      <c r="E183" s="151" t="s">
        <v>669</v>
      </c>
      <c r="F183" s="150" t="s">
        <v>2611</v>
      </c>
      <c r="G183" s="150" t="s">
        <v>3087</v>
      </c>
    </row>
    <row r="184" spans="1:7" ht="17.100000000000001">
      <c r="A184" s="150" t="s">
        <v>2938</v>
      </c>
      <c r="B184" s="150" t="s">
        <v>44</v>
      </c>
      <c r="C184" s="150"/>
      <c r="D184" s="150" t="s">
        <v>2834</v>
      </c>
      <c r="E184" s="151"/>
      <c r="F184" s="150" t="s">
        <v>2939</v>
      </c>
      <c r="G184" s="150" t="s">
        <v>2836</v>
      </c>
    </row>
    <row r="185" spans="1:7" ht="17.100000000000001">
      <c r="A185" s="150" t="s">
        <v>2940</v>
      </c>
      <c r="B185" s="150" t="s">
        <v>44</v>
      </c>
      <c r="C185" s="150" t="s">
        <v>2941</v>
      </c>
      <c r="D185" s="150" t="s">
        <v>2834</v>
      </c>
      <c r="E185" s="151"/>
      <c r="F185" s="150" t="s">
        <v>2942</v>
      </c>
      <c r="G185" s="150" t="s">
        <v>2943</v>
      </c>
    </row>
    <row r="186" spans="1:7" ht="17.25">
      <c r="A186" s="150" t="s">
        <v>2940</v>
      </c>
      <c r="B186" s="150" t="s">
        <v>44</v>
      </c>
      <c r="C186" s="150" t="s">
        <v>2941</v>
      </c>
      <c r="D186" s="150" t="s">
        <v>3020</v>
      </c>
      <c r="E186" s="151" t="s">
        <v>243</v>
      </c>
      <c r="F186" s="150" t="s">
        <v>2609</v>
      </c>
      <c r="G186" s="150" t="s">
        <v>2943</v>
      </c>
    </row>
    <row r="187" spans="1:7" ht="17.100000000000001">
      <c r="A187" s="150" t="s">
        <v>2944</v>
      </c>
      <c r="B187" s="150" t="s">
        <v>2876</v>
      </c>
      <c r="C187" s="150"/>
      <c r="D187" s="150" t="s">
        <v>2834</v>
      </c>
      <c r="E187" s="151"/>
      <c r="F187" s="150" t="s">
        <v>2945</v>
      </c>
      <c r="G187" s="150" t="s">
        <v>2836</v>
      </c>
    </row>
    <row r="188" spans="1:7" ht="17.25">
      <c r="A188" s="52" t="s">
        <v>3088</v>
      </c>
      <c r="B188" s="52"/>
      <c r="C188" s="52"/>
      <c r="D188" s="52"/>
      <c r="E188" s="53"/>
      <c r="F188" s="52"/>
      <c r="G188" s="52"/>
    </row>
    <row r="189" spans="1:7" ht="17.25">
      <c r="A189" s="150" t="s">
        <v>3089</v>
      </c>
      <c r="B189" s="150" t="s">
        <v>33</v>
      </c>
      <c r="C189" s="150" t="s">
        <v>3090</v>
      </c>
      <c r="D189" s="150" t="s">
        <v>3020</v>
      </c>
      <c r="E189" s="151" t="s">
        <v>669</v>
      </c>
      <c r="F189" s="150" t="s">
        <v>2611</v>
      </c>
      <c r="G189" s="150" t="s">
        <v>2836</v>
      </c>
    </row>
    <row r="190" spans="1:7" ht="17.25">
      <c r="A190" s="150" t="s">
        <v>3091</v>
      </c>
      <c r="B190" s="150" t="s">
        <v>57</v>
      </c>
      <c r="C190" s="150" t="s">
        <v>3092</v>
      </c>
      <c r="D190" s="150" t="s">
        <v>3020</v>
      </c>
      <c r="E190" s="151" t="s">
        <v>669</v>
      </c>
      <c r="F190" s="150" t="s">
        <v>2611</v>
      </c>
      <c r="G190" s="150" t="s">
        <v>3093</v>
      </c>
    </row>
    <row r="191" spans="1:7" ht="17.100000000000001">
      <c r="A191" s="150" t="s">
        <v>2949</v>
      </c>
      <c r="B191" s="150" t="s">
        <v>56</v>
      </c>
      <c r="C191" s="150"/>
      <c r="D191" s="150" t="s">
        <v>2834</v>
      </c>
      <c r="E191" s="151"/>
      <c r="F191" s="150" t="s">
        <v>2835</v>
      </c>
      <c r="G191" s="150" t="s">
        <v>2836</v>
      </c>
    </row>
    <row r="192" spans="1:7" ht="17.25">
      <c r="A192" s="52" t="s">
        <v>3094</v>
      </c>
      <c r="B192" s="52"/>
      <c r="C192" s="52"/>
      <c r="D192" s="52"/>
      <c r="E192" s="53"/>
      <c r="F192" s="52"/>
      <c r="G192" s="52"/>
    </row>
    <row r="193" spans="1:7" ht="17.25">
      <c r="A193" s="150" t="s">
        <v>3095</v>
      </c>
      <c r="B193" s="150" t="s">
        <v>19</v>
      </c>
      <c r="C193" s="150" t="s">
        <v>669</v>
      </c>
      <c r="D193" s="150" t="s">
        <v>3020</v>
      </c>
      <c r="E193" s="151" t="s">
        <v>669</v>
      </c>
      <c r="F193" s="150" t="s">
        <v>2611</v>
      </c>
      <c r="G193" s="150" t="s">
        <v>3096</v>
      </c>
    </row>
    <row r="194" spans="1:7" ht="17.25">
      <c r="A194" s="52" t="s">
        <v>3097</v>
      </c>
      <c r="B194" s="52"/>
      <c r="C194" s="52"/>
      <c r="D194" s="52"/>
      <c r="E194" s="53"/>
      <c r="F194" s="52"/>
      <c r="G194" s="52"/>
    </row>
    <row r="195" spans="1:7" ht="17.25">
      <c r="A195" s="150" t="s">
        <v>3098</v>
      </c>
      <c r="B195" s="150" t="s">
        <v>2957</v>
      </c>
      <c r="C195" s="150" t="s">
        <v>669</v>
      </c>
      <c r="D195" s="150" t="s">
        <v>3020</v>
      </c>
      <c r="E195" s="151" t="s">
        <v>669</v>
      </c>
      <c r="F195" s="150" t="s">
        <v>2611</v>
      </c>
      <c r="G195" s="150" t="s">
        <v>3099</v>
      </c>
    </row>
    <row r="196" spans="1:7" ht="17.25">
      <c r="A196" s="150" t="s">
        <v>3100</v>
      </c>
      <c r="B196" s="150" t="s">
        <v>3101</v>
      </c>
      <c r="C196" s="150" t="s">
        <v>669</v>
      </c>
      <c r="D196" s="150" t="s">
        <v>3020</v>
      </c>
      <c r="E196" s="151" t="s">
        <v>669</v>
      </c>
      <c r="F196" s="150" t="s">
        <v>2611</v>
      </c>
      <c r="G196" s="150" t="s">
        <v>2836</v>
      </c>
    </row>
    <row r="197" spans="1:7" ht="17.25">
      <c r="A197" s="52" t="s">
        <v>3102</v>
      </c>
      <c r="B197" s="52"/>
      <c r="C197" s="52"/>
      <c r="D197" s="52"/>
      <c r="E197" s="53"/>
      <c r="F197" s="52"/>
      <c r="G197" s="52"/>
    </row>
    <row r="198" spans="1:7" ht="17.25">
      <c r="A198" s="150" t="s">
        <v>2961</v>
      </c>
      <c r="B198" s="150" t="s">
        <v>10</v>
      </c>
      <c r="C198" s="150" t="s">
        <v>2847</v>
      </c>
      <c r="D198" s="150" t="s">
        <v>3020</v>
      </c>
      <c r="E198" s="151" t="s">
        <v>3030</v>
      </c>
      <c r="F198" s="150" t="s">
        <v>2611</v>
      </c>
      <c r="G198" s="150" t="s">
        <v>2836</v>
      </c>
    </row>
    <row r="199" spans="1:7" ht="17.25">
      <c r="A199" s="150" t="s">
        <v>2962</v>
      </c>
      <c r="B199" s="150" t="s">
        <v>10</v>
      </c>
      <c r="C199" s="150" t="s">
        <v>2847</v>
      </c>
      <c r="D199" s="150" t="s">
        <v>3020</v>
      </c>
      <c r="E199" s="151" t="s">
        <v>3030</v>
      </c>
      <c r="F199" s="150" t="s">
        <v>2611</v>
      </c>
      <c r="G199" s="150" t="s">
        <v>2836</v>
      </c>
    </row>
    <row r="200" spans="1:7" ht="17.25">
      <c r="A200" s="150" t="s">
        <v>2963</v>
      </c>
      <c r="B200" s="150" t="s">
        <v>10</v>
      </c>
      <c r="C200" s="150" t="s">
        <v>2847</v>
      </c>
      <c r="D200" s="150" t="s">
        <v>3020</v>
      </c>
      <c r="E200" s="151" t="s">
        <v>3030</v>
      </c>
      <c r="F200" s="150" t="s">
        <v>2611</v>
      </c>
      <c r="G200" s="150" t="s">
        <v>2836</v>
      </c>
    </row>
    <row r="201" spans="1:7" ht="17.25">
      <c r="A201" s="150" t="s">
        <v>2964</v>
      </c>
      <c r="B201" s="150" t="s">
        <v>10</v>
      </c>
      <c r="C201" s="150" t="s">
        <v>2847</v>
      </c>
      <c r="D201" s="150" t="s">
        <v>3020</v>
      </c>
      <c r="E201" s="151" t="s">
        <v>3030</v>
      </c>
      <c r="F201" s="150" t="s">
        <v>2611</v>
      </c>
      <c r="G201" s="150" t="s">
        <v>2836</v>
      </c>
    </row>
    <row r="202" spans="1:7" ht="17.25">
      <c r="A202" s="52" t="s">
        <v>3103</v>
      </c>
      <c r="B202" s="52"/>
      <c r="C202" s="52"/>
      <c r="D202" s="52"/>
      <c r="E202" s="53"/>
      <c r="F202" s="52"/>
      <c r="G202" s="52"/>
    </row>
    <row r="203" spans="1:7" ht="17.25">
      <c r="A203" s="150" t="s">
        <v>2966</v>
      </c>
      <c r="B203" s="150" t="s">
        <v>2957</v>
      </c>
      <c r="C203" s="150" t="s">
        <v>2847</v>
      </c>
      <c r="D203" s="150" t="s">
        <v>3020</v>
      </c>
      <c r="E203" s="151" t="s">
        <v>3030</v>
      </c>
      <c r="F203" s="150" t="s">
        <v>2611</v>
      </c>
      <c r="G203" s="150" t="s">
        <v>2836</v>
      </c>
    </row>
    <row r="204" spans="1:7" ht="17.25">
      <c r="A204" s="150" t="s">
        <v>2967</v>
      </c>
      <c r="B204" s="150" t="s">
        <v>2957</v>
      </c>
      <c r="C204" s="150" t="s">
        <v>2847</v>
      </c>
      <c r="D204" s="150" t="s">
        <v>3020</v>
      </c>
      <c r="E204" s="151" t="s">
        <v>3030</v>
      </c>
      <c r="F204" s="150" t="s">
        <v>2611</v>
      </c>
      <c r="G204" s="150" t="s">
        <v>2836</v>
      </c>
    </row>
    <row r="205" spans="1:7" ht="17.25">
      <c r="A205" s="150" t="s">
        <v>2968</v>
      </c>
      <c r="B205" s="150" t="s">
        <v>2957</v>
      </c>
      <c r="C205" s="150" t="s">
        <v>2847</v>
      </c>
      <c r="D205" s="150" t="s">
        <v>3020</v>
      </c>
      <c r="E205" s="151" t="s">
        <v>3030</v>
      </c>
      <c r="F205" s="150" t="s">
        <v>2611</v>
      </c>
      <c r="G205" s="150" t="s">
        <v>2836</v>
      </c>
    </row>
    <row r="206" spans="1:7" ht="17.25">
      <c r="A206" s="52" t="s">
        <v>3104</v>
      </c>
      <c r="B206" s="52"/>
      <c r="C206" s="52"/>
      <c r="D206" s="52"/>
      <c r="E206" s="53"/>
      <c r="F206" s="52"/>
      <c r="G206" s="52"/>
    </row>
    <row r="207" spans="1:7" ht="17.25">
      <c r="A207" s="150" t="s">
        <v>3105</v>
      </c>
      <c r="B207" s="150" t="s">
        <v>2957</v>
      </c>
      <c r="C207" s="150" t="s">
        <v>3106</v>
      </c>
      <c r="D207" s="150" t="s">
        <v>3020</v>
      </c>
      <c r="E207" s="151" t="s">
        <v>669</v>
      </c>
      <c r="F207" s="150" t="s">
        <v>2611</v>
      </c>
      <c r="G207" s="150" t="s">
        <v>2836</v>
      </c>
    </row>
    <row r="208" spans="1:7" ht="17.25">
      <c r="A208" s="150" t="s">
        <v>2970</v>
      </c>
      <c r="B208" s="150" t="s">
        <v>2957</v>
      </c>
      <c r="C208" s="150" t="s">
        <v>2847</v>
      </c>
      <c r="D208" s="150" t="s">
        <v>3020</v>
      </c>
      <c r="E208" s="151" t="s">
        <v>3030</v>
      </c>
      <c r="F208" s="150" t="s">
        <v>2611</v>
      </c>
      <c r="G208" s="150" t="s">
        <v>2836</v>
      </c>
    </row>
    <row r="209" spans="1:7" ht="17.25">
      <c r="A209" s="150" t="s">
        <v>2971</v>
      </c>
      <c r="B209" s="150" t="s">
        <v>2957</v>
      </c>
      <c r="C209" s="150" t="s">
        <v>2847</v>
      </c>
      <c r="D209" s="150" t="s">
        <v>3020</v>
      </c>
      <c r="E209" s="151" t="s">
        <v>3030</v>
      </c>
      <c r="F209" s="150" t="s">
        <v>2611</v>
      </c>
      <c r="G209" s="150" t="s">
        <v>2836</v>
      </c>
    </row>
    <row r="210" spans="1:7" ht="17.25">
      <c r="A210" s="52" t="s">
        <v>3107</v>
      </c>
      <c r="B210" s="52"/>
      <c r="C210" s="52"/>
      <c r="D210" s="52"/>
      <c r="E210" s="53"/>
      <c r="F210" s="52"/>
      <c r="G210" s="52"/>
    </row>
    <row r="211" spans="1:7" ht="17.25">
      <c r="A211" s="150" t="s">
        <v>3108</v>
      </c>
      <c r="B211" s="150" t="s">
        <v>3109</v>
      </c>
      <c r="C211" s="150" t="s">
        <v>669</v>
      </c>
      <c r="D211" s="150" t="s">
        <v>3020</v>
      </c>
      <c r="E211" s="151" t="s">
        <v>669</v>
      </c>
      <c r="F211" s="150" t="s">
        <v>2611</v>
      </c>
      <c r="G211" s="150" t="s">
        <v>2836</v>
      </c>
    </row>
    <row r="212" spans="1:7" ht="17.25">
      <c r="A212" s="150" t="s">
        <v>3110</v>
      </c>
      <c r="B212" s="150" t="s">
        <v>85</v>
      </c>
      <c r="C212" s="150" t="s">
        <v>669</v>
      </c>
      <c r="D212" s="150" t="s">
        <v>3020</v>
      </c>
      <c r="E212" s="151" t="s">
        <v>669</v>
      </c>
      <c r="F212" s="150" t="s">
        <v>2611</v>
      </c>
      <c r="G212" s="150" t="s">
        <v>3111</v>
      </c>
    </row>
    <row r="213" spans="1:7" ht="17.25">
      <c r="A213" s="150" t="s">
        <v>3112</v>
      </c>
      <c r="B213" s="150" t="s">
        <v>88</v>
      </c>
      <c r="C213" s="150" t="s">
        <v>3113</v>
      </c>
      <c r="D213" s="150" t="s">
        <v>3020</v>
      </c>
      <c r="E213" s="151" t="s">
        <v>669</v>
      </c>
      <c r="F213" s="150" t="s">
        <v>2613</v>
      </c>
      <c r="G213" s="150" t="s">
        <v>3114</v>
      </c>
    </row>
    <row r="214" spans="1:7" ht="17.100000000000001">
      <c r="A214" s="150" t="s">
        <v>2979</v>
      </c>
      <c r="B214" s="150" t="s">
        <v>2980</v>
      </c>
      <c r="C214" s="150"/>
      <c r="D214" s="150" t="s">
        <v>2834</v>
      </c>
      <c r="E214" s="151"/>
      <c r="F214" s="150" t="s">
        <v>2981</v>
      </c>
      <c r="G214" s="150" t="s">
        <v>2982</v>
      </c>
    </row>
    <row r="215" spans="1:7" ht="17.100000000000001">
      <c r="A215" s="150" t="s">
        <v>2983</v>
      </c>
      <c r="B215" s="150" t="s">
        <v>2980</v>
      </c>
      <c r="C215" s="150"/>
      <c r="D215" s="150" t="s">
        <v>2834</v>
      </c>
      <c r="E215" s="151"/>
      <c r="F215" s="150" t="s">
        <v>2981</v>
      </c>
      <c r="G215" s="150" t="s">
        <v>2836</v>
      </c>
    </row>
    <row r="216" spans="1:7" ht="17.100000000000001">
      <c r="A216" s="150" t="s">
        <v>2986</v>
      </c>
      <c r="B216" s="150" t="s">
        <v>2974</v>
      </c>
      <c r="C216" s="150" t="s">
        <v>2987</v>
      </c>
      <c r="D216" s="150" t="s">
        <v>2834</v>
      </c>
      <c r="E216" s="151"/>
      <c r="F216" s="150" t="s">
        <v>2988</v>
      </c>
      <c r="G216" s="150" t="s">
        <v>2989</v>
      </c>
    </row>
    <row r="217" spans="1:7" ht="17.25">
      <c r="A217" s="150" t="s">
        <v>3115</v>
      </c>
      <c r="B217" s="150" t="s">
        <v>2977</v>
      </c>
      <c r="C217" s="150" t="s">
        <v>669</v>
      </c>
      <c r="D217" s="150" t="s">
        <v>3020</v>
      </c>
      <c r="E217" s="151" t="s">
        <v>669</v>
      </c>
      <c r="F217" s="150" t="s">
        <v>2611</v>
      </c>
      <c r="G217" s="150" t="s">
        <v>2836</v>
      </c>
    </row>
    <row r="218" spans="1:7" ht="17.25">
      <c r="A218" s="150" t="s">
        <v>3116</v>
      </c>
      <c r="B218" s="150" t="s">
        <v>3117</v>
      </c>
      <c r="C218" s="150" t="s">
        <v>1889</v>
      </c>
      <c r="D218" s="150" t="s">
        <v>3020</v>
      </c>
      <c r="E218" s="151" t="s">
        <v>669</v>
      </c>
      <c r="F218" s="150" t="s">
        <v>2611</v>
      </c>
      <c r="G218" s="150" t="s">
        <v>2836</v>
      </c>
    </row>
    <row r="219" spans="1:7" ht="17.25">
      <c r="A219" s="150" t="s">
        <v>2990</v>
      </c>
      <c r="B219" s="150" t="s">
        <v>2957</v>
      </c>
      <c r="C219" s="150" t="s">
        <v>2893</v>
      </c>
      <c r="D219" s="150" t="s">
        <v>3020</v>
      </c>
      <c r="E219" s="151" t="s">
        <v>3050</v>
      </c>
      <c r="F219" s="150" t="s">
        <v>2611</v>
      </c>
      <c r="G219" s="150" t="s">
        <v>2836</v>
      </c>
    </row>
    <row r="220" spans="1:7" ht="17.25">
      <c r="A220" s="150" t="s">
        <v>2992</v>
      </c>
      <c r="B220" s="150" t="s">
        <v>2993</v>
      </c>
      <c r="C220" s="150" t="s">
        <v>2847</v>
      </c>
      <c r="D220" s="150" t="s">
        <v>3020</v>
      </c>
      <c r="E220" s="151" t="s">
        <v>3030</v>
      </c>
      <c r="F220" s="150" t="s">
        <v>2611</v>
      </c>
      <c r="G220" s="150" t="s">
        <v>2836</v>
      </c>
    </row>
    <row r="221" spans="1:7" ht="17.25">
      <c r="A221" s="150" t="s">
        <v>2992</v>
      </c>
      <c r="B221" s="150" t="s">
        <v>2993</v>
      </c>
      <c r="C221" s="150" t="s">
        <v>2847</v>
      </c>
      <c r="D221" s="150" t="s">
        <v>3020</v>
      </c>
      <c r="E221" s="151" t="s">
        <v>3030</v>
      </c>
      <c r="F221" s="150" t="s">
        <v>2611</v>
      </c>
      <c r="G221" s="150" t="s">
        <v>2836</v>
      </c>
    </row>
    <row r="222" spans="1:7" ht="17.25">
      <c r="A222" s="52" t="s">
        <v>3118</v>
      </c>
      <c r="B222" s="52"/>
      <c r="C222" s="52"/>
      <c r="D222" s="52"/>
      <c r="E222" s="53"/>
      <c r="F222" s="52"/>
      <c r="G222" s="52"/>
    </row>
    <row r="223" spans="1:7" ht="17.25">
      <c r="A223" s="150" t="s">
        <v>3119</v>
      </c>
      <c r="B223" s="150" t="s">
        <v>2957</v>
      </c>
      <c r="C223" s="150" t="s">
        <v>669</v>
      </c>
      <c r="D223" s="150" t="s">
        <v>3020</v>
      </c>
      <c r="E223" s="151" t="s">
        <v>669</v>
      </c>
      <c r="F223" s="150" t="s">
        <v>2611</v>
      </c>
      <c r="G223" s="150" t="s">
        <v>3120</v>
      </c>
    </row>
    <row r="224" spans="1:7" ht="17.100000000000001">
      <c r="A224" s="150" t="s">
        <v>2996</v>
      </c>
      <c r="B224" s="150" t="s">
        <v>2957</v>
      </c>
      <c r="C224" s="150"/>
      <c r="D224" s="150" t="s">
        <v>2834</v>
      </c>
      <c r="E224" s="151"/>
      <c r="F224" s="150" t="s">
        <v>2997</v>
      </c>
      <c r="G224" s="150" t="s">
        <v>2836</v>
      </c>
    </row>
    <row r="225" spans="1:7" ht="17.25">
      <c r="A225" s="52" t="s">
        <v>3121</v>
      </c>
      <c r="B225" s="52"/>
      <c r="C225" s="52"/>
      <c r="D225" s="52"/>
      <c r="E225" s="53"/>
      <c r="F225" s="52"/>
      <c r="G225" s="52"/>
    </row>
    <row r="226" spans="1:7" ht="17.100000000000001">
      <c r="A226" s="150" t="s">
        <v>2999</v>
      </c>
      <c r="B226" s="150"/>
      <c r="C226" s="150" t="s">
        <v>669</v>
      </c>
      <c r="D226" s="150" t="s">
        <v>2834</v>
      </c>
      <c r="E226" s="151"/>
      <c r="F226" s="150" t="s">
        <v>3000</v>
      </c>
      <c r="G226" s="150" t="s">
        <v>2836</v>
      </c>
    </row>
    <row r="227" spans="1:7" ht="17.25">
      <c r="A227" s="150" t="s">
        <v>2999</v>
      </c>
      <c r="B227" s="150"/>
      <c r="C227" s="150" t="s">
        <v>669</v>
      </c>
      <c r="D227" s="150" t="s">
        <v>3020</v>
      </c>
      <c r="E227" s="151" t="s">
        <v>669</v>
      </c>
      <c r="F227" s="150" t="s">
        <v>2611</v>
      </c>
      <c r="G227" s="150" t="s">
        <v>2836</v>
      </c>
    </row>
    <row r="228" spans="1:7" ht="17.100000000000001">
      <c r="A228" s="150" t="s">
        <v>3005</v>
      </c>
      <c r="B228" s="150" t="s">
        <v>2957</v>
      </c>
      <c r="C228" s="150" t="s">
        <v>3006</v>
      </c>
      <c r="D228" s="150" t="s">
        <v>2834</v>
      </c>
      <c r="E228" s="151"/>
      <c r="F228" s="150" t="s">
        <v>3007</v>
      </c>
      <c r="G228" s="150" t="s">
        <v>2836</v>
      </c>
    </row>
    <row r="229" spans="1:7" ht="17.100000000000001">
      <c r="A229" s="150" t="s">
        <v>3008</v>
      </c>
      <c r="B229" s="150" t="s">
        <v>96</v>
      </c>
      <c r="C229" s="150"/>
      <c r="D229" s="150" t="s">
        <v>2834</v>
      </c>
      <c r="E229" s="151"/>
      <c r="F229" s="150" t="s">
        <v>3009</v>
      </c>
      <c r="G229" s="150" t="s">
        <v>2836</v>
      </c>
    </row>
    <row r="230" spans="1:7" ht="17.25">
      <c r="A230" s="52" t="s">
        <v>3122</v>
      </c>
      <c r="B230" s="52"/>
      <c r="C230" s="52"/>
      <c r="D230" s="52"/>
      <c r="E230" s="53"/>
      <c r="F230" s="52"/>
      <c r="G230" s="52"/>
    </row>
    <row r="231" spans="1:7" ht="17.25">
      <c r="A231" s="150" t="s">
        <v>3013</v>
      </c>
      <c r="B231" s="150" t="s">
        <v>104</v>
      </c>
      <c r="C231" s="150" t="s">
        <v>2847</v>
      </c>
      <c r="D231" s="150" t="s">
        <v>3020</v>
      </c>
      <c r="E231" s="151" t="s">
        <v>3030</v>
      </c>
      <c r="F231" s="150" t="s">
        <v>2611</v>
      </c>
      <c r="G231" s="150" t="s">
        <v>2836</v>
      </c>
    </row>
    <row r="232" spans="1:7" ht="17.25">
      <c r="A232" s="150" t="s">
        <v>3017</v>
      </c>
      <c r="B232" s="150" t="s">
        <v>2957</v>
      </c>
      <c r="C232" s="150" t="s">
        <v>2847</v>
      </c>
      <c r="D232" s="150" t="s">
        <v>3020</v>
      </c>
      <c r="E232" s="151" t="s">
        <v>3030</v>
      </c>
      <c r="F232" s="150" t="s">
        <v>2611</v>
      </c>
      <c r="G232" s="150" t="s">
        <v>2836</v>
      </c>
    </row>
    <row r="233" spans="1:7" ht="17.25">
      <c r="A233" s="52" t="s">
        <v>3123</v>
      </c>
      <c r="B233" s="52"/>
      <c r="C233" s="52"/>
      <c r="D233" s="52"/>
      <c r="E233" s="53"/>
      <c r="F233" s="52"/>
      <c r="G233" s="52"/>
    </row>
    <row r="234" spans="1:7" ht="17.25">
      <c r="A234" s="150" t="s">
        <v>3124</v>
      </c>
      <c r="B234" s="150" t="s">
        <v>35</v>
      </c>
      <c r="C234" s="150" t="s">
        <v>3125</v>
      </c>
      <c r="D234" s="150" t="s">
        <v>3126</v>
      </c>
      <c r="E234" s="151" t="s">
        <v>3125</v>
      </c>
      <c r="F234" s="150" t="s">
        <v>2373</v>
      </c>
      <c r="G234" s="150" t="s">
        <v>3127</v>
      </c>
    </row>
    <row r="235" spans="1:7" ht="17.25">
      <c r="A235" s="150" t="s">
        <v>3024</v>
      </c>
      <c r="B235" s="150" t="s">
        <v>42</v>
      </c>
      <c r="C235" s="150" t="s">
        <v>3025</v>
      </c>
      <c r="D235" s="150" t="s">
        <v>3126</v>
      </c>
      <c r="E235" s="151" t="s">
        <v>3128</v>
      </c>
      <c r="F235" s="150" t="s">
        <v>2373</v>
      </c>
      <c r="G235" s="150" t="s">
        <v>3026</v>
      </c>
    </row>
    <row r="236" spans="1:7" ht="17.25">
      <c r="A236" s="150" t="s">
        <v>3129</v>
      </c>
      <c r="B236" s="150" t="s">
        <v>42</v>
      </c>
      <c r="C236" s="150" t="s">
        <v>3125</v>
      </c>
      <c r="D236" s="150" t="s">
        <v>3126</v>
      </c>
      <c r="E236" s="151" t="s">
        <v>3125</v>
      </c>
      <c r="F236" s="150" t="s">
        <v>2373</v>
      </c>
      <c r="G236" s="150" t="s">
        <v>3127</v>
      </c>
    </row>
    <row r="237" spans="1:7" ht="17.25">
      <c r="A237" s="150" t="s">
        <v>3027</v>
      </c>
      <c r="B237" s="150" t="s">
        <v>44</v>
      </c>
      <c r="C237" s="150" t="s">
        <v>1889</v>
      </c>
      <c r="D237" s="150" t="s">
        <v>3126</v>
      </c>
      <c r="E237" s="151" t="s">
        <v>217</v>
      </c>
      <c r="F237" s="150" t="s">
        <v>2373</v>
      </c>
      <c r="G237" s="150" t="s">
        <v>3028</v>
      </c>
    </row>
    <row r="238" spans="1:7" ht="17.25">
      <c r="A238" s="150" t="s">
        <v>3130</v>
      </c>
      <c r="B238" s="150" t="s">
        <v>44</v>
      </c>
      <c r="C238" s="150" t="s">
        <v>217</v>
      </c>
      <c r="D238" s="150" t="s">
        <v>3126</v>
      </c>
      <c r="E238" s="151" t="s">
        <v>217</v>
      </c>
      <c r="F238" s="150" t="s">
        <v>2373</v>
      </c>
      <c r="G238" s="150" t="s">
        <v>3131</v>
      </c>
    </row>
    <row r="239" spans="1:7" ht="17.100000000000001">
      <c r="A239" s="150" t="s">
        <v>2833</v>
      </c>
      <c r="B239" s="150" t="s">
        <v>36</v>
      </c>
      <c r="C239" s="150"/>
      <c r="D239" s="150" t="s">
        <v>2834</v>
      </c>
      <c r="E239" s="151"/>
      <c r="F239" s="150" t="s">
        <v>2835</v>
      </c>
      <c r="G239" s="150" t="s">
        <v>2836</v>
      </c>
    </row>
    <row r="240" spans="1:7" ht="17.25">
      <c r="A240" s="52" t="s">
        <v>3132</v>
      </c>
      <c r="B240" s="52"/>
      <c r="C240" s="52"/>
      <c r="D240" s="52"/>
      <c r="E240" s="53"/>
      <c r="F240" s="52"/>
      <c r="G240" s="52"/>
    </row>
    <row r="241" spans="1:7" ht="17.25">
      <c r="A241" s="150" t="s">
        <v>2838</v>
      </c>
      <c r="B241" s="150" t="s">
        <v>35</v>
      </c>
      <c r="C241" s="150" t="s">
        <v>2839</v>
      </c>
      <c r="D241" s="150" t="s">
        <v>3126</v>
      </c>
      <c r="E241" s="151" t="s">
        <v>3133</v>
      </c>
      <c r="F241" s="150" t="s">
        <v>2375</v>
      </c>
      <c r="G241" s="150" t="s">
        <v>2842</v>
      </c>
    </row>
    <row r="242" spans="1:7" ht="17.25">
      <c r="A242" s="150" t="s">
        <v>2843</v>
      </c>
      <c r="B242" s="150" t="s">
        <v>35</v>
      </c>
      <c r="C242" s="150" t="s">
        <v>2844</v>
      </c>
      <c r="D242" s="150" t="s">
        <v>3126</v>
      </c>
      <c r="E242" s="151" t="s">
        <v>2897</v>
      </c>
      <c r="F242" s="150" t="s">
        <v>2373</v>
      </c>
      <c r="G242" s="150" t="s">
        <v>2845</v>
      </c>
    </row>
    <row r="243" spans="1:7" ht="17.25">
      <c r="A243" s="150" t="s">
        <v>2846</v>
      </c>
      <c r="B243" s="150" t="s">
        <v>36</v>
      </c>
      <c r="C243" s="150" t="s">
        <v>2847</v>
      </c>
      <c r="D243" s="150" t="s">
        <v>3126</v>
      </c>
      <c r="E243" s="151" t="s">
        <v>3134</v>
      </c>
      <c r="F243" s="150" t="s">
        <v>2375</v>
      </c>
      <c r="G243" s="150" t="s">
        <v>2849</v>
      </c>
    </row>
    <row r="244" spans="1:7" ht="17.25">
      <c r="A244" s="150" t="s">
        <v>3135</v>
      </c>
      <c r="B244" s="150" t="s">
        <v>36</v>
      </c>
      <c r="C244" s="150" t="s">
        <v>217</v>
      </c>
      <c r="D244" s="150" t="s">
        <v>3126</v>
      </c>
      <c r="E244" s="151" t="s">
        <v>217</v>
      </c>
      <c r="F244" s="150" t="s">
        <v>2373</v>
      </c>
      <c r="G244" s="150" t="s">
        <v>3136</v>
      </c>
    </row>
    <row r="245" spans="1:7" ht="17.25">
      <c r="A245" s="150" t="s">
        <v>2850</v>
      </c>
      <c r="B245" s="150" t="s">
        <v>38</v>
      </c>
      <c r="C245" s="150" t="s">
        <v>2851</v>
      </c>
      <c r="D245" s="150" t="s">
        <v>3126</v>
      </c>
      <c r="E245" s="151" t="s">
        <v>1333</v>
      </c>
      <c r="F245" s="150" t="s">
        <v>2369</v>
      </c>
      <c r="G245" s="150" t="s">
        <v>2852</v>
      </c>
    </row>
    <row r="246" spans="1:7" ht="17.25">
      <c r="A246" s="150" t="s">
        <v>2853</v>
      </c>
      <c r="B246" s="150" t="s">
        <v>38</v>
      </c>
      <c r="C246" s="150" t="s">
        <v>2854</v>
      </c>
      <c r="D246" s="150" t="s">
        <v>3126</v>
      </c>
      <c r="E246" s="151" t="s">
        <v>2841</v>
      </c>
      <c r="F246" s="150" t="s">
        <v>2375</v>
      </c>
      <c r="G246" s="150" t="s">
        <v>2855</v>
      </c>
    </row>
    <row r="247" spans="1:7" ht="17.25">
      <c r="A247" s="150" t="s">
        <v>3137</v>
      </c>
      <c r="B247" s="150" t="s">
        <v>42</v>
      </c>
      <c r="C247" s="150" t="s">
        <v>217</v>
      </c>
      <c r="D247" s="150" t="s">
        <v>3126</v>
      </c>
      <c r="E247" s="151" t="s">
        <v>217</v>
      </c>
      <c r="F247" s="150" t="s">
        <v>2373</v>
      </c>
      <c r="G247" s="150" t="s">
        <v>3138</v>
      </c>
    </row>
    <row r="248" spans="1:7" ht="17.25">
      <c r="A248" s="150" t="s">
        <v>2856</v>
      </c>
      <c r="B248" s="150" t="s">
        <v>42</v>
      </c>
      <c r="C248" s="150" t="s">
        <v>2847</v>
      </c>
      <c r="D248" s="150" t="s">
        <v>3126</v>
      </c>
      <c r="E248" s="151" t="s">
        <v>3134</v>
      </c>
      <c r="F248" s="150" t="s">
        <v>2375</v>
      </c>
      <c r="G248" s="150" t="s">
        <v>2857</v>
      </c>
    </row>
    <row r="249" spans="1:7" ht="17.25">
      <c r="A249" s="150" t="s">
        <v>3139</v>
      </c>
      <c r="B249" s="150" t="s">
        <v>44</v>
      </c>
      <c r="C249" s="150" t="s">
        <v>217</v>
      </c>
      <c r="D249" s="150" t="s">
        <v>3126</v>
      </c>
      <c r="E249" s="151" t="s">
        <v>217</v>
      </c>
      <c r="F249" s="150" t="s">
        <v>2373</v>
      </c>
      <c r="G249" s="150" t="s">
        <v>3140</v>
      </c>
    </row>
    <row r="250" spans="1:7" ht="17.25">
      <c r="A250" s="150" t="s">
        <v>2858</v>
      </c>
      <c r="B250" s="150" t="s">
        <v>44</v>
      </c>
      <c r="C250" s="150" t="s">
        <v>2847</v>
      </c>
      <c r="D250" s="150" t="s">
        <v>3126</v>
      </c>
      <c r="E250" s="151" t="s">
        <v>3134</v>
      </c>
      <c r="F250" s="150" t="s">
        <v>2375</v>
      </c>
      <c r="G250" s="150" t="s">
        <v>2836</v>
      </c>
    </row>
    <row r="251" spans="1:7" ht="17.25">
      <c r="A251" s="150" t="s">
        <v>2859</v>
      </c>
      <c r="B251" s="150" t="s">
        <v>57</v>
      </c>
      <c r="C251" s="150" t="s">
        <v>2847</v>
      </c>
      <c r="D251" s="150" t="s">
        <v>3126</v>
      </c>
      <c r="E251" s="151" t="s">
        <v>3134</v>
      </c>
      <c r="F251" s="150" t="s">
        <v>2375</v>
      </c>
      <c r="G251" s="150" t="s">
        <v>2836</v>
      </c>
    </row>
    <row r="252" spans="1:7" ht="17.25">
      <c r="A252" s="150" t="s">
        <v>2860</v>
      </c>
      <c r="B252" s="150" t="s">
        <v>56</v>
      </c>
      <c r="C252" s="150" t="s">
        <v>2854</v>
      </c>
      <c r="D252" s="150" t="s">
        <v>3126</v>
      </c>
      <c r="E252" s="151" t="s">
        <v>2841</v>
      </c>
      <c r="F252" s="150" t="s">
        <v>2375</v>
      </c>
      <c r="G252" s="150" t="s">
        <v>2855</v>
      </c>
    </row>
    <row r="253" spans="1:7" ht="17.25">
      <c r="A253" s="150" t="s">
        <v>3141</v>
      </c>
      <c r="B253" s="150" t="s">
        <v>56</v>
      </c>
      <c r="C253" s="150" t="s">
        <v>3125</v>
      </c>
      <c r="D253" s="150" t="s">
        <v>3126</v>
      </c>
      <c r="E253" s="151" t="s">
        <v>3125</v>
      </c>
      <c r="F253" s="150" t="s">
        <v>2373</v>
      </c>
      <c r="G253" s="150" t="s">
        <v>3142</v>
      </c>
    </row>
    <row r="254" spans="1:7" ht="17.25">
      <c r="A254" s="150" t="s">
        <v>3143</v>
      </c>
      <c r="B254" s="150" t="s">
        <v>57</v>
      </c>
      <c r="C254" s="150" t="s">
        <v>3144</v>
      </c>
      <c r="D254" s="150" t="s">
        <v>3126</v>
      </c>
      <c r="E254" s="151" t="s">
        <v>217</v>
      </c>
      <c r="F254" s="150" t="s">
        <v>2373</v>
      </c>
      <c r="G254" s="150" t="s">
        <v>3145</v>
      </c>
    </row>
    <row r="255" spans="1:7" ht="17.25">
      <c r="A255" s="150" t="s">
        <v>2861</v>
      </c>
      <c r="B255" s="150" t="s">
        <v>58</v>
      </c>
      <c r="C255" s="150" t="s">
        <v>2851</v>
      </c>
      <c r="D255" s="150" t="s">
        <v>3126</v>
      </c>
      <c r="E255" s="151" t="s">
        <v>1333</v>
      </c>
      <c r="F255" s="150" t="s">
        <v>2369</v>
      </c>
      <c r="G255" s="150" t="s">
        <v>2852</v>
      </c>
    </row>
    <row r="256" spans="1:7" ht="17.100000000000001">
      <c r="A256" s="150" t="s">
        <v>2862</v>
      </c>
      <c r="B256" s="150" t="s">
        <v>2863</v>
      </c>
      <c r="C256" s="150"/>
      <c r="D256" s="150" t="s">
        <v>2834</v>
      </c>
      <c r="E256" s="151"/>
      <c r="F256" s="150" t="s">
        <v>2835</v>
      </c>
      <c r="G256" s="150" t="s">
        <v>2836</v>
      </c>
    </row>
    <row r="257" spans="1:7" ht="17.100000000000001">
      <c r="A257" s="150" t="s">
        <v>2864</v>
      </c>
      <c r="B257" s="150" t="s">
        <v>2863</v>
      </c>
      <c r="C257" s="150"/>
      <c r="D257" s="150" t="s">
        <v>2834</v>
      </c>
      <c r="E257" s="151"/>
      <c r="F257" s="150" t="s">
        <v>2835</v>
      </c>
      <c r="G257" s="150" t="s">
        <v>2836</v>
      </c>
    </row>
    <row r="258" spans="1:7" ht="17.100000000000001">
      <c r="A258" s="150" t="s">
        <v>2865</v>
      </c>
      <c r="B258" s="150" t="s">
        <v>2866</v>
      </c>
      <c r="C258" s="150"/>
      <c r="D258" s="150" t="s">
        <v>2834</v>
      </c>
      <c r="E258" s="151"/>
      <c r="F258" s="150" t="s">
        <v>2835</v>
      </c>
      <c r="G258" s="150" t="s">
        <v>2836</v>
      </c>
    </row>
    <row r="259" spans="1:7" ht="17.100000000000001">
      <c r="A259" s="150" t="s">
        <v>2867</v>
      </c>
      <c r="B259" s="150" t="s">
        <v>2868</v>
      </c>
      <c r="C259" s="150"/>
      <c r="D259" s="150" t="s">
        <v>2834</v>
      </c>
      <c r="E259" s="151"/>
      <c r="F259" s="150" t="s">
        <v>2835</v>
      </c>
      <c r="G259" s="150" t="s">
        <v>2836</v>
      </c>
    </row>
    <row r="260" spans="1:7" ht="17.100000000000001">
      <c r="A260" s="150" t="s">
        <v>2869</v>
      </c>
      <c r="B260" s="150" t="s">
        <v>2868</v>
      </c>
      <c r="C260" s="150"/>
      <c r="D260" s="150" t="s">
        <v>2834</v>
      </c>
      <c r="E260" s="151"/>
      <c r="F260" s="150" t="s">
        <v>2835</v>
      </c>
      <c r="G260" s="150" t="s">
        <v>2836</v>
      </c>
    </row>
    <row r="261" spans="1:7" ht="17.100000000000001">
      <c r="A261" s="150" t="s">
        <v>2870</v>
      </c>
      <c r="B261" s="150" t="s">
        <v>2868</v>
      </c>
      <c r="C261" s="150"/>
      <c r="D261" s="150" t="s">
        <v>2834</v>
      </c>
      <c r="E261" s="151"/>
      <c r="F261" s="150" t="s">
        <v>2835</v>
      </c>
      <c r="G261" s="150" t="s">
        <v>2836</v>
      </c>
    </row>
    <row r="262" spans="1:7" ht="17.100000000000001">
      <c r="A262" s="150" t="s">
        <v>2871</v>
      </c>
      <c r="B262" s="150" t="s">
        <v>2868</v>
      </c>
      <c r="C262" s="150"/>
      <c r="D262" s="150" t="s">
        <v>2834</v>
      </c>
      <c r="E262" s="151"/>
      <c r="F262" s="150" t="s">
        <v>2835</v>
      </c>
      <c r="G262" s="150" t="s">
        <v>2836</v>
      </c>
    </row>
    <row r="263" spans="1:7" ht="17.100000000000001">
      <c r="A263" s="150" t="s">
        <v>2872</v>
      </c>
      <c r="B263" s="150" t="s">
        <v>36</v>
      </c>
      <c r="C263" s="150"/>
      <c r="D263" s="150" t="s">
        <v>2834</v>
      </c>
      <c r="E263" s="151"/>
      <c r="F263" s="150" t="s">
        <v>2835</v>
      </c>
      <c r="G263" s="150" t="s">
        <v>2836</v>
      </c>
    </row>
    <row r="264" spans="1:7" ht="17.100000000000001">
      <c r="A264" s="150" t="s">
        <v>2873</v>
      </c>
      <c r="B264" s="150" t="s">
        <v>35</v>
      </c>
      <c r="C264" s="150"/>
      <c r="D264" s="150" t="s">
        <v>2834</v>
      </c>
      <c r="E264" s="151"/>
      <c r="F264" s="150" t="s">
        <v>2835</v>
      </c>
      <c r="G264" s="150" t="s">
        <v>2836</v>
      </c>
    </row>
    <row r="265" spans="1:7" ht="17.100000000000001">
      <c r="A265" s="150" t="s">
        <v>2874</v>
      </c>
      <c r="B265" s="150" t="s">
        <v>40</v>
      </c>
      <c r="C265" s="150"/>
      <c r="D265" s="150" t="s">
        <v>2834</v>
      </c>
      <c r="E265" s="151"/>
      <c r="F265" s="150" t="s">
        <v>2835</v>
      </c>
      <c r="G265" s="150" t="s">
        <v>2836</v>
      </c>
    </row>
    <row r="266" spans="1:7" ht="17.100000000000001">
      <c r="A266" s="150" t="s">
        <v>2875</v>
      </c>
      <c r="B266" s="150" t="s">
        <v>2876</v>
      </c>
      <c r="C266" s="150"/>
      <c r="D266" s="150" t="s">
        <v>2834</v>
      </c>
      <c r="E266" s="151"/>
      <c r="F266" s="150" t="s">
        <v>2835</v>
      </c>
      <c r="G266" s="150" t="s">
        <v>2836</v>
      </c>
    </row>
    <row r="267" spans="1:7" ht="17.100000000000001">
      <c r="A267" s="150" t="s">
        <v>2877</v>
      </c>
      <c r="B267" s="150" t="s">
        <v>35</v>
      </c>
      <c r="C267" s="150"/>
      <c r="D267" s="150" t="s">
        <v>2834</v>
      </c>
      <c r="E267" s="151"/>
      <c r="F267" s="150" t="s">
        <v>2835</v>
      </c>
      <c r="G267" s="150" t="s">
        <v>2836</v>
      </c>
    </row>
    <row r="268" spans="1:7" ht="17.25">
      <c r="A268" s="150" t="s">
        <v>2878</v>
      </c>
      <c r="B268" s="150" t="s">
        <v>42</v>
      </c>
      <c r="C268" s="150" t="s">
        <v>2847</v>
      </c>
      <c r="D268" s="150" t="s">
        <v>3126</v>
      </c>
      <c r="E268" s="151" t="s">
        <v>3134</v>
      </c>
      <c r="F268" s="150" t="s">
        <v>2375</v>
      </c>
      <c r="G268" s="150" t="s">
        <v>2879</v>
      </c>
    </row>
    <row r="269" spans="1:7" ht="17.25">
      <c r="A269" s="150" t="s">
        <v>3146</v>
      </c>
      <c r="B269" s="150" t="s">
        <v>2884</v>
      </c>
      <c r="C269" s="150" t="s">
        <v>3125</v>
      </c>
      <c r="D269" s="150" t="s">
        <v>3126</v>
      </c>
      <c r="E269" s="151" t="s">
        <v>3125</v>
      </c>
      <c r="F269" s="150" t="s">
        <v>2373</v>
      </c>
      <c r="G269" s="150" t="s">
        <v>2836</v>
      </c>
    </row>
    <row r="270" spans="1:7" ht="17.25">
      <c r="A270" s="150" t="s">
        <v>3147</v>
      </c>
      <c r="B270" s="150" t="s">
        <v>36</v>
      </c>
      <c r="C270" s="150" t="s">
        <v>3125</v>
      </c>
      <c r="D270" s="150" t="s">
        <v>3126</v>
      </c>
      <c r="E270" s="151" t="s">
        <v>3125</v>
      </c>
      <c r="F270" s="150" t="s">
        <v>2373</v>
      </c>
      <c r="G270" s="150" t="s">
        <v>2836</v>
      </c>
    </row>
    <row r="271" spans="1:7" ht="17.25">
      <c r="A271" s="150" t="s">
        <v>3148</v>
      </c>
      <c r="B271" s="150" t="s">
        <v>33</v>
      </c>
      <c r="C271" s="150" t="s">
        <v>3125</v>
      </c>
      <c r="D271" s="150" t="s">
        <v>3126</v>
      </c>
      <c r="E271" s="151" t="s">
        <v>3125</v>
      </c>
      <c r="F271" s="150" t="s">
        <v>2373</v>
      </c>
      <c r="G271" s="150" t="s">
        <v>2836</v>
      </c>
    </row>
    <row r="272" spans="1:7" ht="17.25">
      <c r="A272" s="150" t="s">
        <v>2880</v>
      </c>
      <c r="B272" s="150" t="s">
        <v>2881</v>
      </c>
      <c r="C272" s="150" t="s">
        <v>1333</v>
      </c>
      <c r="D272" s="150" t="s">
        <v>3126</v>
      </c>
      <c r="E272" s="151" t="s">
        <v>1333</v>
      </c>
      <c r="F272" s="150" t="s">
        <v>2369</v>
      </c>
      <c r="G272" s="150" t="s">
        <v>2882</v>
      </c>
    </row>
    <row r="273" spans="1:7" ht="17.25">
      <c r="A273" s="150" t="s">
        <v>2883</v>
      </c>
      <c r="B273" s="150" t="s">
        <v>2884</v>
      </c>
      <c r="C273" s="150" t="s">
        <v>2854</v>
      </c>
      <c r="D273" s="150" t="s">
        <v>3126</v>
      </c>
      <c r="E273" s="151" t="s">
        <v>2841</v>
      </c>
      <c r="F273" s="150" t="s">
        <v>2375</v>
      </c>
      <c r="G273" s="150" t="s">
        <v>2885</v>
      </c>
    </row>
    <row r="274" spans="1:7" ht="17.25">
      <c r="A274" s="52" t="s">
        <v>3149</v>
      </c>
      <c r="B274" s="52"/>
      <c r="C274" s="52"/>
      <c r="D274" s="52"/>
      <c r="E274" s="53"/>
      <c r="F274" s="52"/>
      <c r="G274" s="52"/>
    </row>
    <row r="275" spans="1:7" ht="17.25">
      <c r="A275" s="150" t="s">
        <v>3150</v>
      </c>
      <c r="B275" s="150" t="s">
        <v>35</v>
      </c>
      <c r="C275" s="150" t="s">
        <v>217</v>
      </c>
      <c r="D275" s="150" t="s">
        <v>3126</v>
      </c>
      <c r="E275" s="151" t="s">
        <v>217</v>
      </c>
      <c r="F275" s="150" t="s">
        <v>2373</v>
      </c>
      <c r="G275" s="150" t="s">
        <v>2836</v>
      </c>
    </row>
    <row r="276" spans="1:7" ht="17.25">
      <c r="A276" s="150" t="s">
        <v>3151</v>
      </c>
      <c r="B276" s="150" t="s">
        <v>35</v>
      </c>
      <c r="C276" s="150" t="s">
        <v>217</v>
      </c>
      <c r="D276" s="150" t="s">
        <v>3126</v>
      </c>
      <c r="E276" s="151" t="s">
        <v>217</v>
      </c>
      <c r="F276" s="150" t="s">
        <v>2373</v>
      </c>
      <c r="G276" s="150" t="s">
        <v>3152</v>
      </c>
    </row>
    <row r="277" spans="1:7" ht="17.25">
      <c r="A277" s="150" t="s">
        <v>3153</v>
      </c>
      <c r="B277" s="150" t="s">
        <v>38</v>
      </c>
      <c r="C277" s="150" t="s">
        <v>3154</v>
      </c>
      <c r="D277" s="150" t="s">
        <v>3126</v>
      </c>
      <c r="E277" s="151" t="s">
        <v>217</v>
      </c>
      <c r="F277" s="150" t="s">
        <v>2373</v>
      </c>
      <c r="G277" s="150" t="s">
        <v>3155</v>
      </c>
    </row>
    <row r="278" spans="1:7" ht="17.25">
      <c r="A278" s="150" t="s">
        <v>3156</v>
      </c>
      <c r="B278" s="150" t="s">
        <v>40</v>
      </c>
      <c r="C278" s="150" t="s">
        <v>3157</v>
      </c>
      <c r="D278" s="150" t="s">
        <v>3126</v>
      </c>
      <c r="E278" s="151" t="s">
        <v>3128</v>
      </c>
      <c r="F278" s="150" t="s">
        <v>2373</v>
      </c>
      <c r="G278" s="150" t="s">
        <v>3158</v>
      </c>
    </row>
    <row r="279" spans="1:7" ht="17.25">
      <c r="A279" s="150" t="s">
        <v>3159</v>
      </c>
      <c r="B279" s="150" t="s">
        <v>42</v>
      </c>
      <c r="C279" s="150" t="s">
        <v>217</v>
      </c>
      <c r="D279" s="150" t="s">
        <v>3126</v>
      </c>
      <c r="E279" s="151" t="s">
        <v>217</v>
      </c>
      <c r="F279" s="150" t="s">
        <v>2373</v>
      </c>
      <c r="G279" s="150" t="s">
        <v>3160</v>
      </c>
    </row>
    <row r="280" spans="1:7" ht="17.25">
      <c r="A280" s="150" t="s">
        <v>3161</v>
      </c>
      <c r="B280" s="150" t="s">
        <v>44</v>
      </c>
      <c r="C280" s="150" t="s">
        <v>217</v>
      </c>
      <c r="D280" s="150" t="s">
        <v>3126</v>
      </c>
      <c r="E280" s="151" t="s">
        <v>217</v>
      </c>
      <c r="F280" s="150" t="s">
        <v>2373</v>
      </c>
      <c r="G280" s="150" t="s">
        <v>3162</v>
      </c>
    </row>
    <row r="281" spans="1:7" ht="17.25">
      <c r="A281" s="150" t="s">
        <v>3163</v>
      </c>
      <c r="B281" s="150" t="s">
        <v>44</v>
      </c>
      <c r="C281" s="150" t="s">
        <v>217</v>
      </c>
      <c r="D281" s="150" t="s">
        <v>3126</v>
      </c>
      <c r="E281" s="151" t="s">
        <v>217</v>
      </c>
      <c r="F281" s="150" t="s">
        <v>2373</v>
      </c>
      <c r="G281" s="150" t="s">
        <v>3164</v>
      </c>
    </row>
    <row r="282" spans="1:7" ht="17.25">
      <c r="A282" s="150" t="s">
        <v>3165</v>
      </c>
      <c r="B282" s="150" t="s">
        <v>57</v>
      </c>
      <c r="C282" s="150" t="s">
        <v>217</v>
      </c>
      <c r="D282" s="150" t="s">
        <v>3126</v>
      </c>
      <c r="E282" s="151" t="s">
        <v>217</v>
      </c>
      <c r="F282" s="150" t="s">
        <v>2373</v>
      </c>
      <c r="G282" s="150" t="s">
        <v>3166</v>
      </c>
    </row>
    <row r="283" spans="1:7" ht="17.25">
      <c r="A283" s="150" t="s">
        <v>3167</v>
      </c>
      <c r="B283" s="150" t="s">
        <v>56</v>
      </c>
      <c r="C283" s="150" t="s">
        <v>217</v>
      </c>
      <c r="D283" s="150" t="s">
        <v>3126</v>
      </c>
      <c r="E283" s="151" t="s">
        <v>217</v>
      </c>
      <c r="F283" s="150" t="s">
        <v>2373</v>
      </c>
      <c r="G283" s="150" t="s">
        <v>2836</v>
      </c>
    </row>
    <row r="284" spans="1:7" ht="17.25">
      <c r="A284" s="150" t="s">
        <v>3168</v>
      </c>
      <c r="B284" s="150" t="s">
        <v>3169</v>
      </c>
      <c r="C284" s="150" t="s">
        <v>3125</v>
      </c>
      <c r="D284" s="150" t="s">
        <v>3126</v>
      </c>
      <c r="E284" s="151" t="s">
        <v>3125</v>
      </c>
      <c r="F284" s="150" t="s">
        <v>2373</v>
      </c>
      <c r="G284" s="150" t="s">
        <v>2836</v>
      </c>
    </row>
    <row r="285" spans="1:7" ht="17.100000000000001">
      <c r="A285" s="150" t="s">
        <v>2887</v>
      </c>
      <c r="B285" s="150" t="s">
        <v>40</v>
      </c>
      <c r="C285" s="150"/>
      <c r="D285" s="150" t="s">
        <v>2834</v>
      </c>
      <c r="E285" s="151"/>
      <c r="F285" s="150" t="s">
        <v>2835</v>
      </c>
      <c r="G285" s="150" t="s">
        <v>2888</v>
      </c>
    </row>
    <row r="286" spans="1:7" ht="17.25">
      <c r="A286" s="52" t="s">
        <v>3170</v>
      </c>
      <c r="B286" s="52"/>
      <c r="C286" s="52"/>
      <c r="D286" s="52"/>
      <c r="E286" s="53"/>
      <c r="F286" s="52"/>
      <c r="G286" s="52"/>
    </row>
    <row r="287" spans="1:7" ht="17.25">
      <c r="A287" s="150" t="s">
        <v>3171</v>
      </c>
      <c r="B287" s="150" t="s">
        <v>36</v>
      </c>
      <c r="C287" s="150" t="s">
        <v>3125</v>
      </c>
      <c r="D287" s="150" t="s">
        <v>3126</v>
      </c>
      <c r="E287" s="151" t="s">
        <v>3125</v>
      </c>
      <c r="F287" s="150" t="s">
        <v>2373</v>
      </c>
      <c r="G287" s="150" t="s">
        <v>3172</v>
      </c>
    </row>
    <row r="288" spans="1:7" ht="17.25">
      <c r="A288" s="150" t="s">
        <v>3173</v>
      </c>
      <c r="B288" s="150" t="s">
        <v>38</v>
      </c>
      <c r="C288" s="150" t="s">
        <v>3125</v>
      </c>
      <c r="D288" s="150" t="s">
        <v>3126</v>
      </c>
      <c r="E288" s="151" t="s">
        <v>3125</v>
      </c>
      <c r="F288" s="150" t="s">
        <v>2373</v>
      </c>
      <c r="G288" s="150" t="s">
        <v>3174</v>
      </c>
    </row>
    <row r="289" spans="1:7" ht="17.25">
      <c r="A289" s="150" t="s">
        <v>3175</v>
      </c>
      <c r="B289" s="150" t="s">
        <v>42</v>
      </c>
      <c r="C289" s="150" t="s">
        <v>3176</v>
      </c>
      <c r="D289" s="150" t="s">
        <v>3126</v>
      </c>
      <c r="E289" s="151" t="s">
        <v>217</v>
      </c>
      <c r="F289" s="150" t="s">
        <v>2373</v>
      </c>
      <c r="G289" s="150" t="s">
        <v>3177</v>
      </c>
    </row>
    <row r="290" spans="1:7" ht="17.25">
      <c r="A290" s="150" t="s">
        <v>2890</v>
      </c>
      <c r="B290" s="150" t="s">
        <v>42</v>
      </c>
      <c r="C290" s="150" t="s">
        <v>2847</v>
      </c>
      <c r="D290" s="150" t="s">
        <v>3126</v>
      </c>
      <c r="E290" s="151" t="s">
        <v>3134</v>
      </c>
      <c r="F290" s="150" t="s">
        <v>2375</v>
      </c>
      <c r="G290" s="150" t="s">
        <v>2891</v>
      </c>
    </row>
    <row r="291" spans="1:7" ht="17.25">
      <c r="A291" s="150" t="s">
        <v>2892</v>
      </c>
      <c r="B291" s="150" t="s">
        <v>42</v>
      </c>
      <c r="C291" s="150" t="s">
        <v>2893</v>
      </c>
      <c r="D291" s="150" t="s">
        <v>3126</v>
      </c>
      <c r="E291" s="151" t="s">
        <v>2894</v>
      </c>
      <c r="F291" s="150" t="s">
        <v>2375</v>
      </c>
      <c r="G291" s="150" t="s">
        <v>2895</v>
      </c>
    </row>
    <row r="292" spans="1:7" ht="17.25">
      <c r="A292" s="150" t="s">
        <v>3178</v>
      </c>
      <c r="B292" s="150" t="s">
        <v>44</v>
      </c>
      <c r="C292" s="150" t="s">
        <v>217</v>
      </c>
      <c r="D292" s="150" t="s">
        <v>3126</v>
      </c>
      <c r="E292" s="151" t="s">
        <v>217</v>
      </c>
      <c r="F292" s="150" t="s">
        <v>2373</v>
      </c>
      <c r="G292" s="150" t="s">
        <v>3179</v>
      </c>
    </row>
    <row r="293" spans="1:7" ht="17.25">
      <c r="A293" s="150" t="s">
        <v>3180</v>
      </c>
      <c r="B293" s="150" t="s">
        <v>44</v>
      </c>
      <c r="C293" s="150" t="s">
        <v>217</v>
      </c>
      <c r="D293" s="150" t="s">
        <v>3126</v>
      </c>
      <c r="E293" s="151" t="s">
        <v>217</v>
      </c>
      <c r="F293" s="150" t="s">
        <v>2373</v>
      </c>
      <c r="G293" s="150" t="s">
        <v>2836</v>
      </c>
    </row>
    <row r="294" spans="1:7" ht="17.25">
      <c r="A294" s="150" t="s">
        <v>2896</v>
      </c>
      <c r="B294" s="150" t="s">
        <v>44</v>
      </c>
      <c r="C294" s="150" t="s">
        <v>2897</v>
      </c>
      <c r="D294" s="150" t="s">
        <v>3126</v>
      </c>
      <c r="E294" s="151" t="s">
        <v>2897</v>
      </c>
      <c r="F294" s="150" t="s">
        <v>2373</v>
      </c>
      <c r="G294" s="150" t="s">
        <v>2898</v>
      </c>
    </row>
    <row r="295" spans="1:7" ht="17.25">
      <c r="A295" s="150" t="s">
        <v>2899</v>
      </c>
      <c r="B295" s="150" t="s">
        <v>56</v>
      </c>
      <c r="C295" s="150" t="s">
        <v>2847</v>
      </c>
      <c r="D295" s="150" t="s">
        <v>3126</v>
      </c>
      <c r="E295" s="151" t="s">
        <v>3134</v>
      </c>
      <c r="F295" s="150" t="s">
        <v>2375</v>
      </c>
      <c r="G295" s="150" t="s">
        <v>2891</v>
      </c>
    </row>
    <row r="296" spans="1:7" ht="17.25">
      <c r="A296" s="150" t="s">
        <v>3053</v>
      </c>
      <c r="B296" s="150" t="s">
        <v>57</v>
      </c>
      <c r="C296" s="150" t="s">
        <v>3054</v>
      </c>
      <c r="D296" s="150" t="s">
        <v>3126</v>
      </c>
      <c r="E296" s="151" t="s">
        <v>3125</v>
      </c>
      <c r="F296" s="150" t="s">
        <v>2373</v>
      </c>
      <c r="G296" s="150" t="s">
        <v>3056</v>
      </c>
    </row>
    <row r="297" spans="1:7" ht="17.25">
      <c r="A297" s="150" t="s">
        <v>2900</v>
      </c>
      <c r="B297" s="150" t="s">
        <v>58</v>
      </c>
      <c r="C297" s="150" t="s">
        <v>1333</v>
      </c>
      <c r="D297" s="150" t="s">
        <v>3126</v>
      </c>
      <c r="E297" s="151" t="s">
        <v>1333</v>
      </c>
      <c r="F297" s="150" t="s">
        <v>2369</v>
      </c>
      <c r="G297" s="150" t="s">
        <v>2901</v>
      </c>
    </row>
    <row r="298" spans="1:7" ht="17.25">
      <c r="A298" s="150" t="s">
        <v>2902</v>
      </c>
      <c r="B298" s="150" t="s">
        <v>35</v>
      </c>
      <c r="C298" s="150" t="s">
        <v>2847</v>
      </c>
      <c r="D298" s="150" t="s">
        <v>3126</v>
      </c>
      <c r="E298" s="151" t="s">
        <v>3134</v>
      </c>
      <c r="F298" s="150" t="s">
        <v>2375</v>
      </c>
      <c r="G298" s="150" t="s">
        <v>2836</v>
      </c>
    </row>
    <row r="299" spans="1:7" ht="17.100000000000001">
      <c r="A299" s="150" t="s">
        <v>2903</v>
      </c>
      <c r="B299" s="150" t="s">
        <v>36</v>
      </c>
      <c r="C299" s="150"/>
      <c r="D299" s="150" t="s">
        <v>2834</v>
      </c>
      <c r="E299" s="151"/>
      <c r="F299" s="150" t="s">
        <v>2835</v>
      </c>
      <c r="G299" s="150" t="s">
        <v>2836</v>
      </c>
    </row>
    <row r="300" spans="1:7" ht="17.25">
      <c r="A300" s="150" t="s">
        <v>2904</v>
      </c>
      <c r="B300" s="150"/>
      <c r="C300" s="150" t="s">
        <v>2854</v>
      </c>
      <c r="D300" s="150" t="s">
        <v>3126</v>
      </c>
      <c r="E300" s="151" t="s">
        <v>2841</v>
      </c>
      <c r="F300" s="150" t="s">
        <v>2375</v>
      </c>
      <c r="G300" s="150" t="s">
        <v>2905</v>
      </c>
    </row>
    <row r="301" spans="1:7" ht="17.25">
      <c r="A301" s="150" t="s">
        <v>2906</v>
      </c>
      <c r="B301" s="150" t="s">
        <v>2907</v>
      </c>
      <c r="C301" s="150" t="s">
        <v>2854</v>
      </c>
      <c r="D301" s="150" t="s">
        <v>3126</v>
      </c>
      <c r="E301" s="151" t="s">
        <v>2841</v>
      </c>
      <c r="F301" s="150" t="s">
        <v>2375</v>
      </c>
      <c r="G301" s="150" t="s">
        <v>2836</v>
      </c>
    </row>
    <row r="302" spans="1:7" ht="17.25">
      <c r="A302" s="150" t="s">
        <v>2908</v>
      </c>
      <c r="B302" s="150" t="s">
        <v>2863</v>
      </c>
      <c r="C302" s="150" t="s">
        <v>2854</v>
      </c>
      <c r="D302" s="150" t="s">
        <v>3126</v>
      </c>
      <c r="E302" s="151" t="s">
        <v>2841</v>
      </c>
      <c r="F302" s="150" t="s">
        <v>2375</v>
      </c>
      <c r="G302" s="150" t="s">
        <v>2909</v>
      </c>
    </row>
    <row r="303" spans="1:7" ht="17.25">
      <c r="A303" s="52" t="s">
        <v>3181</v>
      </c>
      <c r="B303" s="52"/>
      <c r="C303" s="52"/>
      <c r="D303" s="52"/>
      <c r="E303" s="53"/>
      <c r="F303" s="52"/>
      <c r="G303" s="52"/>
    </row>
    <row r="304" spans="1:7" ht="17.25">
      <c r="A304" s="150" t="s">
        <v>3182</v>
      </c>
      <c r="B304" s="150" t="s">
        <v>38</v>
      </c>
      <c r="C304" s="150" t="s">
        <v>217</v>
      </c>
      <c r="D304" s="150" t="s">
        <v>3126</v>
      </c>
      <c r="E304" s="151" t="s">
        <v>217</v>
      </c>
      <c r="F304" s="150" t="s">
        <v>2373</v>
      </c>
      <c r="G304" s="150" t="s">
        <v>3183</v>
      </c>
    </row>
    <row r="305" spans="1:7" ht="17.25">
      <c r="A305" s="150" t="s">
        <v>2911</v>
      </c>
      <c r="B305" s="150" t="s">
        <v>40</v>
      </c>
      <c r="C305" s="150" t="s">
        <v>2847</v>
      </c>
      <c r="D305" s="150" t="s">
        <v>3126</v>
      </c>
      <c r="E305" s="151" t="s">
        <v>3134</v>
      </c>
      <c r="F305" s="150" t="s">
        <v>2375</v>
      </c>
      <c r="G305" s="150" t="s">
        <v>2836</v>
      </c>
    </row>
    <row r="306" spans="1:7" ht="17.25">
      <c r="A306" s="150" t="s">
        <v>3184</v>
      </c>
      <c r="B306" s="150" t="s">
        <v>40</v>
      </c>
      <c r="C306" s="150" t="s">
        <v>3125</v>
      </c>
      <c r="D306" s="150" t="s">
        <v>3126</v>
      </c>
      <c r="E306" s="151" t="s">
        <v>3125</v>
      </c>
      <c r="F306" s="150" t="s">
        <v>2373</v>
      </c>
      <c r="G306" s="150" t="s">
        <v>3185</v>
      </c>
    </row>
    <row r="307" spans="1:7" ht="17.25">
      <c r="A307" s="150" t="s">
        <v>3186</v>
      </c>
      <c r="B307" s="150" t="s">
        <v>40</v>
      </c>
      <c r="C307" s="150" t="s">
        <v>217</v>
      </c>
      <c r="D307" s="150" t="s">
        <v>3126</v>
      </c>
      <c r="E307" s="151" t="s">
        <v>217</v>
      </c>
      <c r="F307" s="150" t="s">
        <v>2373</v>
      </c>
      <c r="G307" s="150" t="s">
        <v>3187</v>
      </c>
    </row>
    <row r="308" spans="1:7" ht="17.25">
      <c r="A308" s="150" t="s">
        <v>3188</v>
      </c>
      <c r="B308" s="150" t="s">
        <v>42</v>
      </c>
      <c r="C308" s="150" t="s">
        <v>3125</v>
      </c>
      <c r="D308" s="150" t="s">
        <v>3126</v>
      </c>
      <c r="E308" s="151" t="s">
        <v>3125</v>
      </c>
      <c r="F308" s="150" t="s">
        <v>2373</v>
      </c>
      <c r="G308" s="150" t="s">
        <v>3189</v>
      </c>
    </row>
    <row r="309" spans="1:7" ht="17.25">
      <c r="A309" s="150" t="s">
        <v>2912</v>
      </c>
      <c r="B309" s="150" t="s">
        <v>42</v>
      </c>
      <c r="C309" s="150" t="s">
        <v>2893</v>
      </c>
      <c r="D309" s="150" t="s">
        <v>3126</v>
      </c>
      <c r="E309" s="151" t="s">
        <v>2894</v>
      </c>
      <c r="F309" s="150" t="s">
        <v>2375</v>
      </c>
      <c r="G309" s="150" t="s">
        <v>2836</v>
      </c>
    </row>
    <row r="310" spans="1:7" ht="17.25">
      <c r="A310" s="150" t="s">
        <v>3190</v>
      </c>
      <c r="B310" s="150" t="s">
        <v>44</v>
      </c>
      <c r="C310" s="150" t="s">
        <v>217</v>
      </c>
      <c r="D310" s="150" t="s">
        <v>3126</v>
      </c>
      <c r="E310" s="151" t="s">
        <v>217</v>
      </c>
      <c r="F310" s="150" t="s">
        <v>2373</v>
      </c>
      <c r="G310" s="150" t="s">
        <v>3191</v>
      </c>
    </row>
    <row r="311" spans="1:7" ht="17.25">
      <c r="A311" s="150" t="s">
        <v>3192</v>
      </c>
      <c r="B311" s="150" t="s">
        <v>44</v>
      </c>
      <c r="C311" s="150" t="s">
        <v>217</v>
      </c>
      <c r="D311" s="150" t="s">
        <v>3126</v>
      </c>
      <c r="E311" s="151" t="s">
        <v>217</v>
      </c>
      <c r="F311" s="150" t="s">
        <v>2373</v>
      </c>
      <c r="G311" s="150" t="s">
        <v>3193</v>
      </c>
    </row>
    <row r="312" spans="1:7" ht="17.25">
      <c r="A312" s="150" t="s">
        <v>3194</v>
      </c>
      <c r="B312" s="150" t="s">
        <v>56</v>
      </c>
      <c r="C312" s="150" t="s">
        <v>3195</v>
      </c>
      <c r="D312" s="150" t="s">
        <v>3126</v>
      </c>
      <c r="E312" s="151" t="s">
        <v>217</v>
      </c>
      <c r="F312" s="150" t="s">
        <v>2373</v>
      </c>
      <c r="G312" s="150" t="s">
        <v>3196</v>
      </c>
    </row>
    <row r="313" spans="1:7" ht="17.25">
      <c r="A313" s="150" t="s">
        <v>3197</v>
      </c>
      <c r="B313" s="150" t="s">
        <v>56</v>
      </c>
      <c r="C313" s="150" t="s">
        <v>3125</v>
      </c>
      <c r="D313" s="150" t="s">
        <v>3126</v>
      </c>
      <c r="E313" s="151" t="s">
        <v>3125</v>
      </c>
      <c r="F313" s="150" t="s">
        <v>2373</v>
      </c>
      <c r="G313" s="150" t="s">
        <v>3198</v>
      </c>
    </row>
    <row r="314" spans="1:7" ht="17.25">
      <c r="A314" s="150" t="s">
        <v>3199</v>
      </c>
      <c r="B314" s="150" t="s">
        <v>56</v>
      </c>
      <c r="C314" s="150" t="s">
        <v>3200</v>
      </c>
      <c r="D314" s="150" t="s">
        <v>3126</v>
      </c>
      <c r="E314" s="151" t="s">
        <v>3125</v>
      </c>
      <c r="F314" s="150" t="s">
        <v>2373</v>
      </c>
      <c r="G314" s="150" t="s">
        <v>3201</v>
      </c>
    </row>
    <row r="315" spans="1:7" ht="17.25">
      <c r="A315" s="150" t="s">
        <v>3202</v>
      </c>
      <c r="B315" s="150" t="s">
        <v>57</v>
      </c>
      <c r="C315" s="150" t="s">
        <v>3125</v>
      </c>
      <c r="D315" s="150" t="s">
        <v>3126</v>
      </c>
      <c r="E315" s="151" t="s">
        <v>3125</v>
      </c>
      <c r="F315" s="150" t="s">
        <v>2373</v>
      </c>
      <c r="G315" s="150" t="s">
        <v>3203</v>
      </c>
    </row>
    <row r="316" spans="1:7" ht="17.25">
      <c r="A316" s="150" t="s">
        <v>2913</v>
      </c>
      <c r="B316" s="150" t="s">
        <v>57</v>
      </c>
      <c r="C316" s="150" t="s">
        <v>2847</v>
      </c>
      <c r="D316" s="150" t="s">
        <v>3126</v>
      </c>
      <c r="E316" s="151" t="s">
        <v>3134</v>
      </c>
      <c r="F316" s="150" t="s">
        <v>2375</v>
      </c>
      <c r="G316" s="150" t="s">
        <v>2914</v>
      </c>
    </row>
    <row r="317" spans="1:7" ht="17.25">
      <c r="A317" s="150" t="s">
        <v>3204</v>
      </c>
      <c r="B317" s="150" t="s">
        <v>58</v>
      </c>
      <c r="C317" s="150" t="s">
        <v>217</v>
      </c>
      <c r="D317" s="150" t="s">
        <v>3126</v>
      </c>
      <c r="E317" s="151" t="s">
        <v>217</v>
      </c>
      <c r="F317" s="150" t="s">
        <v>2373</v>
      </c>
      <c r="G317" s="150" t="s">
        <v>3205</v>
      </c>
    </row>
    <row r="318" spans="1:7" ht="17.25">
      <c r="A318" s="150" t="s">
        <v>3065</v>
      </c>
      <c r="B318" s="150"/>
      <c r="C318" s="150" t="s">
        <v>3066</v>
      </c>
      <c r="D318" s="150" t="s">
        <v>3126</v>
      </c>
      <c r="E318" s="151" t="s">
        <v>3128</v>
      </c>
      <c r="F318" s="150" t="s">
        <v>2373</v>
      </c>
      <c r="G318" s="150" t="s">
        <v>3067</v>
      </c>
    </row>
    <row r="319" spans="1:7" ht="17.25">
      <c r="A319" s="150" t="s">
        <v>2915</v>
      </c>
      <c r="B319" s="150" t="s">
        <v>2916</v>
      </c>
      <c r="C319" s="150" t="s">
        <v>1333</v>
      </c>
      <c r="D319" s="150" t="s">
        <v>3126</v>
      </c>
      <c r="E319" s="151" t="s">
        <v>1333</v>
      </c>
      <c r="F319" s="150" t="s">
        <v>2369</v>
      </c>
      <c r="G319" s="150" t="s">
        <v>2836</v>
      </c>
    </row>
    <row r="320" spans="1:7" ht="17.25">
      <c r="A320" s="52" t="s">
        <v>3206</v>
      </c>
      <c r="B320" s="52"/>
      <c r="C320" s="52"/>
      <c r="D320" s="52"/>
      <c r="E320" s="53"/>
      <c r="F320" s="52"/>
      <c r="G320" s="52"/>
    </row>
    <row r="321" spans="1:7" ht="17.25">
      <c r="A321" s="150" t="s">
        <v>3207</v>
      </c>
      <c r="B321" s="150" t="s">
        <v>36</v>
      </c>
      <c r="C321" s="150" t="s">
        <v>3125</v>
      </c>
      <c r="D321" s="150" t="s">
        <v>3126</v>
      </c>
      <c r="E321" s="151" t="s">
        <v>3125</v>
      </c>
      <c r="F321" s="150" t="s">
        <v>2373</v>
      </c>
      <c r="G321" s="150" t="s">
        <v>3208</v>
      </c>
    </row>
    <row r="322" spans="1:7" ht="17.25">
      <c r="A322" s="150" t="s">
        <v>3209</v>
      </c>
      <c r="B322" s="150" t="s">
        <v>36</v>
      </c>
      <c r="C322" s="150" t="s">
        <v>217</v>
      </c>
      <c r="D322" s="150" t="s">
        <v>3126</v>
      </c>
      <c r="E322" s="151" t="s">
        <v>217</v>
      </c>
      <c r="F322" s="150" t="s">
        <v>2373</v>
      </c>
      <c r="G322" s="150" t="s">
        <v>3210</v>
      </c>
    </row>
    <row r="323" spans="1:7" ht="17.25">
      <c r="A323" s="150" t="s">
        <v>3211</v>
      </c>
      <c r="B323" s="150" t="s">
        <v>36</v>
      </c>
      <c r="C323" s="150" t="s">
        <v>3125</v>
      </c>
      <c r="D323" s="150" t="s">
        <v>3126</v>
      </c>
      <c r="E323" s="151" t="s">
        <v>3125</v>
      </c>
      <c r="F323" s="150" t="s">
        <v>2373</v>
      </c>
      <c r="G323" s="150" t="s">
        <v>3212</v>
      </c>
    </row>
    <row r="324" spans="1:7" ht="17.25">
      <c r="A324" s="150" t="s">
        <v>2918</v>
      </c>
      <c r="B324" s="150" t="s">
        <v>36</v>
      </c>
      <c r="C324" s="150" t="s">
        <v>2893</v>
      </c>
      <c r="D324" s="150" t="s">
        <v>3126</v>
      </c>
      <c r="E324" s="151" t="s">
        <v>2894</v>
      </c>
      <c r="F324" s="150" t="s">
        <v>2375</v>
      </c>
      <c r="G324" s="150" t="s">
        <v>2836</v>
      </c>
    </row>
    <row r="325" spans="1:7" ht="17.25">
      <c r="A325" s="150" t="s">
        <v>3213</v>
      </c>
      <c r="B325" s="150" t="s">
        <v>36</v>
      </c>
      <c r="C325" s="150" t="s">
        <v>217</v>
      </c>
      <c r="D325" s="150" t="s">
        <v>3126</v>
      </c>
      <c r="E325" s="151" t="s">
        <v>217</v>
      </c>
      <c r="F325" s="150" t="s">
        <v>2373</v>
      </c>
      <c r="G325" s="150" t="s">
        <v>3214</v>
      </c>
    </row>
    <row r="326" spans="1:7" ht="17.100000000000001">
      <c r="A326" s="150" t="s">
        <v>2919</v>
      </c>
      <c r="B326" s="150" t="s">
        <v>36</v>
      </c>
      <c r="C326" s="150"/>
      <c r="D326" s="150" t="s">
        <v>2834</v>
      </c>
      <c r="E326" s="151"/>
      <c r="F326" s="150" t="s">
        <v>2835</v>
      </c>
      <c r="G326" s="150" t="s">
        <v>2920</v>
      </c>
    </row>
    <row r="327" spans="1:7" ht="17.25">
      <c r="A327" s="150" t="s">
        <v>3215</v>
      </c>
      <c r="B327" s="150" t="s">
        <v>40</v>
      </c>
      <c r="C327" s="150" t="s">
        <v>3125</v>
      </c>
      <c r="D327" s="150" t="s">
        <v>3126</v>
      </c>
      <c r="E327" s="151" t="s">
        <v>3125</v>
      </c>
      <c r="F327" s="150" t="s">
        <v>2373</v>
      </c>
      <c r="G327" s="150" t="s">
        <v>3216</v>
      </c>
    </row>
    <row r="328" spans="1:7" ht="17.25">
      <c r="A328" s="150" t="s">
        <v>3217</v>
      </c>
      <c r="B328" s="150" t="s">
        <v>40</v>
      </c>
      <c r="C328" s="150" t="s">
        <v>217</v>
      </c>
      <c r="D328" s="150" t="s">
        <v>3126</v>
      </c>
      <c r="E328" s="151" t="s">
        <v>217</v>
      </c>
      <c r="F328" s="150" t="s">
        <v>2373</v>
      </c>
      <c r="G328" s="150" t="s">
        <v>3218</v>
      </c>
    </row>
    <row r="329" spans="1:7" ht="17.25">
      <c r="A329" s="150" t="s">
        <v>3219</v>
      </c>
      <c r="B329" s="150" t="s">
        <v>42</v>
      </c>
      <c r="C329" s="150" t="s">
        <v>3125</v>
      </c>
      <c r="D329" s="150" t="s">
        <v>3126</v>
      </c>
      <c r="E329" s="151" t="s">
        <v>3125</v>
      </c>
      <c r="F329" s="150" t="s">
        <v>2373</v>
      </c>
      <c r="G329" s="150" t="s">
        <v>3220</v>
      </c>
    </row>
    <row r="330" spans="1:7" ht="17.25">
      <c r="A330" s="150" t="s">
        <v>2921</v>
      </c>
      <c r="B330" s="150" t="s">
        <v>42</v>
      </c>
      <c r="C330" s="150" t="s">
        <v>2922</v>
      </c>
      <c r="D330" s="150" t="s">
        <v>3126</v>
      </c>
      <c r="E330" s="151" t="s">
        <v>3221</v>
      </c>
      <c r="F330" s="150" t="s">
        <v>2375</v>
      </c>
      <c r="G330" s="150" t="s">
        <v>2923</v>
      </c>
    </row>
    <row r="331" spans="1:7" ht="17.25">
      <c r="A331" s="150" t="s">
        <v>3222</v>
      </c>
      <c r="B331" s="150" t="s">
        <v>44</v>
      </c>
      <c r="C331" s="150" t="s">
        <v>3125</v>
      </c>
      <c r="D331" s="150" t="s">
        <v>3126</v>
      </c>
      <c r="E331" s="151" t="s">
        <v>3125</v>
      </c>
      <c r="F331" s="151" t="s">
        <v>2373</v>
      </c>
      <c r="G331" s="150" t="s">
        <v>3223</v>
      </c>
    </row>
    <row r="332" spans="1:7" ht="17.25">
      <c r="A332" s="150" t="s">
        <v>2924</v>
      </c>
      <c r="B332" s="150" t="s">
        <v>44</v>
      </c>
      <c r="C332" s="150" t="s">
        <v>2847</v>
      </c>
      <c r="D332" s="150" t="s">
        <v>3126</v>
      </c>
      <c r="E332" s="151" t="s">
        <v>3134</v>
      </c>
      <c r="F332" s="150" t="s">
        <v>2375</v>
      </c>
      <c r="G332" s="150" t="s">
        <v>2925</v>
      </c>
    </row>
    <row r="333" spans="1:7" ht="17.25">
      <c r="A333" s="150" t="s">
        <v>3224</v>
      </c>
      <c r="B333" s="150" t="s">
        <v>44</v>
      </c>
      <c r="C333" s="150" t="s">
        <v>3125</v>
      </c>
      <c r="D333" s="150" t="s">
        <v>3126</v>
      </c>
      <c r="E333" s="151" t="s">
        <v>3125</v>
      </c>
      <c r="F333" s="150" t="s">
        <v>2373</v>
      </c>
      <c r="G333" s="150" t="s">
        <v>3225</v>
      </c>
    </row>
    <row r="334" spans="1:7" ht="17.25">
      <c r="A334" s="150" t="s">
        <v>3226</v>
      </c>
      <c r="B334" s="150" t="s">
        <v>56</v>
      </c>
      <c r="C334" s="150" t="s">
        <v>3125</v>
      </c>
      <c r="D334" s="150" t="s">
        <v>3126</v>
      </c>
      <c r="E334" s="151" t="s">
        <v>3125</v>
      </c>
      <c r="F334" s="150" t="s">
        <v>2373</v>
      </c>
      <c r="G334" s="150" t="s">
        <v>3227</v>
      </c>
    </row>
    <row r="335" spans="1:7" ht="17.25">
      <c r="A335" s="150" t="s">
        <v>3228</v>
      </c>
      <c r="B335" s="150" t="s">
        <v>57</v>
      </c>
      <c r="C335" s="150" t="s">
        <v>3125</v>
      </c>
      <c r="D335" s="150" t="s">
        <v>3126</v>
      </c>
      <c r="E335" s="151" t="s">
        <v>3125</v>
      </c>
      <c r="F335" s="150" t="s">
        <v>2373</v>
      </c>
      <c r="G335" s="150" t="s">
        <v>3229</v>
      </c>
    </row>
    <row r="336" spans="1:7" ht="17.25">
      <c r="A336" s="150" t="s">
        <v>3082</v>
      </c>
      <c r="B336" s="150" t="s">
        <v>2876</v>
      </c>
      <c r="C336" s="150" t="s">
        <v>3083</v>
      </c>
      <c r="D336" s="150" t="s">
        <v>3126</v>
      </c>
      <c r="E336" s="151" t="s">
        <v>3125</v>
      </c>
      <c r="F336" s="150" t="s">
        <v>2373</v>
      </c>
      <c r="G336" s="150" t="s">
        <v>3084</v>
      </c>
    </row>
    <row r="337" spans="1:7" ht="17.100000000000001">
      <c r="A337" s="150" t="s">
        <v>2926</v>
      </c>
      <c r="B337" s="150" t="s">
        <v>58</v>
      </c>
      <c r="C337" s="150"/>
      <c r="D337" s="150" t="s">
        <v>2834</v>
      </c>
      <c r="E337" s="151"/>
      <c r="F337" s="150" t="s">
        <v>2835</v>
      </c>
      <c r="G337" s="150" t="s">
        <v>2836</v>
      </c>
    </row>
    <row r="338" spans="1:7" ht="17.100000000000001">
      <c r="A338" s="150" t="s">
        <v>2927</v>
      </c>
      <c r="B338" s="150" t="s">
        <v>40</v>
      </c>
      <c r="C338" s="150"/>
      <c r="D338" s="150" t="s">
        <v>2834</v>
      </c>
      <c r="E338" s="151"/>
      <c r="F338" s="150" t="s">
        <v>2835</v>
      </c>
      <c r="G338" s="150" t="s">
        <v>2836</v>
      </c>
    </row>
    <row r="339" spans="1:7" ht="17.100000000000001">
      <c r="A339" s="150" t="s">
        <v>2928</v>
      </c>
      <c r="B339" s="150" t="s">
        <v>42</v>
      </c>
      <c r="C339" s="150"/>
      <c r="D339" s="150" t="s">
        <v>2834</v>
      </c>
      <c r="E339" s="151"/>
      <c r="F339" s="150" t="s">
        <v>2835</v>
      </c>
      <c r="G339" s="150" t="s">
        <v>2836</v>
      </c>
    </row>
    <row r="340" spans="1:7" ht="17.100000000000001">
      <c r="A340" s="150" t="s">
        <v>2929</v>
      </c>
      <c r="B340" s="150" t="s">
        <v>42</v>
      </c>
      <c r="C340" s="150"/>
      <c r="D340" s="150" t="s">
        <v>2834</v>
      </c>
      <c r="E340" s="151"/>
      <c r="F340" s="150" t="s">
        <v>2835</v>
      </c>
      <c r="G340" s="150" t="s">
        <v>2836</v>
      </c>
    </row>
    <row r="341" spans="1:7" ht="17.100000000000001">
      <c r="A341" s="150" t="s">
        <v>2930</v>
      </c>
      <c r="B341" s="150" t="s">
        <v>2876</v>
      </c>
      <c r="C341" s="150"/>
      <c r="D341" s="150" t="s">
        <v>2834</v>
      </c>
      <c r="E341" s="151"/>
      <c r="F341" s="150" t="s">
        <v>2835</v>
      </c>
      <c r="G341" s="150" t="s">
        <v>2836</v>
      </c>
    </row>
    <row r="342" spans="1:7" ht="17.100000000000001">
      <c r="A342" s="150" t="s">
        <v>2931</v>
      </c>
      <c r="B342" s="150" t="s">
        <v>56</v>
      </c>
      <c r="C342" s="150"/>
      <c r="D342" s="150" t="s">
        <v>2834</v>
      </c>
      <c r="E342" s="151"/>
      <c r="F342" s="150" t="s">
        <v>2835</v>
      </c>
      <c r="G342" s="150" t="s">
        <v>2836</v>
      </c>
    </row>
    <row r="343" spans="1:7" ht="17.100000000000001">
      <c r="A343" s="150" t="s">
        <v>2932</v>
      </c>
      <c r="B343" s="150" t="s">
        <v>2876</v>
      </c>
      <c r="C343" s="150"/>
      <c r="D343" s="150" t="s">
        <v>2834</v>
      </c>
      <c r="E343" s="151"/>
      <c r="F343" s="150" t="s">
        <v>2835</v>
      </c>
      <c r="G343" s="150" t="s">
        <v>2836</v>
      </c>
    </row>
    <row r="344" spans="1:7" ht="17.25">
      <c r="A344" s="150" t="s">
        <v>3230</v>
      </c>
      <c r="B344" s="150" t="s">
        <v>3231</v>
      </c>
      <c r="C344" s="150" t="s">
        <v>3125</v>
      </c>
      <c r="D344" s="150" t="s">
        <v>3126</v>
      </c>
      <c r="E344" s="151" t="s">
        <v>3125</v>
      </c>
      <c r="F344" s="150" t="s">
        <v>2373</v>
      </c>
      <c r="G344" s="150" t="s">
        <v>2836</v>
      </c>
    </row>
    <row r="345" spans="1:7" ht="17.25">
      <c r="A345" s="150" t="s">
        <v>3232</v>
      </c>
      <c r="B345" s="150" t="s">
        <v>36</v>
      </c>
      <c r="C345" s="150" t="s">
        <v>3125</v>
      </c>
      <c r="D345" s="150" t="s">
        <v>3126</v>
      </c>
      <c r="E345" s="151" t="s">
        <v>3125</v>
      </c>
      <c r="F345" s="150" t="s">
        <v>2373</v>
      </c>
      <c r="G345" s="150" t="s">
        <v>2836</v>
      </c>
    </row>
    <row r="346" spans="1:7" ht="17.25">
      <c r="A346" s="150" t="s">
        <v>3233</v>
      </c>
      <c r="B346" s="150" t="s">
        <v>3234</v>
      </c>
      <c r="C346" s="150" t="s">
        <v>217</v>
      </c>
      <c r="D346" s="150" t="s">
        <v>3126</v>
      </c>
      <c r="E346" s="151" t="s">
        <v>217</v>
      </c>
      <c r="F346" s="150" t="s">
        <v>2373</v>
      </c>
      <c r="G346" s="150" t="s">
        <v>2836</v>
      </c>
    </row>
    <row r="347" spans="1:7" ht="17.25">
      <c r="A347" s="52" t="s">
        <v>3235</v>
      </c>
      <c r="B347" s="52"/>
      <c r="C347" s="52"/>
      <c r="D347" s="52"/>
      <c r="E347" s="53"/>
      <c r="F347" s="52"/>
      <c r="G347" s="52"/>
    </row>
    <row r="348" spans="1:7" ht="17.25">
      <c r="A348" s="150" t="s">
        <v>3236</v>
      </c>
      <c r="B348" s="150" t="s">
        <v>35</v>
      </c>
      <c r="C348" s="150" t="s">
        <v>217</v>
      </c>
      <c r="D348" s="150" t="s">
        <v>3126</v>
      </c>
      <c r="E348" s="151" t="s">
        <v>217</v>
      </c>
      <c r="F348" s="150" t="s">
        <v>2373</v>
      </c>
      <c r="G348" s="150" t="s">
        <v>3237</v>
      </c>
    </row>
    <row r="349" spans="1:7" ht="17.25">
      <c r="A349" s="150" t="s">
        <v>3238</v>
      </c>
      <c r="B349" s="150" t="s">
        <v>33</v>
      </c>
      <c r="C349" s="150" t="s">
        <v>3125</v>
      </c>
      <c r="D349" s="150" t="s">
        <v>3126</v>
      </c>
      <c r="E349" s="151" t="s">
        <v>3125</v>
      </c>
      <c r="F349" s="150" t="s">
        <v>2373</v>
      </c>
      <c r="G349" s="150" t="s">
        <v>3239</v>
      </c>
    </row>
    <row r="350" spans="1:7" ht="17.25">
      <c r="A350" s="150" t="s">
        <v>3240</v>
      </c>
      <c r="B350" s="150" t="s">
        <v>40</v>
      </c>
      <c r="C350" s="150" t="s">
        <v>217</v>
      </c>
      <c r="D350" s="150" t="s">
        <v>3126</v>
      </c>
      <c r="E350" s="151" t="s">
        <v>217</v>
      </c>
      <c r="F350" s="150" t="s">
        <v>2373</v>
      </c>
      <c r="G350" s="150" t="s">
        <v>3241</v>
      </c>
    </row>
    <row r="351" spans="1:7" ht="17.25">
      <c r="A351" s="150" t="s">
        <v>3242</v>
      </c>
      <c r="B351" s="150" t="s">
        <v>40</v>
      </c>
      <c r="C351" s="150" t="s">
        <v>217</v>
      </c>
      <c r="D351" s="150" t="s">
        <v>3126</v>
      </c>
      <c r="E351" s="151" t="s">
        <v>217</v>
      </c>
      <c r="F351" s="150" t="s">
        <v>2373</v>
      </c>
      <c r="G351" s="150" t="s">
        <v>3243</v>
      </c>
    </row>
    <row r="352" spans="1:7" ht="17.25">
      <c r="A352" s="150" t="s">
        <v>3244</v>
      </c>
      <c r="B352" s="150" t="s">
        <v>40</v>
      </c>
      <c r="C352" s="150" t="s">
        <v>217</v>
      </c>
      <c r="D352" s="150" t="s">
        <v>3126</v>
      </c>
      <c r="E352" s="151" t="s">
        <v>217</v>
      </c>
      <c r="F352" s="150" t="s">
        <v>2373</v>
      </c>
      <c r="G352" s="150" t="s">
        <v>3245</v>
      </c>
    </row>
    <row r="353" spans="1:7" ht="17.25">
      <c r="A353" s="150" t="s">
        <v>3246</v>
      </c>
      <c r="B353" s="150" t="s">
        <v>33</v>
      </c>
      <c r="C353" s="150" t="s">
        <v>217</v>
      </c>
      <c r="D353" s="150" t="s">
        <v>3126</v>
      </c>
      <c r="E353" s="151" t="s">
        <v>217</v>
      </c>
      <c r="F353" s="150" t="s">
        <v>2373</v>
      </c>
      <c r="G353" s="150" t="s">
        <v>3247</v>
      </c>
    </row>
    <row r="354" spans="1:7" ht="17.25">
      <c r="A354" s="150" t="s">
        <v>2934</v>
      </c>
      <c r="B354" s="150" t="s">
        <v>44</v>
      </c>
      <c r="C354" s="150" t="s">
        <v>2935</v>
      </c>
      <c r="D354" s="150" t="s">
        <v>3126</v>
      </c>
      <c r="E354" s="151" t="s">
        <v>3248</v>
      </c>
      <c r="F354" s="150" t="s">
        <v>2372</v>
      </c>
      <c r="G354" s="150" t="s">
        <v>2937</v>
      </c>
    </row>
    <row r="355" spans="1:7" ht="17.100000000000001">
      <c r="A355" s="150" t="s">
        <v>2938</v>
      </c>
      <c r="B355" s="150" t="s">
        <v>44</v>
      </c>
      <c r="C355" s="150"/>
      <c r="D355" s="150" t="s">
        <v>2834</v>
      </c>
      <c r="E355" s="151"/>
      <c r="F355" s="150" t="s">
        <v>2939</v>
      </c>
      <c r="G355" s="150" t="s">
        <v>2836</v>
      </c>
    </row>
    <row r="356" spans="1:7" ht="17.100000000000001">
      <c r="A356" s="150" t="s">
        <v>2940</v>
      </c>
      <c r="B356" s="150" t="s">
        <v>44</v>
      </c>
      <c r="C356" s="150" t="s">
        <v>2941</v>
      </c>
      <c r="D356" s="150" t="s">
        <v>2834</v>
      </c>
      <c r="E356" s="151"/>
      <c r="F356" s="150" t="s">
        <v>2942</v>
      </c>
      <c r="G356" s="150" t="s">
        <v>2943</v>
      </c>
    </row>
    <row r="357" spans="1:7" ht="17.25">
      <c r="A357" s="150" t="s">
        <v>3249</v>
      </c>
      <c r="B357" s="150" t="s">
        <v>56</v>
      </c>
      <c r="C357" s="150" t="s">
        <v>217</v>
      </c>
      <c r="D357" s="150" t="s">
        <v>3126</v>
      </c>
      <c r="E357" s="151" t="s">
        <v>217</v>
      </c>
      <c r="F357" s="150" t="s">
        <v>2373</v>
      </c>
      <c r="G357" s="150" t="s">
        <v>3243</v>
      </c>
    </row>
    <row r="358" spans="1:7" ht="17.25">
      <c r="A358" s="150" t="s">
        <v>3250</v>
      </c>
      <c r="B358" s="150" t="s">
        <v>57</v>
      </c>
      <c r="C358" s="150" t="s">
        <v>3125</v>
      </c>
      <c r="D358" s="150" t="s">
        <v>3126</v>
      </c>
      <c r="E358" s="151" t="s">
        <v>3125</v>
      </c>
      <c r="F358" s="150" t="s">
        <v>2373</v>
      </c>
      <c r="G358" s="150" t="s">
        <v>3251</v>
      </c>
    </row>
    <row r="359" spans="1:7" ht="17.25">
      <c r="A359" s="150" t="s">
        <v>3252</v>
      </c>
      <c r="B359" s="150" t="s">
        <v>57</v>
      </c>
      <c r="C359" s="150" t="s">
        <v>3125</v>
      </c>
      <c r="D359" s="150" t="s">
        <v>3126</v>
      </c>
      <c r="E359" s="151" t="s">
        <v>3125</v>
      </c>
      <c r="F359" s="150" t="s">
        <v>2373</v>
      </c>
      <c r="G359" s="150" t="s">
        <v>3253</v>
      </c>
    </row>
    <row r="360" spans="1:7" ht="17.25">
      <c r="A360" s="150" t="s">
        <v>3254</v>
      </c>
      <c r="B360" s="150" t="s">
        <v>58</v>
      </c>
      <c r="C360" s="150" t="s">
        <v>217</v>
      </c>
      <c r="D360" s="150" t="s">
        <v>3126</v>
      </c>
      <c r="E360" s="151" t="s">
        <v>217</v>
      </c>
      <c r="F360" s="150" t="s">
        <v>2373</v>
      </c>
      <c r="G360" s="150" t="s">
        <v>3255</v>
      </c>
    </row>
    <row r="361" spans="1:7" ht="17.25">
      <c r="A361" s="150" t="s">
        <v>3256</v>
      </c>
      <c r="B361" s="150" t="s">
        <v>42</v>
      </c>
      <c r="C361" s="150" t="s">
        <v>3257</v>
      </c>
      <c r="D361" s="150" t="s">
        <v>3126</v>
      </c>
      <c r="E361" s="151" t="s">
        <v>217</v>
      </c>
      <c r="F361" s="150" t="s">
        <v>2373</v>
      </c>
      <c r="G361" s="150" t="s">
        <v>2836</v>
      </c>
    </row>
    <row r="362" spans="1:7" ht="17.25">
      <c r="A362" s="150" t="s">
        <v>3258</v>
      </c>
      <c r="B362" s="150" t="s">
        <v>38</v>
      </c>
      <c r="C362" s="150" t="s">
        <v>3125</v>
      </c>
      <c r="D362" s="150" t="s">
        <v>3126</v>
      </c>
      <c r="E362" s="151" t="s">
        <v>3125</v>
      </c>
      <c r="F362" s="150" t="s">
        <v>2373</v>
      </c>
      <c r="G362" s="150" t="s">
        <v>2836</v>
      </c>
    </row>
    <row r="363" spans="1:7" ht="17.25">
      <c r="A363" s="150" t="s">
        <v>3259</v>
      </c>
      <c r="B363" s="150" t="s">
        <v>33</v>
      </c>
      <c r="C363" s="150" t="s">
        <v>217</v>
      </c>
      <c r="D363" s="150" t="s">
        <v>3126</v>
      </c>
      <c r="E363" s="151" t="s">
        <v>217</v>
      </c>
      <c r="F363" s="150" t="s">
        <v>2373</v>
      </c>
      <c r="G363" s="150" t="s">
        <v>2836</v>
      </c>
    </row>
    <row r="364" spans="1:7" ht="17.100000000000001">
      <c r="A364" s="150" t="s">
        <v>2944</v>
      </c>
      <c r="B364" s="150" t="s">
        <v>2876</v>
      </c>
      <c r="C364" s="150"/>
      <c r="D364" s="150" t="s">
        <v>2834</v>
      </c>
      <c r="E364" s="151"/>
      <c r="F364" s="150" t="s">
        <v>2945</v>
      </c>
      <c r="G364" s="150" t="s">
        <v>2836</v>
      </c>
    </row>
    <row r="365" spans="1:7" ht="17.25">
      <c r="A365" s="52" t="s">
        <v>3260</v>
      </c>
      <c r="B365" s="52"/>
      <c r="C365" s="52"/>
      <c r="D365" s="52"/>
      <c r="E365" s="53"/>
      <c r="F365" s="52"/>
      <c r="G365" s="52"/>
    </row>
    <row r="366" spans="1:7" ht="17.25">
      <c r="A366" s="150" t="s">
        <v>3261</v>
      </c>
      <c r="B366" s="150" t="s">
        <v>38</v>
      </c>
      <c r="C366" s="150" t="s">
        <v>217</v>
      </c>
      <c r="D366" s="150" t="s">
        <v>3126</v>
      </c>
      <c r="E366" s="151" t="s">
        <v>217</v>
      </c>
      <c r="F366" s="150" t="s">
        <v>2373</v>
      </c>
      <c r="G366" s="150" t="s">
        <v>3255</v>
      </c>
    </row>
    <row r="367" spans="1:7" ht="17.25">
      <c r="A367" s="150" t="s">
        <v>3262</v>
      </c>
      <c r="B367" s="150" t="s">
        <v>42</v>
      </c>
      <c r="C367" s="150" t="s">
        <v>3125</v>
      </c>
      <c r="D367" s="150" t="s">
        <v>3126</v>
      </c>
      <c r="E367" s="151" t="s">
        <v>3125</v>
      </c>
      <c r="F367" s="150" t="s">
        <v>2373</v>
      </c>
      <c r="G367" s="150" t="s">
        <v>3263</v>
      </c>
    </row>
    <row r="368" spans="1:7" ht="17.25">
      <c r="A368" s="150" t="s">
        <v>3264</v>
      </c>
      <c r="B368" s="150" t="s">
        <v>42</v>
      </c>
      <c r="C368" s="150" t="s">
        <v>3125</v>
      </c>
      <c r="D368" s="150" t="s">
        <v>3126</v>
      </c>
      <c r="E368" s="151" t="s">
        <v>3125</v>
      </c>
      <c r="F368" s="150" t="s">
        <v>2373</v>
      </c>
      <c r="G368" s="150" t="s">
        <v>3265</v>
      </c>
    </row>
    <row r="369" spans="1:7" ht="17.25">
      <c r="A369" s="150" t="s">
        <v>3266</v>
      </c>
      <c r="B369" s="150" t="s">
        <v>44</v>
      </c>
      <c r="C369" s="150" t="s">
        <v>217</v>
      </c>
      <c r="D369" s="150" t="s">
        <v>3126</v>
      </c>
      <c r="E369" s="151" t="s">
        <v>217</v>
      </c>
      <c r="F369" s="150" t="s">
        <v>2373</v>
      </c>
      <c r="G369" s="150" t="s">
        <v>3267</v>
      </c>
    </row>
    <row r="370" spans="1:7" ht="17.25">
      <c r="A370" s="150" t="s">
        <v>3268</v>
      </c>
      <c r="B370" s="150" t="s">
        <v>56</v>
      </c>
      <c r="C370" s="150" t="s">
        <v>3269</v>
      </c>
      <c r="D370" s="150" t="s">
        <v>3126</v>
      </c>
      <c r="E370" s="151" t="s">
        <v>217</v>
      </c>
      <c r="F370" s="150" t="s">
        <v>2373</v>
      </c>
      <c r="G370" s="150" t="s">
        <v>3270</v>
      </c>
    </row>
    <row r="371" spans="1:7" ht="17.25">
      <c r="A371" s="150" t="s">
        <v>3271</v>
      </c>
      <c r="B371" s="150" t="s">
        <v>56</v>
      </c>
      <c r="C371" s="150" t="s">
        <v>3269</v>
      </c>
      <c r="D371" s="150" t="s">
        <v>3126</v>
      </c>
      <c r="E371" s="151" t="s">
        <v>217</v>
      </c>
      <c r="F371" s="150" t="s">
        <v>2373</v>
      </c>
      <c r="G371" s="150" t="s">
        <v>3270</v>
      </c>
    </row>
    <row r="372" spans="1:7" ht="17.25">
      <c r="A372" s="150" t="s">
        <v>3272</v>
      </c>
      <c r="B372" s="150" t="s">
        <v>56</v>
      </c>
      <c r="C372" s="150" t="s">
        <v>217</v>
      </c>
      <c r="D372" s="150" t="s">
        <v>3126</v>
      </c>
      <c r="E372" s="151" t="s">
        <v>217</v>
      </c>
      <c r="F372" s="150" t="s">
        <v>2373</v>
      </c>
      <c r="G372" s="150" t="s">
        <v>3273</v>
      </c>
    </row>
    <row r="373" spans="1:7" ht="17.25">
      <c r="A373" s="150" t="s">
        <v>3274</v>
      </c>
      <c r="B373" s="150" t="s">
        <v>57</v>
      </c>
      <c r="C373" s="150" t="s">
        <v>3125</v>
      </c>
      <c r="D373" s="150" t="s">
        <v>3126</v>
      </c>
      <c r="E373" s="151" t="s">
        <v>3125</v>
      </c>
      <c r="F373" s="150" t="s">
        <v>2373</v>
      </c>
      <c r="G373" s="150" t="s">
        <v>3275</v>
      </c>
    </row>
    <row r="374" spans="1:7" ht="17.25">
      <c r="A374" s="150" t="s">
        <v>2947</v>
      </c>
      <c r="B374" s="150" t="s">
        <v>58</v>
      </c>
      <c r="C374" s="150" t="s">
        <v>2839</v>
      </c>
      <c r="D374" s="150" t="s">
        <v>3126</v>
      </c>
      <c r="E374" s="151" t="s">
        <v>3133</v>
      </c>
      <c r="F374" s="150" t="s">
        <v>2375</v>
      </c>
      <c r="G374" s="150" t="s">
        <v>2948</v>
      </c>
    </row>
    <row r="375" spans="1:7" ht="17.25">
      <c r="A375" s="150" t="s">
        <v>3276</v>
      </c>
      <c r="B375" s="150" t="s">
        <v>58</v>
      </c>
      <c r="C375" s="150" t="s">
        <v>3125</v>
      </c>
      <c r="D375" s="150" t="s">
        <v>3126</v>
      </c>
      <c r="E375" s="151" t="s">
        <v>3125</v>
      </c>
      <c r="F375" s="150" t="s">
        <v>2373</v>
      </c>
      <c r="G375" s="150" t="s">
        <v>3277</v>
      </c>
    </row>
    <row r="376" spans="1:7" ht="17.25">
      <c r="A376" s="150" t="s">
        <v>3278</v>
      </c>
      <c r="B376" s="150" t="s">
        <v>58</v>
      </c>
      <c r="C376" s="150" t="s">
        <v>217</v>
      </c>
      <c r="D376" s="150" t="s">
        <v>3126</v>
      </c>
      <c r="E376" s="151" t="s">
        <v>217</v>
      </c>
      <c r="F376" s="150" t="s">
        <v>2373</v>
      </c>
      <c r="G376" s="150" t="s">
        <v>3279</v>
      </c>
    </row>
    <row r="377" spans="1:7" ht="17.100000000000001">
      <c r="A377" s="150" t="s">
        <v>2949</v>
      </c>
      <c r="B377" s="150" t="s">
        <v>56</v>
      </c>
      <c r="C377" s="150"/>
      <c r="D377" s="150" t="s">
        <v>2834</v>
      </c>
      <c r="E377" s="151"/>
      <c r="F377" s="150" t="s">
        <v>2835</v>
      </c>
      <c r="G377" s="150" t="s">
        <v>2836</v>
      </c>
    </row>
    <row r="378" spans="1:7" ht="17.25">
      <c r="A378" s="150" t="s">
        <v>3280</v>
      </c>
      <c r="B378" s="150" t="s">
        <v>3281</v>
      </c>
      <c r="C378" s="150" t="s">
        <v>217</v>
      </c>
      <c r="D378" s="150" t="s">
        <v>3126</v>
      </c>
      <c r="E378" s="151" t="s">
        <v>217</v>
      </c>
      <c r="F378" s="150" t="s">
        <v>2373</v>
      </c>
      <c r="G378" s="150" t="s">
        <v>3282</v>
      </c>
    </row>
    <row r="379" spans="1:7" ht="17.25">
      <c r="A379" s="150" t="s">
        <v>3283</v>
      </c>
      <c r="B379" s="150" t="s">
        <v>3284</v>
      </c>
      <c r="C379" s="150" t="s">
        <v>3125</v>
      </c>
      <c r="D379" s="150" t="s">
        <v>3126</v>
      </c>
      <c r="E379" s="151" t="s">
        <v>3125</v>
      </c>
      <c r="F379" s="150" t="s">
        <v>2373</v>
      </c>
      <c r="G379" s="150" t="s">
        <v>3285</v>
      </c>
    </row>
    <row r="380" spans="1:7" ht="17.25">
      <c r="A380" s="150" t="s">
        <v>2950</v>
      </c>
      <c r="B380" s="150" t="s">
        <v>2951</v>
      </c>
      <c r="C380" s="150" t="s">
        <v>1333</v>
      </c>
      <c r="D380" s="150" t="s">
        <v>3126</v>
      </c>
      <c r="E380" s="151" t="s">
        <v>1333</v>
      </c>
      <c r="F380" s="150" t="s">
        <v>2369</v>
      </c>
      <c r="G380" s="150" t="s">
        <v>2836</v>
      </c>
    </row>
    <row r="381" spans="1:7" ht="17.25">
      <c r="A381" s="150" t="s">
        <v>2952</v>
      </c>
      <c r="B381" s="150" t="s">
        <v>2951</v>
      </c>
      <c r="C381" s="150" t="s">
        <v>1333</v>
      </c>
      <c r="D381" s="150" t="s">
        <v>3126</v>
      </c>
      <c r="E381" s="151" t="s">
        <v>1333</v>
      </c>
      <c r="F381" s="150" t="s">
        <v>2369</v>
      </c>
      <c r="G381" s="150" t="s">
        <v>2836</v>
      </c>
    </row>
    <row r="382" spans="1:7" ht="17.25">
      <c r="A382" s="150" t="s">
        <v>3286</v>
      </c>
      <c r="B382" s="150" t="s">
        <v>40</v>
      </c>
      <c r="C382" s="150" t="s">
        <v>217</v>
      </c>
      <c r="D382" s="150" t="s">
        <v>3126</v>
      </c>
      <c r="E382" s="151" t="s">
        <v>217</v>
      </c>
      <c r="F382" s="150" t="s">
        <v>2373</v>
      </c>
      <c r="G382" s="150" t="s">
        <v>3287</v>
      </c>
    </row>
    <row r="383" spans="1:7" ht="17.25">
      <c r="A383" s="150" t="s">
        <v>3288</v>
      </c>
      <c r="B383" s="150"/>
      <c r="C383" s="150" t="s">
        <v>217</v>
      </c>
      <c r="D383" s="150" t="s">
        <v>3126</v>
      </c>
      <c r="E383" s="151" t="s">
        <v>217</v>
      </c>
      <c r="F383" s="150" t="s">
        <v>2373</v>
      </c>
      <c r="G383" s="150" t="s">
        <v>2836</v>
      </c>
    </row>
    <row r="384" spans="1:7" ht="17.25">
      <c r="A384" s="52" t="s">
        <v>3289</v>
      </c>
      <c r="B384" s="52"/>
      <c r="C384" s="52"/>
      <c r="D384" s="52"/>
      <c r="E384" s="53"/>
      <c r="F384" s="52"/>
      <c r="G384" s="52"/>
    </row>
    <row r="385" spans="1:7" ht="17.25">
      <c r="A385" s="150" t="s">
        <v>2954</v>
      </c>
      <c r="B385" s="150" t="s">
        <v>17</v>
      </c>
      <c r="C385" s="150" t="s">
        <v>2854</v>
      </c>
      <c r="D385" s="150" t="s">
        <v>3126</v>
      </c>
      <c r="E385" s="151" t="s">
        <v>2841</v>
      </c>
      <c r="F385" s="150" t="s">
        <v>2375</v>
      </c>
      <c r="G385" s="150" t="s">
        <v>2955</v>
      </c>
    </row>
    <row r="386" spans="1:7" ht="17.25">
      <c r="A386" s="150" t="s">
        <v>2956</v>
      </c>
      <c r="B386" s="150" t="s">
        <v>2957</v>
      </c>
      <c r="C386" s="150" t="s">
        <v>1333</v>
      </c>
      <c r="D386" s="150" t="s">
        <v>3126</v>
      </c>
      <c r="E386" s="151" t="s">
        <v>1333</v>
      </c>
      <c r="F386" s="150" t="s">
        <v>2369</v>
      </c>
      <c r="G386" s="150" t="s">
        <v>2836</v>
      </c>
    </row>
    <row r="387" spans="1:7" ht="17.25">
      <c r="A387" s="150" t="s">
        <v>2958</v>
      </c>
      <c r="B387" s="150"/>
      <c r="C387" s="150" t="s">
        <v>2959</v>
      </c>
      <c r="D387" s="150" t="s">
        <v>3126</v>
      </c>
      <c r="E387" s="151" t="s">
        <v>2897</v>
      </c>
      <c r="F387" s="150" t="s">
        <v>2373</v>
      </c>
      <c r="G387" s="150" t="s">
        <v>2836</v>
      </c>
    </row>
    <row r="388" spans="1:7" ht="17.25">
      <c r="A388" s="150" t="s">
        <v>3290</v>
      </c>
      <c r="B388" s="150" t="s">
        <v>3291</v>
      </c>
      <c r="C388" s="150" t="s">
        <v>3125</v>
      </c>
      <c r="D388" s="150" t="s">
        <v>3126</v>
      </c>
      <c r="E388" s="151" t="s">
        <v>3125</v>
      </c>
      <c r="F388" s="150" t="s">
        <v>2373</v>
      </c>
      <c r="G388" s="150" t="s">
        <v>3292</v>
      </c>
    </row>
    <row r="389" spans="1:7" ht="17.25">
      <c r="A389" s="150" t="s">
        <v>3293</v>
      </c>
      <c r="B389" s="150"/>
      <c r="C389" s="150" t="s">
        <v>217</v>
      </c>
      <c r="D389" s="150" t="s">
        <v>3126</v>
      </c>
      <c r="E389" s="151" t="s">
        <v>217</v>
      </c>
      <c r="F389" s="150" t="s">
        <v>2373</v>
      </c>
      <c r="G389" s="150" t="s">
        <v>2836</v>
      </c>
    </row>
    <row r="390" spans="1:7" ht="17.25">
      <c r="A390" s="52" t="s">
        <v>3294</v>
      </c>
      <c r="B390" s="52"/>
      <c r="C390" s="52"/>
      <c r="D390" s="52"/>
      <c r="E390" s="53"/>
      <c r="F390" s="52"/>
      <c r="G390" s="52"/>
    </row>
    <row r="391" spans="1:7" ht="17.25">
      <c r="A391" s="150" t="s">
        <v>3295</v>
      </c>
      <c r="B391" s="150" t="s">
        <v>10</v>
      </c>
      <c r="C391" s="150" t="s">
        <v>217</v>
      </c>
      <c r="D391" s="150" t="s">
        <v>3126</v>
      </c>
      <c r="E391" s="151" t="s">
        <v>217</v>
      </c>
      <c r="F391" s="150" t="s">
        <v>2373</v>
      </c>
      <c r="G391" s="150" t="s">
        <v>2836</v>
      </c>
    </row>
    <row r="392" spans="1:7" ht="17.25">
      <c r="A392" s="150" t="s">
        <v>3296</v>
      </c>
      <c r="B392" s="150" t="s">
        <v>3297</v>
      </c>
      <c r="C392" s="150" t="s">
        <v>217</v>
      </c>
      <c r="D392" s="150" t="s">
        <v>3126</v>
      </c>
      <c r="E392" s="151" t="s">
        <v>217</v>
      </c>
      <c r="F392" s="150" t="s">
        <v>2373</v>
      </c>
      <c r="G392" s="150" t="s">
        <v>3298</v>
      </c>
    </row>
    <row r="393" spans="1:7" ht="17.25">
      <c r="A393" s="150" t="s">
        <v>3299</v>
      </c>
      <c r="B393" s="150" t="s">
        <v>3297</v>
      </c>
      <c r="C393" s="150" t="s">
        <v>217</v>
      </c>
      <c r="D393" s="150" t="s">
        <v>3126</v>
      </c>
      <c r="E393" s="151" t="s">
        <v>217</v>
      </c>
      <c r="F393" s="150" t="s">
        <v>2373</v>
      </c>
      <c r="G393" s="150" t="s">
        <v>2836</v>
      </c>
    </row>
    <row r="394" spans="1:7" ht="17.25">
      <c r="A394" s="150" t="s">
        <v>3300</v>
      </c>
      <c r="B394" s="150" t="s">
        <v>12</v>
      </c>
      <c r="C394" s="150" t="s">
        <v>217</v>
      </c>
      <c r="D394" s="150" t="s">
        <v>3126</v>
      </c>
      <c r="E394" s="151" t="s">
        <v>217</v>
      </c>
      <c r="F394" s="150" t="s">
        <v>2373</v>
      </c>
      <c r="G394" s="150" t="s">
        <v>3301</v>
      </c>
    </row>
    <row r="395" spans="1:7" ht="17.25">
      <c r="A395" s="52" t="s">
        <v>3302</v>
      </c>
      <c r="B395" s="52"/>
      <c r="C395" s="52"/>
      <c r="D395" s="52"/>
      <c r="E395" s="53"/>
      <c r="F395" s="52"/>
      <c r="G395" s="52"/>
    </row>
    <row r="396" spans="1:7" ht="17.25">
      <c r="A396" s="150" t="s">
        <v>3303</v>
      </c>
      <c r="B396" s="150" t="s">
        <v>2980</v>
      </c>
      <c r="C396" s="150" t="s">
        <v>217</v>
      </c>
      <c r="D396" s="150" t="s">
        <v>3126</v>
      </c>
      <c r="E396" s="151" t="s">
        <v>217</v>
      </c>
      <c r="F396" s="150" t="s">
        <v>2373</v>
      </c>
      <c r="G396" s="150" t="s">
        <v>2836</v>
      </c>
    </row>
    <row r="397" spans="1:7" ht="17.25">
      <c r="A397" s="150" t="s">
        <v>3304</v>
      </c>
      <c r="B397" s="150" t="s">
        <v>2980</v>
      </c>
      <c r="C397" s="150" t="s">
        <v>3305</v>
      </c>
      <c r="D397" s="150" t="s">
        <v>3126</v>
      </c>
      <c r="E397" s="151" t="s">
        <v>3128</v>
      </c>
      <c r="F397" s="150" t="s">
        <v>2373</v>
      </c>
      <c r="G397" s="150" t="s">
        <v>2836</v>
      </c>
    </row>
    <row r="398" spans="1:7" ht="17.25">
      <c r="A398" s="150" t="s">
        <v>3306</v>
      </c>
      <c r="B398" s="150" t="s">
        <v>2980</v>
      </c>
      <c r="C398" s="150" t="s">
        <v>3257</v>
      </c>
      <c r="D398" s="150" t="s">
        <v>3126</v>
      </c>
      <c r="E398" s="151" t="s">
        <v>217</v>
      </c>
      <c r="F398" s="150" t="s">
        <v>2373</v>
      </c>
      <c r="G398" s="150" t="s">
        <v>3307</v>
      </c>
    </row>
    <row r="399" spans="1:7" ht="17.25">
      <c r="A399" s="150" t="s">
        <v>3308</v>
      </c>
      <c r="B399" s="150" t="s">
        <v>2980</v>
      </c>
      <c r="C399" s="150" t="s">
        <v>217</v>
      </c>
      <c r="D399" s="150" t="s">
        <v>3126</v>
      </c>
      <c r="E399" s="151" t="s">
        <v>217</v>
      </c>
      <c r="F399" s="150" t="s">
        <v>2373</v>
      </c>
      <c r="G399" s="150" t="s">
        <v>2836</v>
      </c>
    </row>
    <row r="400" spans="1:7" ht="17.25">
      <c r="A400" s="52" t="s">
        <v>3309</v>
      </c>
      <c r="B400" s="52"/>
      <c r="C400" s="52"/>
      <c r="D400" s="52"/>
      <c r="E400" s="53"/>
      <c r="F400" s="52"/>
      <c r="G400" s="52"/>
    </row>
    <row r="401" spans="1:7" ht="17.25">
      <c r="A401" s="150" t="s">
        <v>3310</v>
      </c>
      <c r="B401" s="150" t="s">
        <v>3311</v>
      </c>
      <c r="C401" s="150" t="s">
        <v>3312</v>
      </c>
      <c r="D401" s="150" t="s">
        <v>3126</v>
      </c>
      <c r="E401" s="151" t="s">
        <v>217</v>
      </c>
      <c r="F401" s="150" t="s">
        <v>2373</v>
      </c>
      <c r="G401" s="150" t="s">
        <v>2836</v>
      </c>
    </row>
    <row r="402" spans="1:7" ht="17.25">
      <c r="A402" s="150" t="s">
        <v>3313</v>
      </c>
      <c r="B402" s="150" t="s">
        <v>3314</v>
      </c>
      <c r="C402" s="150" t="s">
        <v>3315</v>
      </c>
      <c r="D402" s="150" t="s">
        <v>3126</v>
      </c>
      <c r="E402" s="151" t="s">
        <v>217</v>
      </c>
      <c r="F402" s="150" t="s">
        <v>2373</v>
      </c>
      <c r="G402" s="150" t="s">
        <v>2836</v>
      </c>
    </row>
    <row r="403" spans="1:7" ht="17.25">
      <c r="A403" s="150" t="s">
        <v>3316</v>
      </c>
      <c r="B403" s="150" t="s">
        <v>3317</v>
      </c>
      <c r="C403" s="150" t="s">
        <v>217</v>
      </c>
      <c r="D403" s="150" t="s">
        <v>3126</v>
      </c>
      <c r="E403" s="151" t="s">
        <v>217</v>
      </c>
      <c r="F403" s="150" t="s">
        <v>2373</v>
      </c>
      <c r="G403" s="150" t="s">
        <v>2836</v>
      </c>
    </row>
    <row r="404" spans="1:7" ht="17.25">
      <c r="A404" s="150" t="s">
        <v>3318</v>
      </c>
      <c r="B404" s="150" t="s">
        <v>3319</v>
      </c>
      <c r="C404" s="150" t="s">
        <v>217</v>
      </c>
      <c r="D404" s="150" t="s">
        <v>3126</v>
      </c>
      <c r="E404" s="151" t="s">
        <v>217</v>
      </c>
      <c r="F404" s="150" t="s">
        <v>2373</v>
      </c>
      <c r="G404" s="150" t="s">
        <v>2836</v>
      </c>
    </row>
    <row r="405" spans="1:7" ht="17.25">
      <c r="A405" s="150" t="s">
        <v>3320</v>
      </c>
      <c r="B405" s="150" t="s">
        <v>3317</v>
      </c>
      <c r="C405" s="150" t="s">
        <v>217</v>
      </c>
      <c r="D405" s="150" t="s">
        <v>3126</v>
      </c>
      <c r="E405" s="151" t="s">
        <v>217</v>
      </c>
      <c r="F405" s="150" t="s">
        <v>2373</v>
      </c>
      <c r="G405" s="150" t="s">
        <v>2836</v>
      </c>
    </row>
    <row r="406" spans="1:7" ht="17.25">
      <c r="A406" s="150" t="s">
        <v>3321</v>
      </c>
      <c r="B406" s="150" t="s">
        <v>3317</v>
      </c>
      <c r="C406" s="150" t="s">
        <v>217</v>
      </c>
      <c r="D406" s="150" t="s">
        <v>3126</v>
      </c>
      <c r="E406" s="151" t="s">
        <v>217</v>
      </c>
      <c r="F406" s="150" t="s">
        <v>2373</v>
      </c>
      <c r="G406" s="150" t="s">
        <v>2836</v>
      </c>
    </row>
    <row r="407" spans="1:7" ht="17.25">
      <c r="A407" s="52" t="s">
        <v>3322</v>
      </c>
      <c r="B407" s="52"/>
      <c r="C407" s="52"/>
      <c r="D407" s="52"/>
      <c r="E407" s="53"/>
      <c r="F407" s="52"/>
      <c r="G407" s="52"/>
    </row>
    <row r="408" spans="1:7" ht="17.25">
      <c r="A408" s="150" t="s">
        <v>3323</v>
      </c>
      <c r="B408" s="150" t="s">
        <v>10</v>
      </c>
      <c r="C408" s="150" t="s">
        <v>217</v>
      </c>
      <c r="D408" s="150" t="s">
        <v>3126</v>
      </c>
      <c r="E408" s="151" t="s">
        <v>217</v>
      </c>
      <c r="F408" s="150" t="s">
        <v>2373</v>
      </c>
      <c r="G408" s="150" t="s">
        <v>2836</v>
      </c>
    </row>
    <row r="409" spans="1:7" ht="17.25">
      <c r="A409" s="150" t="s">
        <v>2961</v>
      </c>
      <c r="B409" s="150" t="s">
        <v>10</v>
      </c>
      <c r="C409" s="150" t="s">
        <v>2847</v>
      </c>
      <c r="D409" s="150" t="s">
        <v>3126</v>
      </c>
      <c r="E409" s="151" t="s">
        <v>3134</v>
      </c>
      <c r="F409" s="150" t="s">
        <v>2375</v>
      </c>
      <c r="G409" s="150" t="s">
        <v>2836</v>
      </c>
    </row>
    <row r="410" spans="1:7" ht="17.25">
      <c r="A410" s="150" t="s">
        <v>2962</v>
      </c>
      <c r="B410" s="150" t="s">
        <v>10</v>
      </c>
      <c r="C410" s="150" t="s">
        <v>2847</v>
      </c>
      <c r="D410" s="150" t="s">
        <v>3126</v>
      </c>
      <c r="E410" s="151" t="s">
        <v>3134</v>
      </c>
      <c r="F410" s="150" t="s">
        <v>2375</v>
      </c>
      <c r="G410" s="150" t="s">
        <v>2836</v>
      </c>
    </row>
    <row r="411" spans="1:7" ht="17.25">
      <c r="A411" s="150" t="s">
        <v>2963</v>
      </c>
      <c r="B411" s="150" t="s">
        <v>10</v>
      </c>
      <c r="C411" s="150" t="s">
        <v>2847</v>
      </c>
      <c r="D411" s="150" t="s">
        <v>3126</v>
      </c>
      <c r="E411" s="151" t="s">
        <v>3134</v>
      </c>
      <c r="F411" s="150" t="s">
        <v>2375</v>
      </c>
      <c r="G411" s="150" t="s">
        <v>2836</v>
      </c>
    </row>
    <row r="412" spans="1:7" ht="17.25">
      <c r="A412" s="150" t="s">
        <v>2964</v>
      </c>
      <c r="B412" s="150" t="s">
        <v>10</v>
      </c>
      <c r="C412" s="150" t="s">
        <v>2847</v>
      </c>
      <c r="D412" s="150" t="s">
        <v>3126</v>
      </c>
      <c r="E412" s="151" t="s">
        <v>3134</v>
      </c>
      <c r="F412" s="150" t="s">
        <v>2375</v>
      </c>
      <c r="G412" s="150" t="s">
        <v>2836</v>
      </c>
    </row>
    <row r="413" spans="1:7" ht="17.25">
      <c r="A413" s="150" t="s">
        <v>3324</v>
      </c>
      <c r="B413" s="150" t="s">
        <v>61</v>
      </c>
      <c r="C413" s="150" t="s">
        <v>217</v>
      </c>
      <c r="D413" s="150" t="s">
        <v>3126</v>
      </c>
      <c r="E413" s="151" t="s">
        <v>217</v>
      </c>
      <c r="F413" s="150" t="s">
        <v>2373</v>
      </c>
      <c r="G413" s="150" t="s">
        <v>3325</v>
      </c>
    </row>
    <row r="414" spans="1:7" ht="17.25">
      <c r="A414" s="150" t="s">
        <v>3326</v>
      </c>
      <c r="B414" s="150" t="s">
        <v>61</v>
      </c>
      <c r="C414" s="150" t="s">
        <v>217</v>
      </c>
      <c r="D414" s="150" t="s">
        <v>3126</v>
      </c>
      <c r="E414" s="151" t="s">
        <v>217</v>
      </c>
      <c r="F414" s="150" t="s">
        <v>2373</v>
      </c>
      <c r="G414" s="150" t="s">
        <v>2836</v>
      </c>
    </row>
    <row r="415" spans="1:7" ht="17.25">
      <c r="A415" s="52" t="s">
        <v>3327</v>
      </c>
      <c r="B415" s="52"/>
      <c r="C415" s="52"/>
      <c r="D415" s="52"/>
      <c r="E415" s="53"/>
      <c r="F415" s="52"/>
      <c r="G415" s="52"/>
    </row>
    <row r="416" spans="1:7" ht="17.25">
      <c r="A416" s="150" t="s">
        <v>3328</v>
      </c>
      <c r="B416" s="150" t="s">
        <v>74</v>
      </c>
      <c r="C416" s="150" t="s">
        <v>217</v>
      </c>
      <c r="D416" s="150" t="s">
        <v>3126</v>
      </c>
      <c r="E416" s="151" t="s">
        <v>217</v>
      </c>
      <c r="F416" s="150" t="s">
        <v>2373</v>
      </c>
      <c r="G416" s="150" t="s">
        <v>2836</v>
      </c>
    </row>
    <row r="417" spans="1:7" ht="17.25">
      <c r="A417" s="150" t="s">
        <v>3329</v>
      </c>
      <c r="B417" s="150" t="s">
        <v>3330</v>
      </c>
      <c r="C417" s="150" t="s">
        <v>3312</v>
      </c>
      <c r="D417" s="150" t="s">
        <v>3126</v>
      </c>
      <c r="E417" s="151" t="s">
        <v>217</v>
      </c>
      <c r="F417" s="150" t="s">
        <v>2373</v>
      </c>
      <c r="G417" s="150" t="s">
        <v>2836</v>
      </c>
    </row>
    <row r="418" spans="1:7" ht="17.25">
      <c r="A418" s="150" t="s">
        <v>3331</v>
      </c>
      <c r="B418" s="150" t="s">
        <v>74</v>
      </c>
      <c r="C418" s="150" t="s">
        <v>3332</v>
      </c>
      <c r="D418" s="150" t="s">
        <v>3126</v>
      </c>
      <c r="E418" s="151" t="s">
        <v>217</v>
      </c>
      <c r="F418" s="150" t="s">
        <v>2373</v>
      </c>
      <c r="G418" s="150" t="s">
        <v>3333</v>
      </c>
    </row>
    <row r="419" spans="1:7" ht="17.25">
      <c r="A419" s="150" t="s">
        <v>3334</v>
      </c>
      <c r="B419" s="150" t="s">
        <v>2957</v>
      </c>
      <c r="C419" s="150" t="s">
        <v>3335</v>
      </c>
      <c r="D419" s="150" t="s">
        <v>3126</v>
      </c>
      <c r="E419" s="151" t="s">
        <v>217</v>
      </c>
      <c r="F419" s="150" t="s">
        <v>2373</v>
      </c>
      <c r="G419" s="150" t="s">
        <v>2836</v>
      </c>
    </row>
    <row r="420" spans="1:7" ht="17.25">
      <c r="A420" s="150" t="s">
        <v>2966</v>
      </c>
      <c r="B420" s="150" t="s">
        <v>2957</v>
      </c>
      <c r="C420" s="150" t="s">
        <v>2847</v>
      </c>
      <c r="D420" s="150" t="s">
        <v>3126</v>
      </c>
      <c r="E420" s="151" t="s">
        <v>3134</v>
      </c>
      <c r="F420" s="150" t="s">
        <v>2375</v>
      </c>
      <c r="G420" s="150" t="s">
        <v>2836</v>
      </c>
    </row>
    <row r="421" spans="1:7" ht="17.25">
      <c r="A421" s="150" t="s">
        <v>2967</v>
      </c>
      <c r="B421" s="150" t="s">
        <v>2957</v>
      </c>
      <c r="C421" s="150" t="s">
        <v>2847</v>
      </c>
      <c r="D421" s="150" t="s">
        <v>3126</v>
      </c>
      <c r="E421" s="151" t="s">
        <v>3134</v>
      </c>
      <c r="F421" s="150" t="s">
        <v>2375</v>
      </c>
      <c r="G421" s="150" t="s">
        <v>2836</v>
      </c>
    </row>
    <row r="422" spans="1:7" ht="17.25">
      <c r="A422" s="150" t="s">
        <v>2968</v>
      </c>
      <c r="B422" s="150" t="s">
        <v>2957</v>
      </c>
      <c r="C422" s="150" t="s">
        <v>2847</v>
      </c>
      <c r="D422" s="150" t="s">
        <v>3126</v>
      </c>
      <c r="E422" s="151" t="s">
        <v>3134</v>
      </c>
      <c r="F422" s="150" t="s">
        <v>2375</v>
      </c>
      <c r="G422" s="150" t="s">
        <v>2836</v>
      </c>
    </row>
    <row r="423" spans="1:7" ht="17.25">
      <c r="A423" s="150" t="s">
        <v>3336</v>
      </c>
      <c r="B423" s="150" t="s">
        <v>74</v>
      </c>
      <c r="C423" s="150" t="s">
        <v>3125</v>
      </c>
      <c r="D423" s="150" t="s">
        <v>3126</v>
      </c>
      <c r="E423" s="151" t="s">
        <v>3125</v>
      </c>
      <c r="F423" s="150" t="s">
        <v>2373</v>
      </c>
      <c r="G423" s="150" t="s">
        <v>2836</v>
      </c>
    </row>
    <row r="424" spans="1:7" ht="17.25">
      <c r="A424" s="150" t="s">
        <v>3337</v>
      </c>
      <c r="B424" s="150" t="s">
        <v>83</v>
      </c>
      <c r="C424" s="150" t="s">
        <v>217</v>
      </c>
      <c r="D424" s="150" t="s">
        <v>3126</v>
      </c>
      <c r="E424" s="151" t="s">
        <v>217</v>
      </c>
      <c r="F424" s="150" t="s">
        <v>2373</v>
      </c>
      <c r="G424" s="150" t="s">
        <v>2836</v>
      </c>
    </row>
    <row r="425" spans="1:7" ht="17.25">
      <c r="A425" s="150" t="s">
        <v>3338</v>
      </c>
      <c r="B425" s="150" t="s">
        <v>3330</v>
      </c>
      <c r="C425" s="150" t="s">
        <v>217</v>
      </c>
      <c r="D425" s="150" t="s">
        <v>3126</v>
      </c>
      <c r="E425" s="151" t="s">
        <v>217</v>
      </c>
      <c r="F425" s="150" t="s">
        <v>2373</v>
      </c>
      <c r="G425" s="150" t="s">
        <v>2836</v>
      </c>
    </row>
    <row r="426" spans="1:7" ht="17.25">
      <c r="A426" s="52" t="s">
        <v>3339</v>
      </c>
      <c r="B426" s="52"/>
      <c r="C426" s="52"/>
      <c r="D426" s="52"/>
      <c r="E426" s="53"/>
      <c r="F426" s="52"/>
      <c r="G426" s="52"/>
    </row>
    <row r="427" spans="1:7" ht="17.25">
      <c r="A427" s="150" t="s">
        <v>3340</v>
      </c>
      <c r="B427" s="150" t="s">
        <v>74</v>
      </c>
      <c r="C427" s="150" t="s">
        <v>3341</v>
      </c>
      <c r="D427" s="150" t="s">
        <v>3126</v>
      </c>
      <c r="E427" s="151" t="s">
        <v>2367</v>
      </c>
      <c r="F427" s="150" t="s">
        <v>2373</v>
      </c>
      <c r="G427" s="150" t="s">
        <v>2836</v>
      </c>
    </row>
    <row r="428" spans="1:7" ht="17.25">
      <c r="A428" s="150" t="s">
        <v>3342</v>
      </c>
      <c r="B428" s="150" t="s">
        <v>61</v>
      </c>
      <c r="C428" s="150" t="s">
        <v>3341</v>
      </c>
      <c r="D428" s="150" t="s">
        <v>3126</v>
      </c>
      <c r="E428" s="151" t="s">
        <v>2367</v>
      </c>
      <c r="F428" s="150" t="s">
        <v>2373</v>
      </c>
      <c r="G428" s="150" t="s">
        <v>2836</v>
      </c>
    </row>
    <row r="429" spans="1:7" ht="17.25">
      <c r="A429" s="150" t="s">
        <v>3343</v>
      </c>
      <c r="B429" s="150" t="s">
        <v>2957</v>
      </c>
      <c r="C429" s="150" t="s">
        <v>3125</v>
      </c>
      <c r="D429" s="150" t="s">
        <v>3126</v>
      </c>
      <c r="E429" s="151" t="s">
        <v>3125</v>
      </c>
      <c r="F429" s="150" t="s">
        <v>2373</v>
      </c>
      <c r="G429" s="150" t="s">
        <v>2836</v>
      </c>
    </row>
    <row r="430" spans="1:7" ht="17.25">
      <c r="A430" s="150" t="s">
        <v>3105</v>
      </c>
      <c r="B430" s="150" t="s">
        <v>2957</v>
      </c>
      <c r="C430" s="150" t="s">
        <v>3106</v>
      </c>
      <c r="D430" s="150" t="s">
        <v>3126</v>
      </c>
      <c r="E430" s="151" t="s">
        <v>3125</v>
      </c>
      <c r="F430" s="150" t="s">
        <v>2373</v>
      </c>
      <c r="G430" s="150" t="s">
        <v>2836</v>
      </c>
    </row>
    <row r="431" spans="1:7" ht="17.25">
      <c r="A431" s="150" t="s">
        <v>3344</v>
      </c>
      <c r="B431" s="150" t="s">
        <v>74</v>
      </c>
      <c r="C431" s="150" t="s">
        <v>217</v>
      </c>
      <c r="D431" s="150" t="s">
        <v>3126</v>
      </c>
      <c r="E431" s="151" t="s">
        <v>217</v>
      </c>
      <c r="F431" s="150" t="s">
        <v>2373</v>
      </c>
      <c r="G431" s="150" t="s">
        <v>2836</v>
      </c>
    </row>
    <row r="432" spans="1:7" ht="17.25">
      <c r="A432" s="150" t="s">
        <v>3345</v>
      </c>
      <c r="B432" s="150" t="s">
        <v>74</v>
      </c>
      <c r="C432" s="150" t="s">
        <v>217</v>
      </c>
      <c r="D432" s="150" t="s">
        <v>3126</v>
      </c>
      <c r="E432" s="151" t="s">
        <v>217</v>
      </c>
      <c r="F432" s="150" t="s">
        <v>2373</v>
      </c>
      <c r="G432" s="150" t="s">
        <v>2836</v>
      </c>
    </row>
    <row r="433" spans="1:7" ht="17.25">
      <c r="A433" s="150" t="s">
        <v>3346</v>
      </c>
      <c r="B433" s="150" t="s">
        <v>61</v>
      </c>
      <c r="C433" s="150" t="s">
        <v>217</v>
      </c>
      <c r="D433" s="150" t="s">
        <v>3126</v>
      </c>
      <c r="E433" s="151" t="s">
        <v>217</v>
      </c>
      <c r="F433" s="150" t="s">
        <v>2373</v>
      </c>
      <c r="G433" s="150" t="s">
        <v>2836</v>
      </c>
    </row>
    <row r="434" spans="1:7" ht="17.25">
      <c r="A434" s="150" t="s">
        <v>3347</v>
      </c>
      <c r="B434" s="150" t="s">
        <v>75</v>
      </c>
      <c r="C434" s="150" t="s">
        <v>3125</v>
      </c>
      <c r="D434" s="150" t="s">
        <v>3126</v>
      </c>
      <c r="E434" s="151" t="s">
        <v>3125</v>
      </c>
      <c r="F434" s="150" t="s">
        <v>2373</v>
      </c>
      <c r="G434" s="150" t="s">
        <v>2836</v>
      </c>
    </row>
    <row r="435" spans="1:7" ht="17.25">
      <c r="A435" s="150" t="s">
        <v>3348</v>
      </c>
      <c r="B435" s="150" t="s">
        <v>75</v>
      </c>
      <c r="C435" s="150" t="s">
        <v>3125</v>
      </c>
      <c r="D435" s="150" t="s">
        <v>3126</v>
      </c>
      <c r="E435" s="151" t="s">
        <v>3125</v>
      </c>
      <c r="F435" s="150" t="s">
        <v>2373</v>
      </c>
      <c r="G435" s="150" t="s">
        <v>2836</v>
      </c>
    </row>
    <row r="436" spans="1:7" ht="17.25">
      <c r="A436" s="150" t="s">
        <v>2970</v>
      </c>
      <c r="B436" s="150" t="s">
        <v>2957</v>
      </c>
      <c r="C436" s="150" t="s">
        <v>2847</v>
      </c>
      <c r="D436" s="150" t="s">
        <v>3126</v>
      </c>
      <c r="E436" s="151" t="s">
        <v>3134</v>
      </c>
      <c r="F436" s="150" t="s">
        <v>2375</v>
      </c>
      <c r="G436" s="150" t="s">
        <v>2836</v>
      </c>
    </row>
    <row r="437" spans="1:7" ht="17.25">
      <c r="A437" s="150" t="s">
        <v>3349</v>
      </c>
      <c r="B437" s="150" t="s">
        <v>75</v>
      </c>
      <c r="C437" s="150" t="s">
        <v>217</v>
      </c>
      <c r="D437" s="150" t="s">
        <v>3126</v>
      </c>
      <c r="E437" s="151" t="s">
        <v>217</v>
      </c>
      <c r="F437" s="150" t="s">
        <v>2373</v>
      </c>
      <c r="G437" s="150" t="s">
        <v>3350</v>
      </c>
    </row>
    <row r="438" spans="1:7" ht="17.25">
      <c r="A438" s="150" t="s">
        <v>2971</v>
      </c>
      <c r="B438" s="150" t="s">
        <v>2957</v>
      </c>
      <c r="C438" s="150" t="s">
        <v>2847</v>
      </c>
      <c r="D438" s="150" t="s">
        <v>3126</v>
      </c>
      <c r="E438" s="151" t="s">
        <v>3134</v>
      </c>
      <c r="F438" s="150" t="s">
        <v>2375</v>
      </c>
      <c r="G438" s="150" t="s">
        <v>2836</v>
      </c>
    </row>
    <row r="439" spans="1:7" ht="17.25">
      <c r="A439" s="52" t="s">
        <v>3351</v>
      </c>
      <c r="B439" s="52"/>
      <c r="C439" s="52"/>
      <c r="D439" s="52"/>
      <c r="E439" s="53"/>
      <c r="F439" s="52"/>
      <c r="G439" s="52"/>
    </row>
    <row r="440" spans="1:7" ht="17.25">
      <c r="A440" s="150" t="s">
        <v>3352</v>
      </c>
      <c r="B440" s="150" t="s">
        <v>82</v>
      </c>
      <c r="C440" s="150" t="s">
        <v>217</v>
      </c>
      <c r="D440" s="150" t="s">
        <v>3126</v>
      </c>
      <c r="E440" s="151" t="s">
        <v>217</v>
      </c>
      <c r="F440" s="150" t="s">
        <v>2373</v>
      </c>
      <c r="G440" s="150" t="s">
        <v>2836</v>
      </c>
    </row>
    <row r="441" spans="1:7" ht="17.25">
      <c r="A441" s="150" t="s">
        <v>3353</v>
      </c>
      <c r="B441" s="150" t="s">
        <v>84</v>
      </c>
      <c r="C441" s="150" t="s">
        <v>217</v>
      </c>
      <c r="D441" s="150" t="s">
        <v>3126</v>
      </c>
      <c r="E441" s="151" t="s">
        <v>217</v>
      </c>
      <c r="F441" s="150" t="s">
        <v>2373</v>
      </c>
      <c r="G441" s="150" t="s">
        <v>2836</v>
      </c>
    </row>
    <row r="442" spans="1:7" ht="17.25">
      <c r="A442" s="52" t="s">
        <v>3354</v>
      </c>
      <c r="B442" s="52"/>
      <c r="C442" s="52"/>
      <c r="D442" s="52"/>
      <c r="E442" s="53"/>
      <c r="F442" s="52"/>
      <c r="G442" s="52"/>
    </row>
    <row r="443" spans="1:7" ht="17.25">
      <c r="A443" s="150" t="s">
        <v>2973</v>
      </c>
      <c r="B443" s="150" t="s">
        <v>2974</v>
      </c>
      <c r="C443" s="150" t="s">
        <v>2854</v>
      </c>
      <c r="D443" s="150" t="s">
        <v>3126</v>
      </c>
      <c r="E443" s="151" t="s">
        <v>2841</v>
      </c>
      <c r="F443" s="151" t="s">
        <v>2375</v>
      </c>
      <c r="G443" s="150" t="s">
        <v>2975</v>
      </c>
    </row>
    <row r="444" spans="1:7" ht="17.25">
      <c r="A444" s="150" t="s">
        <v>2976</v>
      </c>
      <c r="B444" s="150" t="s">
        <v>2977</v>
      </c>
      <c r="C444" s="150" t="s">
        <v>2854</v>
      </c>
      <c r="D444" s="150" t="s">
        <v>3126</v>
      </c>
      <c r="E444" s="151" t="s">
        <v>2841</v>
      </c>
      <c r="F444" s="150" t="s">
        <v>2375</v>
      </c>
      <c r="G444" s="150" t="s">
        <v>2978</v>
      </c>
    </row>
    <row r="445" spans="1:7" ht="17.25">
      <c r="A445" s="150" t="s">
        <v>3355</v>
      </c>
      <c r="B445" s="150" t="s">
        <v>2974</v>
      </c>
      <c r="C445" s="150" t="s">
        <v>3125</v>
      </c>
      <c r="D445" s="150" t="s">
        <v>3126</v>
      </c>
      <c r="E445" s="151" t="s">
        <v>3125</v>
      </c>
      <c r="F445" s="150" t="s">
        <v>2373</v>
      </c>
      <c r="G445" s="150" t="s">
        <v>3356</v>
      </c>
    </row>
    <row r="446" spans="1:7" ht="17.25">
      <c r="A446" s="150" t="s">
        <v>3357</v>
      </c>
      <c r="B446" s="150" t="s">
        <v>88</v>
      </c>
      <c r="C446" s="150" t="s">
        <v>217</v>
      </c>
      <c r="D446" s="150" t="s">
        <v>3126</v>
      </c>
      <c r="E446" s="151" t="s">
        <v>217</v>
      </c>
      <c r="F446" s="150" t="s">
        <v>2373</v>
      </c>
      <c r="G446" s="150" t="s">
        <v>3358</v>
      </c>
    </row>
    <row r="447" spans="1:7" ht="17.25">
      <c r="A447" s="150" t="s">
        <v>3359</v>
      </c>
      <c r="B447" s="150" t="s">
        <v>3117</v>
      </c>
      <c r="C447" s="150" t="s">
        <v>217</v>
      </c>
      <c r="D447" s="150" t="s">
        <v>3126</v>
      </c>
      <c r="E447" s="151" t="s">
        <v>217</v>
      </c>
      <c r="F447" s="150" t="s">
        <v>2373</v>
      </c>
      <c r="G447" s="150" t="s">
        <v>3360</v>
      </c>
    </row>
    <row r="448" spans="1:7" ht="17.100000000000001">
      <c r="A448" s="150" t="s">
        <v>2979</v>
      </c>
      <c r="B448" s="150" t="s">
        <v>2980</v>
      </c>
      <c r="C448" s="150"/>
      <c r="D448" s="150" t="s">
        <v>2834</v>
      </c>
      <c r="E448" s="151"/>
      <c r="F448" s="150" t="s">
        <v>2981</v>
      </c>
      <c r="G448" s="150" t="s">
        <v>2982</v>
      </c>
    </row>
    <row r="449" spans="1:7" ht="17.100000000000001">
      <c r="A449" s="150" t="s">
        <v>2983</v>
      </c>
      <c r="B449" s="150" t="s">
        <v>2980</v>
      </c>
      <c r="C449" s="150"/>
      <c r="D449" s="150" t="s">
        <v>2834</v>
      </c>
      <c r="E449" s="151"/>
      <c r="F449" s="150" t="s">
        <v>2981</v>
      </c>
      <c r="G449" s="150" t="s">
        <v>2836</v>
      </c>
    </row>
    <row r="450" spans="1:7" ht="17.25">
      <c r="A450" s="150" t="s">
        <v>2984</v>
      </c>
      <c r="B450" s="150" t="s">
        <v>88</v>
      </c>
      <c r="C450" s="150" t="s">
        <v>2854</v>
      </c>
      <c r="D450" s="150" t="s">
        <v>3126</v>
      </c>
      <c r="E450" s="151" t="s">
        <v>2841</v>
      </c>
      <c r="F450" s="150" t="s">
        <v>2375</v>
      </c>
      <c r="G450" s="150" t="s">
        <v>2985</v>
      </c>
    </row>
    <row r="451" spans="1:7" ht="17.100000000000001">
      <c r="A451" s="150" t="s">
        <v>2986</v>
      </c>
      <c r="B451" s="150" t="s">
        <v>2974</v>
      </c>
      <c r="C451" s="150" t="s">
        <v>2987</v>
      </c>
      <c r="D451" s="150" t="s">
        <v>2834</v>
      </c>
      <c r="E451" s="151"/>
      <c r="F451" s="150" t="s">
        <v>2988</v>
      </c>
      <c r="G451" s="150" t="s">
        <v>2989</v>
      </c>
    </row>
    <row r="452" spans="1:7" ht="17.25">
      <c r="A452" s="150" t="s">
        <v>3116</v>
      </c>
      <c r="B452" s="150" t="s">
        <v>3117</v>
      </c>
      <c r="C452" s="150" t="s">
        <v>1889</v>
      </c>
      <c r="D452" s="150" t="s">
        <v>3126</v>
      </c>
      <c r="E452" s="151" t="s">
        <v>217</v>
      </c>
      <c r="F452" s="150" t="s">
        <v>2373</v>
      </c>
      <c r="G452" s="150" t="s">
        <v>2836</v>
      </c>
    </row>
    <row r="453" spans="1:7" ht="17.25">
      <c r="A453" s="150" t="s">
        <v>2990</v>
      </c>
      <c r="B453" s="150" t="s">
        <v>2957</v>
      </c>
      <c r="C453" s="150" t="s">
        <v>2893</v>
      </c>
      <c r="D453" s="150" t="s">
        <v>3126</v>
      </c>
      <c r="E453" s="151" t="s">
        <v>2894</v>
      </c>
      <c r="F453" s="150" t="s">
        <v>2375</v>
      </c>
      <c r="G453" s="150" t="s">
        <v>2836</v>
      </c>
    </row>
    <row r="454" spans="1:7" ht="17.25">
      <c r="A454" s="150" t="s">
        <v>2991</v>
      </c>
      <c r="B454" s="150" t="s">
        <v>2957</v>
      </c>
      <c r="C454" s="150" t="s">
        <v>2854</v>
      </c>
      <c r="D454" s="150" t="s">
        <v>3126</v>
      </c>
      <c r="E454" s="151" t="s">
        <v>2841</v>
      </c>
      <c r="F454" s="150" t="s">
        <v>2375</v>
      </c>
      <c r="G454" s="150" t="s">
        <v>2836</v>
      </c>
    </row>
    <row r="455" spans="1:7" ht="17.25">
      <c r="A455" s="150" t="s">
        <v>3361</v>
      </c>
      <c r="B455" s="150" t="s">
        <v>85</v>
      </c>
      <c r="C455" s="150" t="s">
        <v>217</v>
      </c>
      <c r="D455" s="150" t="s">
        <v>3126</v>
      </c>
      <c r="E455" s="151" t="s">
        <v>217</v>
      </c>
      <c r="F455" s="150" t="s">
        <v>2373</v>
      </c>
      <c r="G455" s="150" t="s">
        <v>2836</v>
      </c>
    </row>
    <row r="456" spans="1:7" ht="17.25">
      <c r="A456" s="150" t="s">
        <v>2992</v>
      </c>
      <c r="B456" s="150" t="s">
        <v>2993</v>
      </c>
      <c r="C456" s="150" t="s">
        <v>2847</v>
      </c>
      <c r="D456" s="150" t="s">
        <v>3126</v>
      </c>
      <c r="E456" s="151" t="s">
        <v>3134</v>
      </c>
      <c r="F456" s="150" t="s">
        <v>2375</v>
      </c>
      <c r="G456" s="150" t="s">
        <v>2836</v>
      </c>
    </row>
    <row r="457" spans="1:7" ht="17.25">
      <c r="A457" s="150" t="s">
        <v>2992</v>
      </c>
      <c r="B457" s="150" t="s">
        <v>2993</v>
      </c>
      <c r="C457" s="150" t="s">
        <v>2847</v>
      </c>
      <c r="D457" s="150" t="s">
        <v>3126</v>
      </c>
      <c r="E457" s="151" t="s">
        <v>3134</v>
      </c>
      <c r="F457" s="150" t="s">
        <v>2375</v>
      </c>
      <c r="G457" s="150" t="s">
        <v>2836</v>
      </c>
    </row>
    <row r="458" spans="1:7" ht="17.25">
      <c r="A458" s="52" t="s">
        <v>3362</v>
      </c>
      <c r="B458" s="52"/>
      <c r="C458" s="52"/>
      <c r="D458" s="52"/>
      <c r="E458" s="53"/>
      <c r="F458" s="52"/>
      <c r="G458" s="52"/>
    </row>
    <row r="459" spans="1:7" ht="17.25">
      <c r="A459" s="150" t="s">
        <v>3363</v>
      </c>
      <c r="B459" s="150" t="s">
        <v>90</v>
      </c>
      <c r="C459" s="150" t="s">
        <v>3125</v>
      </c>
      <c r="D459" s="150" t="s">
        <v>3126</v>
      </c>
      <c r="E459" s="151" t="s">
        <v>3125</v>
      </c>
      <c r="F459" s="150" t="s">
        <v>2373</v>
      </c>
      <c r="G459" s="150" t="s">
        <v>2836</v>
      </c>
    </row>
    <row r="460" spans="1:7" ht="17.25">
      <c r="A460" s="150" t="s">
        <v>2995</v>
      </c>
      <c r="B460" s="150" t="s">
        <v>2957</v>
      </c>
      <c r="C460" s="150" t="s">
        <v>2854</v>
      </c>
      <c r="D460" s="150" t="s">
        <v>3126</v>
      </c>
      <c r="E460" s="151" t="s">
        <v>2841</v>
      </c>
      <c r="F460" s="151" t="s">
        <v>2375</v>
      </c>
      <c r="G460" s="150" t="s">
        <v>2836</v>
      </c>
    </row>
    <row r="461" spans="1:7" ht="17.25">
      <c r="A461" s="150" t="s">
        <v>3364</v>
      </c>
      <c r="B461" s="150" t="s">
        <v>88</v>
      </c>
      <c r="C461" s="150" t="s">
        <v>217</v>
      </c>
      <c r="D461" s="150" t="s">
        <v>3126</v>
      </c>
      <c r="E461" s="151" t="s">
        <v>217</v>
      </c>
      <c r="F461" s="150" t="s">
        <v>2373</v>
      </c>
      <c r="G461" s="150" t="s">
        <v>2836</v>
      </c>
    </row>
    <row r="462" spans="1:7" ht="17.100000000000001">
      <c r="A462" s="150" t="s">
        <v>2996</v>
      </c>
      <c r="B462" s="150" t="s">
        <v>2957</v>
      </c>
      <c r="C462" s="150"/>
      <c r="D462" s="150" t="s">
        <v>2834</v>
      </c>
      <c r="E462" s="151"/>
      <c r="F462" s="150" t="s">
        <v>2997</v>
      </c>
      <c r="G462" s="150" t="s">
        <v>2836</v>
      </c>
    </row>
    <row r="463" spans="1:7" ht="17.25">
      <c r="A463" s="52" t="s">
        <v>3365</v>
      </c>
      <c r="B463" s="52"/>
      <c r="C463" s="52"/>
      <c r="D463" s="52"/>
      <c r="E463" s="53"/>
      <c r="F463" s="52"/>
      <c r="G463" s="52"/>
    </row>
    <row r="464" spans="1:7" ht="17.100000000000001">
      <c r="A464" s="150" t="s">
        <v>2999</v>
      </c>
      <c r="B464" s="150"/>
      <c r="C464" s="150" t="s">
        <v>669</v>
      </c>
      <c r="D464" s="150" t="s">
        <v>2834</v>
      </c>
      <c r="E464" s="151"/>
      <c r="F464" s="150" t="s">
        <v>3000</v>
      </c>
      <c r="G464" s="150" t="s">
        <v>2836</v>
      </c>
    </row>
    <row r="465" spans="1:7" ht="17.25">
      <c r="A465" s="150" t="s">
        <v>3366</v>
      </c>
      <c r="B465" s="150" t="s">
        <v>93</v>
      </c>
      <c r="C465" s="150" t="s">
        <v>217</v>
      </c>
      <c r="D465" s="150" t="s">
        <v>3126</v>
      </c>
      <c r="E465" s="151" t="s">
        <v>217</v>
      </c>
      <c r="F465" s="150" t="s">
        <v>2373</v>
      </c>
      <c r="G465" s="150" t="s">
        <v>2836</v>
      </c>
    </row>
    <row r="466" spans="1:7" ht="17.25">
      <c r="A466" s="150" t="s">
        <v>3367</v>
      </c>
      <c r="B466" s="150" t="s">
        <v>93</v>
      </c>
      <c r="C466" s="150" t="s">
        <v>3125</v>
      </c>
      <c r="D466" s="150" t="s">
        <v>3126</v>
      </c>
      <c r="E466" s="151" t="s">
        <v>3125</v>
      </c>
      <c r="F466" s="150" t="s">
        <v>2373</v>
      </c>
      <c r="G466" s="150" t="s">
        <v>3368</v>
      </c>
    </row>
    <row r="467" spans="1:7" ht="17.25">
      <c r="A467" s="150" t="s">
        <v>3001</v>
      </c>
      <c r="B467" s="150" t="s">
        <v>94</v>
      </c>
      <c r="C467" s="150" t="s">
        <v>3002</v>
      </c>
      <c r="D467" s="150" t="s">
        <v>3126</v>
      </c>
      <c r="E467" s="151" t="s">
        <v>3369</v>
      </c>
      <c r="F467" s="150" t="s">
        <v>2369</v>
      </c>
      <c r="G467" s="150" t="s">
        <v>3004</v>
      </c>
    </row>
    <row r="468" spans="1:7" ht="17.25">
      <c r="A468" s="150" t="s">
        <v>3370</v>
      </c>
      <c r="B468" s="150" t="s">
        <v>94</v>
      </c>
      <c r="C468" s="150" t="s">
        <v>3257</v>
      </c>
      <c r="D468" s="150" t="s">
        <v>3126</v>
      </c>
      <c r="E468" s="151" t="s">
        <v>217</v>
      </c>
      <c r="F468" s="150" t="s">
        <v>2373</v>
      </c>
      <c r="G468" s="150" t="s">
        <v>3371</v>
      </c>
    </row>
    <row r="469" spans="1:7" ht="17.25">
      <c r="A469" s="150" t="s">
        <v>3372</v>
      </c>
      <c r="B469" s="150" t="s">
        <v>93</v>
      </c>
      <c r="C469" s="150" t="s">
        <v>3373</v>
      </c>
      <c r="D469" s="150" t="s">
        <v>3126</v>
      </c>
      <c r="E469" s="151" t="s">
        <v>217</v>
      </c>
      <c r="F469" s="150" t="s">
        <v>2373</v>
      </c>
      <c r="G469" s="150" t="s">
        <v>2836</v>
      </c>
    </row>
    <row r="470" spans="1:7" ht="17.100000000000001">
      <c r="A470" s="150" t="s">
        <v>3005</v>
      </c>
      <c r="B470" s="150" t="s">
        <v>2957</v>
      </c>
      <c r="C470" s="150" t="s">
        <v>3006</v>
      </c>
      <c r="D470" s="150" t="s">
        <v>2834</v>
      </c>
      <c r="E470" s="151"/>
      <c r="F470" s="150" t="s">
        <v>3007</v>
      </c>
      <c r="G470" s="150" t="s">
        <v>2836</v>
      </c>
    </row>
    <row r="471" spans="1:7" ht="17.25">
      <c r="A471" s="150" t="s">
        <v>3374</v>
      </c>
      <c r="B471" s="150" t="s">
        <v>93</v>
      </c>
      <c r="C471" s="150" t="s">
        <v>3375</v>
      </c>
      <c r="D471" s="150" t="s">
        <v>3126</v>
      </c>
      <c r="E471" s="151" t="s">
        <v>217</v>
      </c>
      <c r="F471" s="150" t="s">
        <v>2373</v>
      </c>
      <c r="G471" s="150" t="s">
        <v>3376</v>
      </c>
    </row>
    <row r="472" spans="1:7" ht="17.25">
      <c r="A472" s="150" t="s">
        <v>3377</v>
      </c>
      <c r="B472" s="150" t="s">
        <v>93</v>
      </c>
      <c r="C472" s="150" t="s">
        <v>3378</v>
      </c>
      <c r="D472" s="150" t="s">
        <v>3126</v>
      </c>
      <c r="E472" s="151" t="s">
        <v>217</v>
      </c>
      <c r="F472" s="150" t="s">
        <v>2373</v>
      </c>
      <c r="G472" s="150" t="s">
        <v>3379</v>
      </c>
    </row>
    <row r="473" spans="1:7" ht="17.100000000000001">
      <c r="A473" s="150" t="s">
        <v>3008</v>
      </c>
      <c r="B473" s="150" t="s">
        <v>96</v>
      </c>
      <c r="C473" s="150"/>
      <c r="D473" s="150" t="s">
        <v>2834</v>
      </c>
      <c r="E473" s="151"/>
      <c r="F473" s="150" t="s">
        <v>3009</v>
      </c>
      <c r="G473" s="150" t="s">
        <v>2836</v>
      </c>
    </row>
    <row r="474" spans="1:7" ht="17.25">
      <c r="A474" s="52" t="s">
        <v>3380</v>
      </c>
      <c r="B474" s="52"/>
      <c r="C474" s="52"/>
      <c r="D474" s="52"/>
      <c r="E474" s="53"/>
      <c r="F474" s="52"/>
      <c r="G474" s="52"/>
    </row>
    <row r="475" spans="1:7" ht="17.25">
      <c r="A475" s="150" t="s">
        <v>3011</v>
      </c>
      <c r="B475" s="150" t="s">
        <v>2957</v>
      </c>
      <c r="C475" s="150" t="s">
        <v>2854</v>
      </c>
      <c r="D475" s="150" t="s">
        <v>3126</v>
      </c>
      <c r="E475" s="151" t="s">
        <v>2841</v>
      </c>
      <c r="F475" s="150" t="s">
        <v>2375</v>
      </c>
      <c r="G475" s="150" t="s">
        <v>3012</v>
      </c>
    </row>
    <row r="476" spans="1:7" ht="17.25">
      <c r="A476" s="150" t="s">
        <v>3381</v>
      </c>
      <c r="B476" s="150" t="s">
        <v>99</v>
      </c>
      <c r="C476" s="150" t="s">
        <v>3382</v>
      </c>
      <c r="D476" s="150" t="s">
        <v>3126</v>
      </c>
      <c r="E476" s="151" t="s">
        <v>217</v>
      </c>
      <c r="F476" s="150" t="s">
        <v>2373</v>
      </c>
      <c r="G476" s="150" t="s">
        <v>3383</v>
      </c>
    </row>
    <row r="477" spans="1:7" ht="17.25">
      <c r="A477" s="150" t="s">
        <v>3013</v>
      </c>
      <c r="B477" s="150" t="s">
        <v>104</v>
      </c>
      <c r="C477" s="150" t="s">
        <v>2847</v>
      </c>
      <c r="D477" s="150" t="s">
        <v>3126</v>
      </c>
      <c r="E477" s="151" t="s">
        <v>3134</v>
      </c>
      <c r="F477" s="150" t="s">
        <v>2375</v>
      </c>
      <c r="G477" s="150" t="s">
        <v>2836</v>
      </c>
    </row>
    <row r="478" spans="1:7" ht="17.25">
      <c r="A478" s="150" t="s">
        <v>3014</v>
      </c>
      <c r="B478" s="150" t="s">
        <v>101</v>
      </c>
      <c r="C478" s="150" t="s">
        <v>3015</v>
      </c>
      <c r="D478" s="150" t="s">
        <v>3126</v>
      </c>
      <c r="E478" s="151" t="s">
        <v>3133</v>
      </c>
      <c r="F478" s="150" t="s">
        <v>2375</v>
      </c>
      <c r="G478" s="150" t="s">
        <v>3016</v>
      </c>
    </row>
    <row r="479" spans="1:7" ht="17.25">
      <c r="A479" s="150" t="s">
        <v>3017</v>
      </c>
      <c r="B479" s="150" t="s">
        <v>2957</v>
      </c>
      <c r="C479" s="150" t="s">
        <v>2847</v>
      </c>
      <c r="D479" s="150" t="s">
        <v>3126</v>
      </c>
      <c r="E479" s="151" t="s">
        <v>3134</v>
      </c>
      <c r="F479" s="150" t="s">
        <v>2375</v>
      </c>
      <c r="G479" s="150" t="s">
        <v>2836</v>
      </c>
    </row>
    <row r="480" spans="1:7" ht="17.25">
      <c r="A480" s="150" t="s">
        <v>3384</v>
      </c>
      <c r="B480" s="150" t="s">
        <v>2957</v>
      </c>
      <c r="C480" s="150" t="s">
        <v>217</v>
      </c>
      <c r="D480" s="150" t="s">
        <v>3126</v>
      </c>
      <c r="E480" s="151" t="s">
        <v>217</v>
      </c>
      <c r="F480" s="151" t="s">
        <v>2373</v>
      </c>
      <c r="G480" s="150" t="s">
        <v>2836</v>
      </c>
    </row>
    <row r="481" spans="1:7" ht="17.25">
      <c r="A481" s="52" t="s">
        <v>3385</v>
      </c>
      <c r="B481" s="52"/>
      <c r="C481" s="52"/>
      <c r="D481" s="52"/>
      <c r="E481" s="53"/>
      <c r="F481" s="52"/>
      <c r="G481" s="52"/>
    </row>
    <row r="482" spans="1:7" ht="17.25">
      <c r="A482" s="150" t="s">
        <v>3124</v>
      </c>
      <c r="B482" s="150" t="s">
        <v>35</v>
      </c>
      <c r="C482" s="150" t="s">
        <v>3125</v>
      </c>
      <c r="D482" s="150" t="s">
        <v>3386</v>
      </c>
      <c r="E482" s="151" t="s">
        <v>3125</v>
      </c>
      <c r="F482" s="150" t="s">
        <v>2647</v>
      </c>
      <c r="G482" s="150" t="s">
        <v>3127</v>
      </c>
    </row>
    <row r="483" spans="1:7" ht="17.25">
      <c r="A483" s="150" t="s">
        <v>3019</v>
      </c>
      <c r="B483" s="150" t="s">
        <v>36</v>
      </c>
      <c r="C483" s="150" t="s">
        <v>669</v>
      </c>
      <c r="D483" s="150" t="s">
        <v>3386</v>
      </c>
      <c r="E483" s="151" t="s">
        <v>669</v>
      </c>
      <c r="F483" s="150" t="s">
        <v>2649</v>
      </c>
      <c r="G483" s="150" t="s">
        <v>3021</v>
      </c>
    </row>
    <row r="484" spans="1:7" ht="17.25">
      <c r="A484" s="150" t="s">
        <v>3022</v>
      </c>
      <c r="B484" s="150" t="s">
        <v>40</v>
      </c>
      <c r="C484" s="150" t="s">
        <v>669</v>
      </c>
      <c r="D484" s="150" t="s">
        <v>3386</v>
      </c>
      <c r="E484" s="151" t="s">
        <v>669</v>
      </c>
      <c r="F484" s="150" t="s">
        <v>2649</v>
      </c>
      <c r="G484" s="150" t="s">
        <v>3023</v>
      </c>
    </row>
    <row r="485" spans="1:7" ht="17.25">
      <c r="A485" s="150" t="s">
        <v>3024</v>
      </c>
      <c r="B485" s="150" t="s">
        <v>42</v>
      </c>
      <c r="C485" s="150" t="s">
        <v>3025</v>
      </c>
      <c r="D485" s="150" t="s">
        <v>3386</v>
      </c>
      <c r="E485" s="151" t="s">
        <v>1889</v>
      </c>
      <c r="F485" s="150" t="s">
        <v>2649</v>
      </c>
      <c r="G485" s="150" t="s">
        <v>3026</v>
      </c>
    </row>
    <row r="486" spans="1:7" ht="17.25">
      <c r="A486" s="150" t="s">
        <v>3129</v>
      </c>
      <c r="B486" s="150" t="s">
        <v>42</v>
      </c>
      <c r="C486" s="150" t="s">
        <v>3125</v>
      </c>
      <c r="D486" s="150" t="s">
        <v>3386</v>
      </c>
      <c r="E486" s="151" t="s">
        <v>3125</v>
      </c>
      <c r="F486" s="150" t="s">
        <v>2647</v>
      </c>
      <c r="G486" s="150" t="s">
        <v>3127</v>
      </c>
    </row>
    <row r="487" spans="1:7" ht="17.25">
      <c r="A487" s="150" t="s">
        <v>3027</v>
      </c>
      <c r="B487" s="150" t="s">
        <v>44</v>
      </c>
      <c r="C487" s="150" t="s">
        <v>1889</v>
      </c>
      <c r="D487" s="150" t="s">
        <v>3386</v>
      </c>
      <c r="E487" s="151" t="s">
        <v>1889</v>
      </c>
      <c r="F487" s="150" t="s">
        <v>2649</v>
      </c>
      <c r="G487" s="150" t="s">
        <v>3028</v>
      </c>
    </row>
    <row r="488" spans="1:7" ht="17.25">
      <c r="A488" s="150" t="s">
        <v>3130</v>
      </c>
      <c r="B488" s="150" t="s">
        <v>44</v>
      </c>
      <c r="C488" s="150" t="s">
        <v>217</v>
      </c>
      <c r="D488" s="150" t="s">
        <v>3386</v>
      </c>
      <c r="E488" s="151" t="s">
        <v>217</v>
      </c>
      <c r="F488" s="150" t="s">
        <v>2647</v>
      </c>
      <c r="G488" s="150" t="s">
        <v>3131</v>
      </c>
    </row>
    <row r="489" spans="1:7" ht="17.100000000000001">
      <c r="A489" s="150" t="s">
        <v>2833</v>
      </c>
      <c r="B489" s="150" t="s">
        <v>36</v>
      </c>
      <c r="C489" s="150"/>
      <c r="D489" s="150" t="s">
        <v>2834</v>
      </c>
      <c r="E489" s="151"/>
      <c r="F489" s="150" t="s">
        <v>2835</v>
      </c>
      <c r="G489" s="150" t="s">
        <v>2836</v>
      </c>
    </row>
    <row r="490" spans="1:7" ht="17.25">
      <c r="A490" s="150" t="s">
        <v>3387</v>
      </c>
      <c r="B490" s="150" t="s">
        <v>2863</v>
      </c>
      <c r="C490" s="150" t="s">
        <v>3388</v>
      </c>
      <c r="D490" s="150" t="s">
        <v>3386</v>
      </c>
      <c r="E490" s="151" t="s">
        <v>680</v>
      </c>
      <c r="F490" s="150" t="s">
        <v>2649</v>
      </c>
      <c r="G490" s="150" t="s">
        <v>3389</v>
      </c>
    </row>
    <row r="491" spans="1:7" ht="17.25">
      <c r="A491" s="52" t="s">
        <v>3390</v>
      </c>
      <c r="B491" s="52"/>
      <c r="C491" s="52"/>
      <c r="D491" s="52"/>
      <c r="E491" s="53"/>
      <c r="F491" s="52"/>
      <c r="G491" s="52"/>
    </row>
    <row r="492" spans="1:7" ht="17.25">
      <c r="A492" s="150" t="s">
        <v>2838</v>
      </c>
      <c r="B492" s="150" t="s">
        <v>35</v>
      </c>
      <c r="C492" s="150" t="s">
        <v>2839</v>
      </c>
      <c r="D492" s="150" t="s">
        <v>3386</v>
      </c>
      <c r="E492" s="151" t="s">
        <v>217</v>
      </c>
      <c r="F492" s="150" t="s">
        <v>2543</v>
      </c>
      <c r="G492" s="150" t="s">
        <v>2842</v>
      </c>
    </row>
    <row r="493" spans="1:7" ht="17.25">
      <c r="A493" s="148" t="s">
        <v>2843</v>
      </c>
      <c r="B493" s="148" t="s">
        <v>35</v>
      </c>
      <c r="C493" s="148" t="s">
        <v>2844</v>
      </c>
      <c r="D493" s="148" t="s">
        <v>3386</v>
      </c>
      <c r="E493" s="149" t="s">
        <v>1889</v>
      </c>
      <c r="F493" s="149" t="s">
        <v>2936</v>
      </c>
      <c r="G493" s="148" t="s">
        <v>2845</v>
      </c>
    </row>
    <row r="494" spans="1:7" ht="17.25">
      <c r="A494" s="150" t="s">
        <v>2846</v>
      </c>
      <c r="B494" s="150" t="s">
        <v>36</v>
      </c>
      <c r="C494" s="150" t="s">
        <v>2847</v>
      </c>
      <c r="D494" s="150" t="s">
        <v>3386</v>
      </c>
      <c r="E494" s="151" t="s">
        <v>3391</v>
      </c>
      <c r="F494" s="150" t="s">
        <v>2543</v>
      </c>
      <c r="G494" s="150" t="s">
        <v>2849</v>
      </c>
    </row>
    <row r="495" spans="1:7" ht="17.25">
      <c r="A495" s="150" t="s">
        <v>3135</v>
      </c>
      <c r="B495" s="150" t="s">
        <v>36</v>
      </c>
      <c r="C495" s="150" t="s">
        <v>217</v>
      </c>
      <c r="D495" s="150" t="s">
        <v>3386</v>
      </c>
      <c r="E495" s="151" t="s">
        <v>217</v>
      </c>
      <c r="F495" s="150" t="s">
        <v>2647</v>
      </c>
      <c r="G495" s="150" t="s">
        <v>3136</v>
      </c>
    </row>
    <row r="496" spans="1:7" ht="17.25">
      <c r="A496" s="150" t="s">
        <v>3031</v>
      </c>
      <c r="B496" s="150" t="s">
        <v>36</v>
      </c>
      <c r="C496" s="150" t="s">
        <v>3032</v>
      </c>
      <c r="D496" s="150" t="s">
        <v>3386</v>
      </c>
      <c r="E496" s="151" t="s">
        <v>669</v>
      </c>
      <c r="F496" s="151" t="s">
        <v>2649</v>
      </c>
      <c r="G496" s="150" t="s">
        <v>3033</v>
      </c>
    </row>
    <row r="497" spans="1:7" ht="17.25">
      <c r="A497" s="150" t="s">
        <v>3034</v>
      </c>
      <c r="B497" s="150" t="s">
        <v>38</v>
      </c>
      <c r="C497" s="150" t="s">
        <v>669</v>
      </c>
      <c r="D497" s="150" t="s">
        <v>3386</v>
      </c>
      <c r="E497" s="151" t="s">
        <v>669</v>
      </c>
      <c r="F497" s="150" t="s">
        <v>2649</v>
      </c>
      <c r="G497" s="150" t="s">
        <v>2836</v>
      </c>
    </row>
    <row r="498" spans="1:7" ht="17.25">
      <c r="A498" s="150" t="s">
        <v>3137</v>
      </c>
      <c r="B498" s="150" t="s">
        <v>42</v>
      </c>
      <c r="C498" s="150" t="s">
        <v>217</v>
      </c>
      <c r="D498" s="150" t="s">
        <v>3386</v>
      </c>
      <c r="E498" s="151" t="s">
        <v>217</v>
      </c>
      <c r="F498" s="150" t="s">
        <v>2647</v>
      </c>
      <c r="G498" s="150" t="s">
        <v>3138</v>
      </c>
    </row>
    <row r="499" spans="1:7" ht="17.25">
      <c r="A499" s="150" t="s">
        <v>2856</v>
      </c>
      <c r="B499" s="150" t="s">
        <v>42</v>
      </c>
      <c r="C499" s="150" t="s">
        <v>2847</v>
      </c>
      <c r="D499" s="150" t="s">
        <v>3386</v>
      </c>
      <c r="E499" s="151" t="s">
        <v>3391</v>
      </c>
      <c r="F499" s="150" t="s">
        <v>2543</v>
      </c>
      <c r="G499" s="150" t="s">
        <v>2857</v>
      </c>
    </row>
    <row r="500" spans="1:7" ht="17.25">
      <c r="A500" s="150" t="s">
        <v>3035</v>
      </c>
      <c r="B500" s="150" t="s">
        <v>42</v>
      </c>
      <c r="C500" s="150" t="s">
        <v>3036</v>
      </c>
      <c r="D500" s="150" t="s">
        <v>3386</v>
      </c>
      <c r="E500" s="151" t="s">
        <v>669</v>
      </c>
      <c r="F500" s="151" t="s">
        <v>2649</v>
      </c>
      <c r="G500" s="150" t="s">
        <v>3037</v>
      </c>
    </row>
    <row r="501" spans="1:7" ht="17.25">
      <c r="A501" s="150" t="s">
        <v>3139</v>
      </c>
      <c r="B501" s="150" t="s">
        <v>44</v>
      </c>
      <c r="C501" s="150" t="s">
        <v>217</v>
      </c>
      <c r="D501" s="150" t="s">
        <v>3386</v>
      </c>
      <c r="E501" s="151" t="s">
        <v>217</v>
      </c>
      <c r="F501" s="150" t="s">
        <v>2647</v>
      </c>
      <c r="G501" s="150" t="s">
        <v>3140</v>
      </c>
    </row>
    <row r="502" spans="1:7" ht="17.25">
      <c r="A502" s="150" t="s">
        <v>2858</v>
      </c>
      <c r="B502" s="150" t="s">
        <v>44</v>
      </c>
      <c r="C502" s="150" t="s">
        <v>2847</v>
      </c>
      <c r="D502" s="150" t="s">
        <v>3386</v>
      </c>
      <c r="E502" s="151" t="s">
        <v>3391</v>
      </c>
      <c r="F502" s="150" t="s">
        <v>2543</v>
      </c>
      <c r="G502" s="150" t="s">
        <v>2836</v>
      </c>
    </row>
    <row r="503" spans="1:7" ht="17.25">
      <c r="A503" s="150" t="s">
        <v>2859</v>
      </c>
      <c r="B503" s="150" t="s">
        <v>57</v>
      </c>
      <c r="C503" s="150" t="s">
        <v>2847</v>
      </c>
      <c r="D503" s="150" t="s">
        <v>3386</v>
      </c>
      <c r="E503" s="151" t="s">
        <v>3391</v>
      </c>
      <c r="F503" s="150" t="s">
        <v>2543</v>
      </c>
      <c r="G503" s="150" t="s">
        <v>2836</v>
      </c>
    </row>
    <row r="504" spans="1:7" ht="17.25">
      <c r="A504" s="150" t="s">
        <v>3141</v>
      </c>
      <c r="B504" s="150" t="s">
        <v>56</v>
      </c>
      <c r="C504" s="150" t="s">
        <v>3125</v>
      </c>
      <c r="D504" s="150" t="s">
        <v>3386</v>
      </c>
      <c r="E504" s="151" t="s">
        <v>3125</v>
      </c>
      <c r="F504" s="150" t="s">
        <v>2647</v>
      </c>
      <c r="G504" s="150" t="s">
        <v>3142</v>
      </c>
    </row>
    <row r="505" spans="1:7" ht="17.25">
      <c r="A505" s="150" t="s">
        <v>3143</v>
      </c>
      <c r="B505" s="150" t="s">
        <v>57</v>
      </c>
      <c r="C505" s="150" t="s">
        <v>3144</v>
      </c>
      <c r="D505" s="150" t="s">
        <v>3386</v>
      </c>
      <c r="E505" s="151" t="s">
        <v>217</v>
      </c>
      <c r="F505" s="151" t="s">
        <v>2647</v>
      </c>
      <c r="G505" s="150" t="s">
        <v>3145</v>
      </c>
    </row>
    <row r="506" spans="1:7" ht="17.100000000000001">
      <c r="A506" s="150" t="s">
        <v>2862</v>
      </c>
      <c r="B506" s="150" t="s">
        <v>2863</v>
      </c>
      <c r="C506" s="150"/>
      <c r="D506" s="150" t="s">
        <v>2834</v>
      </c>
      <c r="E506" s="151"/>
      <c r="F506" s="150" t="s">
        <v>2835</v>
      </c>
      <c r="G506" s="150" t="s">
        <v>2836</v>
      </c>
    </row>
    <row r="507" spans="1:7" ht="17.100000000000001">
      <c r="A507" s="150" t="s">
        <v>2864</v>
      </c>
      <c r="B507" s="150" t="s">
        <v>2863</v>
      </c>
      <c r="C507" s="150"/>
      <c r="D507" s="150" t="s">
        <v>2834</v>
      </c>
      <c r="E507" s="151"/>
      <c r="F507" s="150" t="s">
        <v>2835</v>
      </c>
      <c r="G507" s="150" t="s">
        <v>2836</v>
      </c>
    </row>
    <row r="508" spans="1:7" ht="17.100000000000001">
      <c r="A508" s="150" t="s">
        <v>2865</v>
      </c>
      <c r="B508" s="150" t="s">
        <v>2866</v>
      </c>
      <c r="C508" s="150"/>
      <c r="D508" s="150" t="s">
        <v>2834</v>
      </c>
      <c r="E508" s="151"/>
      <c r="F508" s="151" t="s">
        <v>2835</v>
      </c>
      <c r="G508" s="150" t="s">
        <v>2836</v>
      </c>
    </row>
    <row r="509" spans="1:7" ht="17.100000000000001">
      <c r="A509" s="150" t="s">
        <v>2867</v>
      </c>
      <c r="B509" s="150" t="s">
        <v>2868</v>
      </c>
      <c r="C509" s="150"/>
      <c r="D509" s="150" t="s">
        <v>2834</v>
      </c>
      <c r="E509" s="151"/>
      <c r="F509" s="151" t="s">
        <v>2835</v>
      </c>
      <c r="G509" s="150" t="s">
        <v>2836</v>
      </c>
    </row>
    <row r="510" spans="1:7" ht="17.100000000000001">
      <c r="A510" s="150" t="s">
        <v>2869</v>
      </c>
      <c r="B510" s="150" t="s">
        <v>2868</v>
      </c>
      <c r="C510" s="150"/>
      <c r="D510" s="150" t="s">
        <v>2834</v>
      </c>
      <c r="E510" s="151"/>
      <c r="F510" s="150" t="s">
        <v>2835</v>
      </c>
      <c r="G510" s="150" t="s">
        <v>2836</v>
      </c>
    </row>
    <row r="511" spans="1:7" ht="17.100000000000001">
      <c r="A511" s="150" t="s">
        <v>2870</v>
      </c>
      <c r="B511" s="150" t="s">
        <v>2868</v>
      </c>
      <c r="C511" s="150"/>
      <c r="D511" s="150" t="s">
        <v>2834</v>
      </c>
      <c r="E511" s="151"/>
      <c r="F511" s="150" t="s">
        <v>2835</v>
      </c>
      <c r="G511" s="150" t="s">
        <v>2836</v>
      </c>
    </row>
    <row r="512" spans="1:7" ht="17.100000000000001">
      <c r="A512" s="150" t="s">
        <v>2871</v>
      </c>
      <c r="B512" s="150" t="s">
        <v>2868</v>
      </c>
      <c r="C512" s="150"/>
      <c r="D512" s="150" t="s">
        <v>2834</v>
      </c>
      <c r="E512" s="151"/>
      <c r="F512" s="150" t="s">
        <v>2835</v>
      </c>
      <c r="G512" s="150" t="s">
        <v>2836</v>
      </c>
    </row>
    <row r="513" spans="1:7" ht="17.100000000000001">
      <c r="A513" s="150" t="s">
        <v>2872</v>
      </c>
      <c r="B513" s="150" t="s">
        <v>36</v>
      </c>
      <c r="C513" s="150"/>
      <c r="D513" s="150" t="s">
        <v>2834</v>
      </c>
      <c r="E513" s="151"/>
      <c r="F513" s="150" t="s">
        <v>2835</v>
      </c>
      <c r="G513" s="150" t="s">
        <v>2836</v>
      </c>
    </row>
    <row r="514" spans="1:7" ht="17.100000000000001">
      <c r="A514" s="150" t="s">
        <v>2873</v>
      </c>
      <c r="B514" s="150" t="s">
        <v>35</v>
      </c>
      <c r="C514" s="150"/>
      <c r="D514" s="150" t="s">
        <v>2834</v>
      </c>
      <c r="E514" s="151"/>
      <c r="F514" s="150" t="s">
        <v>2835</v>
      </c>
      <c r="G514" s="150" t="s">
        <v>2836</v>
      </c>
    </row>
    <row r="515" spans="1:7" ht="17.100000000000001">
      <c r="A515" s="150" t="s">
        <v>2874</v>
      </c>
      <c r="B515" s="150" t="s">
        <v>40</v>
      </c>
      <c r="C515" s="150"/>
      <c r="D515" s="150" t="s">
        <v>2834</v>
      </c>
      <c r="E515" s="151"/>
      <c r="F515" s="150" t="s">
        <v>2835</v>
      </c>
      <c r="G515" s="150" t="s">
        <v>2836</v>
      </c>
    </row>
    <row r="516" spans="1:7" ht="17.100000000000001">
      <c r="A516" s="150" t="s">
        <v>2875</v>
      </c>
      <c r="B516" s="150" t="s">
        <v>2876</v>
      </c>
      <c r="C516" s="150"/>
      <c r="D516" s="150" t="s">
        <v>2834</v>
      </c>
      <c r="E516" s="151"/>
      <c r="F516" s="150" t="s">
        <v>2835</v>
      </c>
      <c r="G516" s="150" t="s">
        <v>2836</v>
      </c>
    </row>
    <row r="517" spans="1:7" ht="17.100000000000001">
      <c r="A517" s="150" t="s">
        <v>2877</v>
      </c>
      <c r="B517" s="150" t="s">
        <v>35</v>
      </c>
      <c r="C517" s="150"/>
      <c r="D517" s="150" t="s">
        <v>2834</v>
      </c>
      <c r="E517" s="151"/>
      <c r="F517" s="150" t="s">
        <v>2835</v>
      </c>
      <c r="G517" s="150" t="s">
        <v>2836</v>
      </c>
    </row>
    <row r="518" spans="1:7" ht="17.25">
      <c r="A518" s="150" t="s">
        <v>2878</v>
      </c>
      <c r="B518" s="150" t="s">
        <v>42</v>
      </c>
      <c r="C518" s="150" t="s">
        <v>2847</v>
      </c>
      <c r="D518" s="150" t="s">
        <v>3386</v>
      </c>
      <c r="E518" s="151" t="s">
        <v>3391</v>
      </c>
      <c r="F518" s="150" t="s">
        <v>2543</v>
      </c>
      <c r="G518" s="150" t="s">
        <v>2879</v>
      </c>
    </row>
    <row r="519" spans="1:7" ht="17.25">
      <c r="A519" s="150" t="s">
        <v>3146</v>
      </c>
      <c r="B519" s="150" t="s">
        <v>2884</v>
      </c>
      <c r="C519" s="150" t="s">
        <v>3125</v>
      </c>
      <c r="D519" s="150" t="s">
        <v>3386</v>
      </c>
      <c r="E519" s="151" t="s">
        <v>3125</v>
      </c>
      <c r="F519" s="150" t="s">
        <v>2647</v>
      </c>
      <c r="G519" s="150" t="s">
        <v>2836</v>
      </c>
    </row>
    <row r="520" spans="1:7" ht="17.25">
      <c r="A520" s="150" t="s">
        <v>3147</v>
      </c>
      <c r="B520" s="150" t="s">
        <v>36</v>
      </c>
      <c r="C520" s="150" t="s">
        <v>3125</v>
      </c>
      <c r="D520" s="150" t="s">
        <v>3386</v>
      </c>
      <c r="E520" s="151" t="s">
        <v>3125</v>
      </c>
      <c r="F520" s="150" t="s">
        <v>2647</v>
      </c>
      <c r="G520" s="150" t="s">
        <v>2836</v>
      </c>
    </row>
    <row r="521" spans="1:7" ht="17.25">
      <c r="A521" s="150" t="s">
        <v>3038</v>
      </c>
      <c r="B521" s="150" t="s">
        <v>35</v>
      </c>
      <c r="C521" s="150" t="s">
        <v>669</v>
      </c>
      <c r="D521" s="150" t="s">
        <v>3386</v>
      </c>
      <c r="E521" s="151" t="s">
        <v>669</v>
      </c>
      <c r="F521" s="150" t="s">
        <v>2649</v>
      </c>
      <c r="G521" s="150" t="s">
        <v>3039</v>
      </c>
    </row>
    <row r="522" spans="1:7" ht="17.25">
      <c r="A522" s="150" t="s">
        <v>3148</v>
      </c>
      <c r="B522" s="150" t="s">
        <v>33</v>
      </c>
      <c r="C522" s="150" t="s">
        <v>3125</v>
      </c>
      <c r="D522" s="150" t="s">
        <v>3386</v>
      </c>
      <c r="E522" s="151" t="s">
        <v>3125</v>
      </c>
      <c r="F522" s="150" t="s">
        <v>2647</v>
      </c>
      <c r="G522" s="150" t="s">
        <v>2836</v>
      </c>
    </row>
    <row r="523" spans="1:7" ht="17.25">
      <c r="A523" s="52" t="s">
        <v>3392</v>
      </c>
      <c r="B523" s="52"/>
      <c r="C523" s="52"/>
      <c r="D523" s="52"/>
      <c r="E523" s="53"/>
      <c r="F523" s="52"/>
      <c r="G523" s="52"/>
    </row>
    <row r="524" spans="1:7" ht="17.25">
      <c r="A524" s="150" t="s">
        <v>3041</v>
      </c>
      <c r="B524" s="150" t="s">
        <v>35</v>
      </c>
      <c r="C524" s="150" t="s">
        <v>669</v>
      </c>
      <c r="D524" s="150" t="s">
        <v>3386</v>
      </c>
      <c r="E524" s="151" t="s">
        <v>669</v>
      </c>
      <c r="F524" s="150" t="s">
        <v>2649</v>
      </c>
      <c r="G524" s="150" t="s">
        <v>3042</v>
      </c>
    </row>
    <row r="525" spans="1:7" ht="17.25">
      <c r="A525" s="150" t="s">
        <v>3150</v>
      </c>
      <c r="B525" s="150" t="s">
        <v>35</v>
      </c>
      <c r="C525" s="150" t="s">
        <v>217</v>
      </c>
      <c r="D525" s="150" t="s">
        <v>3386</v>
      </c>
      <c r="E525" s="151" t="s">
        <v>217</v>
      </c>
      <c r="F525" s="150" t="s">
        <v>2647</v>
      </c>
      <c r="G525" s="150" t="s">
        <v>2836</v>
      </c>
    </row>
    <row r="526" spans="1:7" ht="17.25">
      <c r="A526" s="150" t="s">
        <v>3043</v>
      </c>
      <c r="B526" s="150" t="s">
        <v>35</v>
      </c>
      <c r="C526" s="150" t="s">
        <v>669</v>
      </c>
      <c r="D526" s="150" t="s">
        <v>3386</v>
      </c>
      <c r="E526" s="151" t="s">
        <v>669</v>
      </c>
      <c r="F526" s="150" t="s">
        <v>2649</v>
      </c>
      <c r="G526" s="150" t="s">
        <v>3044</v>
      </c>
    </row>
    <row r="527" spans="1:7" ht="17.25">
      <c r="A527" s="150" t="s">
        <v>3151</v>
      </c>
      <c r="B527" s="150" t="s">
        <v>35</v>
      </c>
      <c r="C527" s="150" t="s">
        <v>217</v>
      </c>
      <c r="D527" s="150" t="s">
        <v>3386</v>
      </c>
      <c r="E527" s="151" t="s">
        <v>217</v>
      </c>
      <c r="F527" s="150" t="s">
        <v>2647</v>
      </c>
      <c r="G527" s="150" t="s">
        <v>3152</v>
      </c>
    </row>
    <row r="528" spans="1:7" ht="17.25">
      <c r="A528" s="150" t="s">
        <v>3153</v>
      </c>
      <c r="B528" s="150" t="s">
        <v>38</v>
      </c>
      <c r="C528" s="150" t="s">
        <v>3154</v>
      </c>
      <c r="D528" s="150" t="s">
        <v>3386</v>
      </c>
      <c r="E528" s="151" t="s">
        <v>217</v>
      </c>
      <c r="F528" s="150" t="s">
        <v>2647</v>
      </c>
      <c r="G528" s="150" t="s">
        <v>3155</v>
      </c>
    </row>
    <row r="529" spans="1:7" ht="17.25">
      <c r="A529" s="150" t="s">
        <v>3156</v>
      </c>
      <c r="B529" s="150" t="s">
        <v>40</v>
      </c>
      <c r="C529" s="150" t="s">
        <v>3157</v>
      </c>
      <c r="D529" s="150" t="s">
        <v>3386</v>
      </c>
      <c r="E529" s="151" t="s">
        <v>217</v>
      </c>
      <c r="F529" s="150" t="s">
        <v>2647</v>
      </c>
      <c r="G529" s="150" t="s">
        <v>3158</v>
      </c>
    </row>
    <row r="530" spans="1:7" ht="17.25">
      <c r="A530" s="150" t="s">
        <v>3159</v>
      </c>
      <c r="B530" s="150" t="s">
        <v>42</v>
      </c>
      <c r="C530" s="150" t="s">
        <v>217</v>
      </c>
      <c r="D530" s="150" t="s">
        <v>3386</v>
      </c>
      <c r="E530" s="151" t="s">
        <v>217</v>
      </c>
      <c r="F530" s="150" t="s">
        <v>2647</v>
      </c>
      <c r="G530" s="150" t="s">
        <v>3160</v>
      </c>
    </row>
    <row r="531" spans="1:7" ht="17.25">
      <c r="A531" s="150" t="s">
        <v>3161</v>
      </c>
      <c r="B531" s="150" t="s">
        <v>44</v>
      </c>
      <c r="C531" s="150" t="s">
        <v>217</v>
      </c>
      <c r="D531" s="150" t="s">
        <v>3386</v>
      </c>
      <c r="E531" s="151" t="s">
        <v>217</v>
      </c>
      <c r="F531" s="150" t="s">
        <v>2647</v>
      </c>
      <c r="G531" s="150" t="s">
        <v>3162</v>
      </c>
    </row>
    <row r="532" spans="1:7" ht="17.25">
      <c r="A532" s="150" t="s">
        <v>3163</v>
      </c>
      <c r="B532" s="150" t="s">
        <v>44</v>
      </c>
      <c r="C532" s="150" t="s">
        <v>217</v>
      </c>
      <c r="D532" s="150" t="s">
        <v>3386</v>
      </c>
      <c r="E532" s="151" t="s">
        <v>217</v>
      </c>
      <c r="F532" s="150" t="s">
        <v>2647</v>
      </c>
      <c r="G532" s="150" t="s">
        <v>3164</v>
      </c>
    </row>
    <row r="533" spans="1:7" ht="17.25">
      <c r="A533" s="150" t="s">
        <v>3165</v>
      </c>
      <c r="B533" s="150" t="s">
        <v>57</v>
      </c>
      <c r="C533" s="150" t="s">
        <v>217</v>
      </c>
      <c r="D533" s="150" t="s">
        <v>3386</v>
      </c>
      <c r="E533" s="151" t="s">
        <v>217</v>
      </c>
      <c r="F533" s="150" t="s">
        <v>2647</v>
      </c>
      <c r="G533" s="150" t="s">
        <v>3166</v>
      </c>
    </row>
    <row r="534" spans="1:7" ht="17.25">
      <c r="A534" s="150" t="s">
        <v>3167</v>
      </c>
      <c r="B534" s="150" t="s">
        <v>56</v>
      </c>
      <c r="C534" s="150" t="s">
        <v>217</v>
      </c>
      <c r="D534" s="150" t="s">
        <v>3386</v>
      </c>
      <c r="E534" s="151" t="s">
        <v>217</v>
      </c>
      <c r="F534" s="150" t="s">
        <v>2647</v>
      </c>
      <c r="G534" s="150" t="s">
        <v>2836</v>
      </c>
    </row>
    <row r="535" spans="1:7" ht="17.25">
      <c r="A535" s="150" t="s">
        <v>3168</v>
      </c>
      <c r="B535" s="150" t="s">
        <v>3169</v>
      </c>
      <c r="C535" s="150" t="s">
        <v>3125</v>
      </c>
      <c r="D535" s="150" t="s">
        <v>3386</v>
      </c>
      <c r="E535" s="151" t="s">
        <v>3125</v>
      </c>
      <c r="F535" s="150" t="s">
        <v>2647</v>
      </c>
      <c r="G535" s="150" t="s">
        <v>2836</v>
      </c>
    </row>
    <row r="536" spans="1:7" ht="17.25">
      <c r="A536" s="150" t="s">
        <v>3045</v>
      </c>
      <c r="B536" s="150" t="s">
        <v>2863</v>
      </c>
      <c r="C536" s="150" t="s">
        <v>669</v>
      </c>
      <c r="D536" s="150" t="s">
        <v>3386</v>
      </c>
      <c r="E536" s="151" t="s">
        <v>669</v>
      </c>
      <c r="F536" s="150" t="s">
        <v>2649</v>
      </c>
      <c r="G536" s="150" t="s">
        <v>2836</v>
      </c>
    </row>
    <row r="537" spans="1:7" ht="17.100000000000001">
      <c r="A537" s="150" t="s">
        <v>2887</v>
      </c>
      <c r="B537" s="150" t="s">
        <v>40</v>
      </c>
      <c r="C537" s="150"/>
      <c r="D537" s="150" t="s">
        <v>2834</v>
      </c>
      <c r="E537" s="151"/>
      <c r="F537" s="150" t="s">
        <v>2835</v>
      </c>
      <c r="G537" s="150" t="s">
        <v>2888</v>
      </c>
    </row>
    <row r="538" spans="1:7" ht="17.25">
      <c r="A538" s="52" t="s">
        <v>3393</v>
      </c>
      <c r="B538" s="52"/>
      <c r="C538" s="52"/>
      <c r="D538" s="52"/>
      <c r="E538" s="53"/>
      <c r="F538" s="52"/>
      <c r="G538" s="52"/>
    </row>
    <row r="539" spans="1:7" ht="17.25">
      <c r="A539" s="150" t="s">
        <v>3171</v>
      </c>
      <c r="B539" s="150" t="s">
        <v>36</v>
      </c>
      <c r="C539" s="150" t="s">
        <v>3125</v>
      </c>
      <c r="D539" s="150" t="s">
        <v>3386</v>
      </c>
      <c r="E539" s="151" t="s">
        <v>3125</v>
      </c>
      <c r="F539" s="150" t="s">
        <v>2647</v>
      </c>
      <c r="G539" s="150" t="s">
        <v>3172</v>
      </c>
    </row>
    <row r="540" spans="1:7" ht="17.25">
      <c r="A540" s="150" t="s">
        <v>3173</v>
      </c>
      <c r="B540" s="150" t="s">
        <v>38</v>
      </c>
      <c r="C540" s="150" t="s">
        <v>3125</v>
      </c>
      <c r="D540" s="150" t="s">
        <v>3386</v>
      </c>
      <c r="E540" s="151" t="s">
        <v>3125</v>
      </c>
      <c r="F540" s="150" t="s">
        <v>2647</v>
      </c>
      <c r="G540" s="150" t="s">
        <v>3174</v>
      </c>
    </row>
    <row r="541" spans="1:7" ht="17.25">
      <c r="A541" s="150" t="s">
        <v>3047</v>
      </c>
      <c r="B541" s="150" t="s">
        <v>40</v>
      </c>
      <c r="C541" s="150" t="s">
        <v>3048</v>
      </c>
      <c r="D541" s="150" t="s">
        <v>3386</v>
      </c>
      <c r="E541" s="151" t="s">
        <v>669</v>
      </c>
      <c r="F541" s="150" t="s">
        <v>2649</v>
      </c>
      <c r="G541" s="150" t="s">
        <v>3049</v>
      </c>
    </row>
    <row r="542" spans="1:7" ht="17.25">
      <c r="A542" s="150" t="s">
        <v>3175</v>
      </c>
      <c r="B542" s="150" t="s">
        <v>42</v>
      </c>
      <c r="C542" s="150" t="s">
        <v>3176</v>
      </c>
      <c r="D542" s="150" t="s">
        <v>3386</v>
      </c>
      <c r="E542" s="151" t="s">
        <v>217</v>
      </c>
      <c r="F542" s="150" t="s">
        <v>2647</v>
      </c>
      <c r="G542" s="150" t="s">
        <v>3177</v>
      </c>
    </row>
    <row r="543" spans="1:7" ht="17.25">
      <c r="A543" s="150" t="s">
        <v>2890</v>
      </c>
      <c r="B543" s="150" t="s">
        <v>42</v>
      </c>
      <c r="C543" s="150" t="s">
        <v>2847</v>
      </c>
      <c r="D543" s="150" t="s">
        <v>3386</v>
      </c>
      <c r="E543" s="151" t="s">
        <v>3391</v>
      </c>
      <c r="F543" s="150" t="s">
        <v>2543</v>
      </c>
      <c r="G543" s="150" t="s">
        <v>2891</v>
      </c>
    </row>
    <row r="544" spans="1:7" ht="17.25">
      <c r="A544" s="150" t="s">
        <v>2892</v>
      </c>
      <c r="B544" s="150" t="s">
        <v>42</v>
      </c>
      <c r="C544" s="150" t="s">
        <v>2893</v>
      </c>
      <c r="D544" s="150" t="s">
        <v>3386</v>
      </c>
      <c r="E544" s="151" t="s">
        <v>3050</v>
      </c>
      <c r="F544" s="150" t="s">
        <v>2543</v>
      </c>
      <c r="G544" s="150" t="s">
        <v>2895</v>
      </c>
    </row>
    <row r="545" spans="1:7" ht="17.25">
      <c r="A545" s="150" t="s">
        <v>3178</v>
      </c>
      <c r="B545" s="150" t="s">
        <v>44</v>
      </c>
      <c r="C545" s="150" t="s">
        <v>217</v>
      </c>
      <c r="D545" s="150" t="s">
        <v>3386</v>
      </c>
      <c r="E545" s="151" t="s">
        <v>217</v>
      </c>
      <c r="F545" s="150" t="s">
        <v>2647</v>
      </c>
      <c r="G545" s="150" t="s">
        <v>3179</v>
      </c>
    </row>
    <row r="546" spans="1:7" ht="17.25">
      <c r="A546" s="150" t="s">
        <v>3180</v>
      </c>
      <c r="B546" s="150" t="s">
        <v>44</v>
      </c>
      <c r="C546" s="150" t="s">
        <v>217</v>
      </c>
      <c r="D546" s="150" t="s">
        <v>3386</v>
      </c>
      <c r="E546" s="151" t="s">
        <v>217</v>
      </c>
      <c r="F546" s="150" t="s">
        <v>2647</v>
      </c>
      <c r="G546" s="150" t="s">
        <v>2836</v>
      </c>
    </row>
    <row r="547" spans="1:7" ht="17.25">
      <c r="A547" s="150" t="s">
        <v>2896</v>
      </c>
      <c r="B547" s="150" t="s">
        <v>44</v>
      </c>
      <c r="C547" s="150" t="s">
        <v>2897</v>
      </c>
      <c r="D547" s="150" t="s">
        <v>3386</v>
      </c>
      <c r="E547" s="151" t="s">
        <v>217</v>
      </c>
      <c r="F547" s="150" t="s">
        <v>2647</v>
      </c>
      <c r="G547" s="150" t="s">
        <v>2898</v>
      </c>
    </row>
    <row r="548" spans="1:7" ht="17.25">
      <c r="A548" s="150" t="s">
        <v>3051</v>
      </c>
      <c r="B548" s="150" t="s">
        <v>56</v>
      </c>
      <c r="C548" s="150" t="s">
        <v>669</v>
      </c>
      <c r="D548" s="150" t="s">
        <v>3386</v>
      </c>
      <c r="E548" s="151" t="s">
        <v>669</v>
      </c>
      <c r="F548" s="150" t="s">
        <v>2649</v>
      </c>
      <c r="G548" s="150" t="s">
        <v>3052</v>
      </c>
    </row>
    <row r="549" spans="1:7" ht="17.25">
      <c r="A549" s="150" t="s">
        <v>2899</v>
      </c>
      <c r="B549" s="150" t="s">
        <v>56</v>
      </c>
      <c r="C549" s="150" t="s">
        <v>2847</v>
      </c>
      <c r="D549" s="150" t="s">
        <v>3386</v>
      </c>
      <c r="E549" s="151" t="s">
        <v>3391</v>
      </c>
      <c r="F549" s="150" t="s">
        <v>2543</v>
      </c>
      <c r="G549" s="150" t="s">
        <v>2891</v>
      </c>
    </row>
    <row r="550" spans="1:7" ht="17.25">
      <c r="A550" s="150" t="s">
        <v>3053</v>
      </c>
      <c r="B550" s="150" t="s">
        <v>57</v>
      </c>
      <c r="C550" s="150" t="s">
        <v>3054</v>
      </c>
      <c r="D550" s="150" t="s">
        <v>3386</v>
      </c>
      <c r="E550" s="151" t="s">
        <v>3125</v>
      </c>
      <c r="F550" s="150" t="s">
        <v>2647</v>
      </c>
      <c r="G550" s="150" t="s">
        <v>3056</v>
      </c>
    </row>
    <row r="551" spans="1:7" ht="17.25">
      <c r="A551" s="150" t="s">
        <v>2902</v>
      </c>
      <c r="B551" s="150" t="s">
        <v>35</v>
      </c>
      <c r="C551" s="150" t="s">
        <v>2847</v>
      </c>
      <c r="D551" s="150" t="s">
        <v>3386</v>
      </c>
      <c r="E551" s="151" t="s">
        <v>3391</v>
      </c>
      <c r="F551" s="150" t="s">
        <v>2543</v>
      </c>
      <c r="G551" s="150" t="s">
        <v>2836</v>
      </c>
    </row>
    <row r="552" spans="1:7" ht="17.100000000000001">
      <c r="A552" s="150" t="s">
        <v>2903</v>
      </c>
      <c r="B552" s="150" t="s">
        <v>36</v>
      </c>
      <c r="C552" s="150"/>
      <c r="D552" s="150" t="s">
        <v>2834</v>
      </c>
      <c r="E552" s="151"/>
      <c r="F552" s="150" t="s">
        <v>2835</v>
      </c>
      <c r="G552" s="150" t="s">
        <v>2836</v>
      </c>
    </row>
    <row r="553" spans="1:7" ht="17.25">
      <c r="A553" s="150" t="s">
        <v>3057</v>
      </c>
      <c r="B553" s="150" t="s">
        <v>3058</v>
      </c>
      <c r="C553" s="150" t="s">
        <v>669</v>
      </c>
      <c r="D553" s="150" t="s">
        <v>3386</v>
      </c>
      <c r="E553" s="151" t="s">
        <v>669</v>
      </c>
      <c r="F553" s="150" t="s">
        <v>2649</v>
      </c>
      <c r="G553" s="150" t="s">
        <v>3059</v>
      </c>
    </row>
    <row r="554" spans="1:7" ht="17.25">
      <c r="A554" s="52" t="s">
        <v>3394</v>
      </c>
      <c r="B554" s="52"/>
      <c r="C554" s="52"/>
      <c r="D554" s="52"/>
      <c r="E554" s="53"/>
      <c r="F554" s="52"/>
      <c r="G554" s="52"/>
    </row>
    <row r="555" spans="1:7" ht="17.25">
      <c r="A555" s="150" t="s">
        <v>3182</v>
      </c>
      <c r="B555" s="150" t="s">
        <v>38</v>
      </c>
      <c r="C555" s="150" t="s">
        <v>217</v>
      </c>
      <c r="D555" s="150" t="s">
        <v>3386</v>
      </c>
      <c r="E555" s="151" t="s">
        <v>217</v>
      </c>
      <c r="F555" s="150" t="s">
        <v>2647</v>
      </c>
      <c r="G555" s="150" t="s">
        <v>3183</v>
      </c>
    </row>
    <row r="556" spans="1:7" ht="17.25">
      <c r="A556" s="150" t="s">
        <v>3061</v>
      </c>
      <c r="B556" s="150" t="s">
        <v>38</v>
      </c>
      <c r="C556" s="150" t="s">
        <v>669</v>
      </c>
      <c r="D556" s="150" t="s">
        <v>3386</v>
      </c>
      <c r="E556" s="151" t="s">
        <v>669</v>
      </c>
      <c r="F556" s="150" t="s">
        <v>2649</v>
      </c>
      <c r="G556" s="150" t="s">
        <v>3062</v>
      </c>
    </row>
    <row r="557" spans="1:7" ht="17.25">
      <c r="A557" s="150" t="s">
        <v>2911</v>
      </c>
      <c r="B557" s="150" t="s">
        <v>40</v>
      </c>
      <c r="C557" s="150" t="s">
        <v>2847</v>
      </c>
      <c r="D557" s="150" t="s">
        <v>3386</v>
      </c>
      <c r="E557" s="151" t="s">
        <v>3391</v>
      </c>
      <c r="F557" s="150" t="s">
        <v>2543</v>
      </c>
      <c r="G557" s="150" t="s">
        <v>2836</v>
      </c>
    </row>
    <row r="558" spans="1:7" ht="17.25">
      <c r="A558" s="150" t="s">
        <v>3184</v>
      </c>
      <c r="B558" s="150" t="s">
        <v>40</v>
      </c>
      <c r="C558" s="150" t="s">
        <v>3125</v>
      </c>
      <c r="D558" s="150" t="s">
        <v>3386</v>
      </c>
      <c r="E558" s="151" t="s">
        <v>3125</v>
      </c>
      <c r="F558" s="150" t="s">
        <v>2647</v>
      </c>
      <c r="G558" s="150" t="s">
        <v>3185</v>
      </c>
    </row>
    <row r="559" spans="1:7" ht="17.25">
      <c r="A559" s="150" t="s">
        <v>3063</v>
      </c>
      <c r="B559" s="150" t="s">
        <v>40</v>
      </c>
      <c r="C559" s="150" t="s">
        <v>669</v>
      </c>
      <c r="D559" s="150" t="s">
        <v>3386</v>
      </c>
      <c r="E559" s="151" t="s">
        <v>669</v>
      </c>
      <c r="F559" s="150" t="s">
        <v>2649</v>
      </c>
      <c r="G559" s="150" t="s">
        <v>3064</v>
      </c>
    </row>
    <row r="560" spans="1:7" ht="17.25">
      <c r="A560" s="150" t="s">
        <v>3186</v>
      </c>
      <c r="B560" s="150" t="s">
        <v>40</v>
      </c>
      <c r="C560" s="150" t="s">
        <v>217</v>
      </c>
      <c r="D560" s="150" t="s">
        <v>3386</v>
      </c>
      <c r="E560" s="151" t="s">
        <v>217</v>
      </c>
      <c r="F560" s="150" t="s">
        <v>2647</v>
      </c>
      <c r="G560" s="150" t="s">
        <v>3187</v>
      </c>
    </row>
    <row r="561" spans="1:7" ht="17.25">
      <c r="A561" s="150" t="s">
        <v>3188</v>
      </c>
      <c r="B561" s="150" t="s">
        <v>42</v>
      </c>
      <c r="C561" s="150" t="s">
        <v>3125</v>
      </c>
      <c r="D561" s="150" t="s">
        <v>3386</v>
      </c>
      <c r="E561" s="151" t="s">
        <v>3125</v>
      </c>
      <c r="F561" s="150" t="s">
        <v>2647</v>
      </c>
      <c r="G561" s="150" t="s">
        <v>3189</v>
      </c>
    </row>
    <row r="562" spans="1:7" ht="17.25">
      <c r="A562" s="150" t="s">
        <v>2912</v>
      </c>
      <c r="B562" s="150" t="s">
        <v>42</v>
      </c>
      <c r="C562" s="150" t="s">
        <v>2893</v>
      </c>
      <c r="D562" s="150" t="s">
        <v>3386</v>
      </c>
      <c r="E562" s="151" t="s">
        <v>3050</v>
      </c>
      <c r="F562" s="150" t="s">
        <v>2543</v>
      </c>
      <c r="G562" s="150" t="s">
        <v>2836</v>
      </c>
    </row>
    <row r="563" spans="1:7" ht="17.25">
      <c r="A563" s="150" t="s">
        <v>3190</v>
      </c>
      <c r="B563" s="150" t="s">
        <v>44</v>
      </c>
      <c r="C563" s="150" t="s">
        <v>217</v>
      </c>
      <c r="D563" s="150" t="s">
        <v>3386</v>
      </c>
      <c r="E563" s="151" t="s">
        <v>217</v>
      </c>
      <c r="F563" s="150" t="s">
        <v>2647</v>
      </c>
      <c r="G563" s="150" t="s">
        <v>3191</v>
      </c>
    </row>
    <row r="564" spans="1:7" ht="17.25">
      <c r="A564" s="150" t="s">
        <v>3192</v>
      </c>
      <c r="B564" s="150" t="s">
        <v>44</v>
      </c>
      <c r="C564" s="150" t="s">
        <v>217</v>
      </c>
      <c r="D564" s="150" t="s">
        <v>3386</v>
      </c>
      <c r="E564" s="151" t="s">
        <v>217</v>
      </c>
      <c r="F564" s="150" t="s">
        <v>2647</v>
      </c>
      <c r="G564" s="150" t="s">
        <v>3193</v>
      </c>
    </row>
    <row r="565" spans="1:7" ht="17.25">
      <c r="A565" s="150" t="s">
        <v>3194</v>
      </c>
      <c r="B565" s="150" t="s">
        <v>56</v>
      </c>
      <c r="C565" s="150" t="s">
        <v>3195</v>
      </c>
      <c r="D565" s="150" t="s">
        <v>3386</v>
      </c>
      <c r="E565" s="151" t="s">
        <v>217</v>
      </c>
      <c r="F565" s="150" t="s">
        <v>2647</v>
      </c>
      <c r="G565" s="150" t="s">
        <v>3196</v>
      </c>
    </row>
    <row r="566" spans="1:7" ht="17.25">
      <c r="A566" s="150" t="s">
        <v>3197</v>
      </c>
      <c r="B566" s="150" t="s">
        <v>56</v>
      </c>
      <c r="C566" s="150" t="s">
        <v>3125</v>
      </c>
      <c r="D566" s="150" t="s">
        <v>3386</v>
      </c>
      <c r="E566" s="151" t="s">
        <v>3125</v>
      </c>
      <c r="F566" s="150" t="s">
        <v>2647</v>
      </c>
      <c r="G566" s="150" t="s">
        <v>3198</v>
      </c>
    </row>
    <row r="567" spans="1:7" ht="17.25">
      <c r="A567" s="150" t="s">
        <v>3199</v>
      </c>
      <c r="B567" s="150" t="s">
        <v>56</v>
      </c>
      <c r="C567" s="150" t="s">
        <v>3200</v>
      </c>
      <c r="D567" s="150" t="s">
        <v>3386</v>
      </c>
      <c r="E567" s="151" t="s">
        <v>3125</v>
      </c>
      <c r="F567" s="150" t="s">
        <v>2647</v>
      </c>
      <c r="G567" s="150" t="s">
        <v>3201</v>
      </c>
    </row>
    <row r="568" spans="1:7" ht="17.25">
      <c r="A568" s="150" t="s">
        <v>3202</v>
      </c>
      <c r="B568" s="150" t="s">
        <v>57</v>
      </c>
      <c r="C568" s="150" t="s">
        <v>3125</v>
      </c>
      <c r="D568" s="150" t="s">
        <v>3386</v>
      </c>
      <c r="E568" s="151" t="s">
        <v>3125</v>
      </c>
      <c r="F568" s="150" t="s">
        <v>2647</v>
      </c>
      <c r="G568" s="150" t="s">
        <v>3203</v>
      </c>
    </row>
    <row r="569" spans="1:7" ht="17.25">
      <c r="A569" s="150" t="s">
        <v>2913</v>
      </c>
      <c r="B569" s="150" t="s">
        <v>57</v>
      </c>
      <c r="C569" s="150" t="s">
        <v>2847</v>
      </c>
      <c r="D569" s="150" t="s">
        <v>3386</v>
      </c>
      <c r="E569" s="151" t="s">
        <v>3391</v>
      </c>
      <c r="F569" s="150" t="s">
        <v>2543</v>
      </c>
      <c r="G569" s="150" t="s">
        <v>2914</v>
      </c>
    </row>
    <row r="570" spans="1:7" ht="17.25">
      <c r="A570" s="150" t="s">
        <v>3204</v>
      </c>
      <c r="B570" s="150" t="s">
        <v>58</v>
      </c>
      <c r="C570" s="150" t="s">
        <v>217</v>
      </c>
      <c r="D570" s="150" t="s">
        <v>3386</v>
      </c>
      <c r="E570" s="151" t="s">
        <v>217</v>
      </c>
      <c r="F570" s="150" t="s">
        <v>2647</v>
      </c>
      <c r="G570" s="150" t="s">
        <v>3205</v>
      </c>
    </row>
    <row r="571" spans="1:7" ht="17.25">
      <c r="A571" s="150" t="s">
        <v>3065</v>
      </c>
      <c r="B571" s="150"/>
      <c r="C571" s="150" t="s">
        <v>3066</v>
      </c>
      <c r="D571" s="150" t="s">
        <v>3386</v>
      </c>
      <c r="E571" s="151" t="s">
        <v>1889</v>
      </c>
      <c r="F571" s="150" t="s">
        <v>2649</v>
      </c>
      <c r="G571" s="150" t="s">
        <v>3067</v>
      </c>
    </row>
    <row r="572" spans="1:7" ht="17.25">
      <c r="A572" s="52" t="s">
        <v>3395</v>
      </c>
      <c r="B572" s="52"/>
      <c r="C572" s="52"/>
      <c r="D572" s="52"/>
      <c r="E572" s="53"/>
      <c r="F572" s="52"/>
      <c r="G572" s="52"/>
    </row>
    <row r="573" spans="1:7" ht="17.25">
      <c r="A573" s="150" t="s">
        <v>3069</v>
      </c>
      <c r="B573" s="150" t="s">
        <v>36</v>
      </c>
      <c r="C573" s="150" t="s">
        <v>669</v>
      </c>
      <c r="D573" s="150" t="s">
        <v>3386</v>
      </c>
      <c r="E573" s="151" t="s">
        <v>669</v>
      </c>
      <c r="F573" s="150" t="s">
        <v>2649</v>
      </c>
      <c r="G573" s="150" t="s">
        <v>2836</v>
      </c>
    </row>
    <row r="574" spans="1:7" ht="17.25">
      <c r="A574" s="150" t="s">
        <v>3207</v>
      </c>
      <c r="B574" s="150" t="s">
        <v>36</v>
      </c>
      <c r="C574" s="150" t="s">
        <v>3125</v>
      </c>
      <c r="D574" s="150" t="s">
        <v>3386</v>
      </c>
      <c r="E574" s="151" t="s">
        <v>3125</v>
      </c>
      <c r="F574" s="150" t="s">
        <v>2647</v>
      </c>
      <c r="G574" s="150" t="s">
        <v>3208</v>
      </c>
    </row>
    <row r="575" spans="1:7" ht="17.25">
      <c r="A575" s="150" t="s">
        <v>3070</v>
      </c>
      <c r="B575" s="150" t="s">
        <v>42</v>
      </c>
      <c r="C575" s="150" t="s">
        <v>3071</v>
      </c>
      <c r="D575" s="150" t="s">
        <v>3386</v>
      </c>
      <c r="E575" s="151" t="s">
        <v>669</v>
      </c>
      <c r="F575" s="150" t="s">
        <v>2649</v>
      </c>
      <c r="G575" s="150" t="s">
        <v>3072</v>
      </c>
    </row>
    <row r="576" spans="1:7" ht="17.25">
      <c r="A576" s="150" t="s">
        <v>3209</v>
      </c>
      <c r="B576" s="150" t="s">
        <v>36</v>
      </c>
      <c r="C576" s="150" t="s">
        <v>217</v>
      </c>
      <c r="D576" s="150" t="s">
        <v>3386</v>
      </c>
      <c r="E576" s="151" t="s">
        <v>217</v>
      </c>
      <c r="F576" s="150" t="s">
        <v>2647</v>
      </c>
      <c r="G576" s="150" t="s">
        <v>3210</v>
      </c>
    </row>
    <row r="577" spans="1:7" ht="17.25">
      <c r="A577" s="150" t="s">
        <v>3211</v>
      </c>
      <c r="B577" s="150" t="s">
        <v>36</v>
      </c>
      <c r="C577" s="150" t="s">
        <v>3125</v>
      </c>
      <c r="D577" s="150" t="s">
        <v>3386</v>
      </c>
      <c r="E577" s="151" t="s">
        <v>3125</v>
      </c>
      <c r="F577" s="150" t="s">
        <v>2647</v>
      </c>
      <c r="G577" s="150" t="s">
        <v>3212</v>
      </c>
    </row>
    <row r="578" spans="1:7" ht="17.25">
      <c r="A578" s="150" t="s">
        <v>2918</v>
      </c>
      <c r="B578" s="150" t="s">
        <v>36</v>
      </c>
      <c r="C578" s="150" t="s">
        <v>2893</v>
      </c>
      <c r="D578" s="150" t="s">
        <v>3386</v>
      </c>
      <c r="E578" s="151" t="s">
        <v>3050</v>
      </c>
      <c r="F578" s="150" t="s">
        <v>2543</v>
      </c>
      <c r="G578" s="150" t="s">
        <v>2836</v>
      </c>
    </row>
    <row r="579" spans="1:7" ht="17.25">
      <c r="A579" s="150" t="s">
        <v>3213</v>
      </c>
      <c r="B579" s="150" t="s">
        <v>36</v>
      </c>
      <c r="C579" s="150" t="s">
        <v>217</v>
      </c>
      <c r="D579" s="150" t="s">
        <v>3386</v>
      </c>
      <c r="E579" s="151" t="s">
        <v>217</v>
      </c>
      <c r="F579" s="150" t="s">
        <v>2647</v>
      </c>
      <c r="G579" s="150" t="s">
        <v>3214</v>
      </c>
    </row>
    <row r="580" spans="1:7" ht="17.100000000000001">
      <c r="A580" s="150" t="s">
        <v>2919</v>
      </c>
      <c r="B580" s="150" t="s">
        <v>36</v>
      </c>
      <c r="C580" s="150"/>
      <c r="D580" s="150" t="s">
        <v>2834</v>
      </c>
      <c r="E580" s="151"/>
      <c r="F580" s="150" t="s">
        <v>2835</v>
      </c>
      <c r="G580" s="150" t="s">
        <v>2920</v>
      </c>
    </row>
    <row r="581" spans="1:7" ht="17.25">
      <c r="A581" s="150" t="s">
        <v>3073</v>
      </c>
      <c r="B581" s="150" t="s">
        <v>40</v>
      </c>
      <c r="C581" s="150" t="s">
        <v>3074</v>
      </c>
      <c r="D581" s="150" t="s">
        <v>3386</v>
      </c>
      <c r="E581" s="151" t="s">
        <v>669</v>
      </c>
      <c r="F581" s="150" t="s">
        <v>2649</v>
      </c>
      <c r="G581" s="150" t="s">
        <v>3075</v>
      </c>
    </row>
    <row r="582" spans="1:7" ht="17.25">
      <c r="A582" s="150" t="s">
        <v>3215</v>
      </c>
      <c r="B582" s="150" t="s">
        <v>40</v>
      </c>
      <c r="C582" s="150" t="s">
        <v>3125</v>
      </c>
      <c r="D582" s="150" t="s">
        <v>3386</v>
      </c>
      <c r="E582" s="151" t="s">
        <v>3125</v>
      </c>
      <c r="F582" s="150" t="s">
        <v>2647</v>
      </c>
      <c r="G582" s="150" t="s">
        <v>3216</v>
      </c>
    </row>
    <row r="583" spans="1:7" ht="17.25">
      <c r="A583" s="150" t="s">
        <v>3076</v>
      </c>
      <c r="B583" s="150" t="s">
        <v>40</v>
      </c>
      <c r="C583" s="150" t="s">
        <v>669</v>
      </c>
      <c r="D583" s="150" t="s">
        <v>3386</v>
      </c>
      <c r="E583" s="151" t="s">
        <v>669</v>
      </c>
      <c r="F583" s="150" t="s">
        <v>2649</v>
      </c>
      <c r="G583" s="150" t="s">
        <v>3077</v>
      </c>
    </row>
    <row r="584" spans="1:7" ht="17.25">
      <c r="A584" s="150" t="s">
        <v>3217</v>
      </c>
      <c r="B584" s="150" t="s">
        <v>40</v>
      </c>
      <c r="C584" s="150" t="s">
        <v>217</v>
      </c>
      <c r="D584" s="150" t="s">
        <v>3386</v>
      </c>
      <c r="E584" s="151" t="s">
        <v>217</v>
      </c>
      <c r="F584" s="150" t="s">
        <v>2647</v>
      </c>
      <c r="G584" s="150" t="s">
        <v>3218</v>
      </c>
    </row>
    <row r="585" spans="1:7" ht="17.25">
      <c r="A585" s="150" t="s">
        <v>3078</v>
      </c>
      <c r="B585" s="150" t="s">
        <v>42</v>
      </c>
      <c r="C585" s="150" t="s">
        <v>3074</v>
      </c>
      <c r="D585" s="150" t="s">
        <v>3386</v>
      </c>
      <c r="E585" s="151" t="s">
        <v>669</v>
      </c>
      <c r="F585" s="150" t="s">
        <v>2649</v>
      </c>
      <c r="G585" s="150" t="s">
        <v>3079</v>
      </c>
    </row>
    <row r="586" spans="1:7" ht="17.25">
      <c r="A586" s="150" t="s">
        <v>3219</v>
      </c>
      <c r="B586" s="150" t="s">
        <v>42</v>
      </c>
      <c r="C586" s="150" t="s">
        <v>3125</v>
      </c>
      <c r="D586" s="150" t="s">
        <v>3386</v>
      </c>
      <c r="E586" s="151" t="s">
        <v>3125</v>
      </c>
      <c r="F586" s="150" t="s">
        <v>2647</v>
      </c>
      <c r="G586" s="150" t="s">
        <v>3220</v>
      </c>
    </row>
    <row r="587" spans="1:7" ht="17.25">
      <c r="A587" s="150" t="s">
        <v>2921</v>
      </c>
      <c r="B587" s="150" t="s">
        <v>42</v>
      </c>
      <c r="C587" s="150" t="s">
        <v>2922</v>
      </c>
      <c r="D587" s="150" t="s">
        <v>3386</v>
      </c>
      <c r="E587" s="151" t="s">
        <v>3396</v>
      </c>
      <c r="F587" s="150" t="s">
        <v>2543</v>
      </c>
      <c r="G587" s="150" t="s">
        <v>2923</v>
      </c>
    </row>
    <row r="588" spans="1:7" ht="17.25">
      <c r="A588" s="150" t="s">
        <v>3080</v>
      </c>
      <c r="B588" s="150" t="s">
        <v>42</v>
      </c>
      <c r="C588" s="150" t="s">
        <v>669</v>
      </c>
      <c r="D588" s="150" t="s">
        <v>3386</v>
      </c>
      <c r="E588" s="151" t="s">
        <v>669</v>
      </c>
      <c r="F588" s="150" t="s">
        <v>2649</v>
      </c>
      <c r="G588" s="150" t="s">
        <v>3081</v>
      </c>
    </row>
    <row r="589" spans="1:7" ht="17.25">
      <c r="A589" s="150" t="s">
        <v>3222</v>
      </c>
      <c r="B589" s="150" t="s">
        <v>44</v>
      </c>
      <c r="C589" s="150" t="s">
        <v>3125</v>
      </c>
      <c r="D589" s="150" t="s">
        <v>3386</v>
      </c>
      <c r="E589" s="151" t="s">
        <v>3125</v>
      </c>
      <c r="F589" s="150" t="s">
        <v>2647</v>
      </c>
      <c r="G589" s="150" t="s">
        <v>3223</v>
      </c>
    </row>
    <row r="590" spans="1:7" ht="17.25">
      <c r="A590" s="150" t="s">
        <v>2924</v>
      </c>
      <c r="B590" s="150" t="s">
        <v>44</v>
      </c>
      <c r="C590" s="150" t="s">
        <v>2847</v>
      </c>
      <c r="D590" s="150" t="s">
        <v>3386</v>
      </c>
      <c r="E590" s="151" t="s">
        <v>3391</v>
      </c>
      <c r="F590" s="150" t="s">
        <v>2543</v>
      </c>
      <c r="G590" s="150" t="s">
        <v>2925</v>
      </c>
    </row>
    <row r="591" spans="1:7" ht="17.25">
      <c r="A591" s="150" t="s">
        <v>3224</v>
      </c>
      <c r="B591" s="150" t="s">
        <v>44</v>
      </c>
      <c r="C591" s="150" t="s">
        <v>3125</v>
      </c>
      <c r="D591" s="150" t="s">
        <v>3386</v>
      </c>
      <c r="E591" s="151" t="s">
        <v>3125</v>
      </c>
      <c r="F591" s="150" t="s">
        <v>2647</v>
      </c>
      <c r="G591" s="150" t="s">
        <v>3225</v>
      </c>
    </row>
    <row r="592" spans="1:7" ht="17.25">
      <c r="A592" s="150" t="s">
        <v>3226</v>
      </c>
      <c r="B592" s="150" t="s">
        <v>56</v>
      </c>
      <c r="C592" s="150" t="s">
        <v>3125</v>
      </c>
      <c r="D592" s="150" t="s">
        <v>3386</v>
      </c>
      <c r="E592" s="151" t="s">
        <v>3125</v>
      </c>
      <c r="F592" s="150" t="s">
        <v>2647</v>
      </c>
      <c r="G592" s="150" t="s">
        <v>3227</v>
      </c>
    </row>
    <row r="593" spans="1:7" ht="17.25">
      <c r="A593" s="150" t="s">
        <v>3228</v>
      </c>
      <c r="B593" s="150" t="s">
        <v>57</v>
      </c>
      <c r="C593" s="150" t="s">
        <v>3125</v>
      </c>
      <c r="D593" s="150" t="s">
        <v>3386</v>
      </c>
      <c r="E593" s="151" t="s">
        <v>3125</v>
      </c>
      <c r="F593" s="150" t="s">
        <v>2647</v>
      </c>
      <c r="G593" s="150" t="s">
        <v>3229</v>
      </c>
    </row>
    <row r="594" spans="1:7" ht="17.25">
      <c r="A594" s="150" t="s">
        <v>3082</v>
      </c>
      <c r="B594" s="150" t="s">
        <v>2876</v>
      </c>
      <c r="C594" s="150" t="s">
        <v>3083</v>
      </c>
      <c r="D594" s="150" t="s">
        <v>3386</v>
      </c>
      <c r="E594" s="151" t="s">
        <v>3083</v>
      </c>
      <c r="F594" s="151" t="s">
        <v>2649</v>
      </c>
      <c r="G594" s="150" t="s">
        <v>3084</v>
      </c>
    </row>
    <row r="595" spans="1:7" ht="17.100000000000001">
      <c r="A595" s="150" t="s">
        <v>2926</v>
      </c>
      <c r="B595" s="150" t="s">
        <v>58</v>
      </c>
      <c r="C595" s="150"/>
      <c r="D595" s="150" t="s">
        <v>2834</v>
      </c>
      <c r="E595" s="151"/>
      <c r="F595" s="150" t="s">
        <v>2835</v>
      </c>
      <c r="G595" s="150" t="s">
        <v>2836</v>
      </c>
    </row>
    <row r="596" spans="1:7" ht="17.100000000000001">
      <c r="A596" s="150" t="s">
        <v>2927</v>
      </c>
      <c r="B596" s="150" t="s">
        <v>40</v>
      </c>
      <c r="C596" s="150"/>
      <c r="D596" s="150" t="s">
        <v>2834</v>
      </c>
      <c r="E596" s="151"/>
      <c r="F596" s="150" t="s">
        <v>2835</v>
      </c>
      <c r="G596" s="150" t="s">
        <v>2836</v>
      </c>
    </row>
    <row r="597" spans="1:7" ht="17.100000000000001">
      <c r="A597" s="150" t="s">
        <v>2928</v>
      </c>
      <c r="B597" s="150" t="s">
        <v>42</v>
      </c>
      <c r="C597" s="150"/>
      <c r="D597" s="150" t="s">
        <v>2834</v>
      </c>
      <c r="E597" s="151"/>
      <c r="F597" s="151" t="s">
        <v>2835</v>
      </c>
      <c r="G597" s="150" t="s">
        <v>2836</v>
      </c>
    </row>
    <row r="598" spans="1:7" ht="17.100000000000001">
      <c r="A598" s="150" t="s">
        <v>2929</v>
      </c>
      <c r="B598" s="150" t="s">
        <v>42</v>
      </c>
      <c r="C598" s="150"/>
      <c r="D598" s="150" t="s">
        <v>2834</v>
      </c>
      <c r="E598" s="151"/>
      <c r="F598" s="151" t="s">
        <v>2835</v>
      </c>
      <c r="G598" s="150" t="s">
        <v>2836</v>
      </c>
    </row>
    <row r="599" spans="1:7" ht="17.100000000000001">
      <c r="A599" s="150" t="s">
        <v>2930</v>
      </c>
      <c r="B599" s="150" t="s">
        <v>2876</v>
      </c>
      <c r="C599" s="150"/>
      <c r="D599" s="150" t="s">
        <v>2834</v>
      </c>
      <c r="E599" s="151"/>
      <c r="F599" s="150" t="s">
        <v>2835</v>
      </c>
      <c r="G599" s="150" t="s">
        <v>2836</v>
      </c>
    </row>
    <row r="600" spans="1:7" ht="17.100000000000001">
      <c r="A600" s="150" t="s">
        <v>2931</v>
      </c>
      <c r="B600" s="150" t="s">
        <v>56</v>
      </c>
      <c r="C600" s="150"/>
      <c r="D600" s="150" t="s">
        <v>2834</v>
      </c>
      <c r="E600" s="151"/>
      <c r="F600" s="151" t="s">
        <v>2835</v>
      </c>
      <c r="G600" s="150" t="s">
        <v>2836</v>
      </c>
    </row>
    <row r="601" spans="1:7" ht="17.100000000000001">
      <c r="A601" s="150" t="s">
        <v>2932</v>
      </c>
      <c r="B601" s="150" t="s">
        <v>2876</v>
      </c>
      <c r="C601" s="150"/>
      <c r="D601" s="150" t="s">
        <v>2834</v>
      </c>
      <c r="E601" s="151"/>
      <c r="F601" s="150" t="s">
        <v>2835</v>
      </c>
      <c r="G601" s="150" t="s">
        <v>2836</v>
      </c>
    </row>
    <row r="602" spans="1:7" ht="17.25">
      <c r="A602" s="150" t="s">
        <v>3230</v>
      </c>
      <c r="B602" s="150" t="s">
        <v>3231</v>
      </c>
      <c r="C602" s="150" t="s">
        <v>3125</v>
      </c>
      <c r="D602" s="150" t="s">
        <v>3386</v>
      </c>
      <c r="E602" s="151" t="s">
        <v>3125</v>
      </c>
      <c r="F602" s="150" t="s">
        <v>2647</v>
      </c>
      <c r="G602" s="150" t="s">
        <v>2836</v>
      </c>
    </row>
    <row r="603" spans="1:7" ht="17.25">
      <c r="A603" s="150" t="s">
        <v>3232</v>
      </c>
      <c r="B603" s="150" t="s">
        <v>36</v>
      </c>
      <c r="C603" s="150" t="s">
        <v>3125</v>
      </c>
      <c r="D603" s="150" t="s">
        <v>3386</v>
      </c>
      <c r="E603" s="151" t="s">
        <v>3125</v>
      </c>
      <c r="F603" s="150" t="s">
        <v>2647</v>
      </c>
      <c r="G603" s="150" t="s">
        <v>2836</v>
      </c>
    </row>
    <row r="604" spans="1:7" ht="17.25">
      <c r="A604" s="150" t="s">
        <v>3233</v>
      </c>
      <c r="B604" s="150" t="s">
        <v>3234</v>
      </c>
      <c r="C604" s="150" t="s">
        <v>217</v>
      </c>
      <c r="D604" s="150" t="s">
        <v>3386</v>
      </c>
      <c r="E604" s="151" t="s">
        <v>217</v>
      </c>
      <c r="F604" s="150" t="s">
        <v>2647</v>
      </c>
      <c r="G604" s="150" t="s">
        <v>2836</v>
      </c>
    </row>
    <row r="605" spans="1:7" ht="17.25">
      <c r="A605" s="52" t="s">
        <v>3397</v>
      </c>
      <c r="B605" s="52"/>
      <c r="C605" s="52"/>
      <c r="D605" s="52"/>
      <c r="E605" s="53"/>
      <c r="F605" s="52"/>
      <c r="G605" s="52"/>
    </row>
    <row r="606" spans="1:7" ht="17.25">
      <c r="A606" s="150" t="s">
        <v>3236</v>
      </c>
      <c r="B606" s="150" t="s">
        <v>35</v>
      </c>
      <c r="C606" s="150" t="s">
        <v>217</v>
      </c>
      <c r="D606" s="150" t="s">
        <v>3386</v>
      </c>
      <c r="E606" s="151" t="s">
        <v>217</v>
      </c>
      <c r="F606" s="150" t="s">
        <v>2647</v>
      </c>
      <c r="G606" s="150" t="s">
        <v>3237</v>
      </c>
    </row>
    <row r="607" spans="1:7" ht="17.25">
      <c r="A607" s="150" t="s">
        <v>3238</v>
      </c>
      <c r="B607" s="150" t="s">
        <v>33</v>
      </c>
      <c r="C607" s="150" t="s">
        <v>3125</v>
      </c>
      <c r="D607" s="150" t="s">
        <v>3386</v>
      </c>
      <c r="E607" s="151" t="s">
        <v>3125</v>
      </c>
      <c r="F607" s="150" t="s">
        <v>2647</v>
      </c>
      <c r="G607" s="150" t="s">
        <v>3239</v>
      </c>
    </row>
    <row r="608" spans="1:7" ht="17.25">
      <c r="A608" s="150" t="s">
        <v>3086</v>
      </c>
      <c r="B608" s="150" t="s">
        <v>38</v>
      </c>
      <c r="C608" s="150" t="s">
        <v>669</v>
      </c>
      <c r="D608" s="150" t="s">
        <v>3386</v>
      </c>
      <c r="E608" s="151" t="s">
        <v>669</v>
      </c>
      <c r="F608" s="150" t="s">
        <v>2649</v>
      </c>
      <c r="G608" s="150" t="s">
        <v>3087</v>
      </c>
    </row>
    <row r="609" spans="1:7" ht="17.25">
      <c r="A609" s="150" t="s">
        <v>3240</v>
      </c>
      <c r="B609" s="150" t="s">
        <v>40</v>
      </c>
      <c r="C609" s="150" t="s">
        <v>217</v>
      </c>
      <c r="D609" s="150" t="s">
        <v>3386</v>
      </c>
      <c r="E609" s="151" t="s">
        <v>217</v>
      </c>
      <c r="F609" s="150" t="s">
        <v>2647</v>
      </c>
      <c r="G609" s="150" t="s">
        <v>3241</v>
      </c>
    </row>
    <row r="610" spans="1:7" ht="17.25">
      <c r="A610" s="150" t="s">
        <v>3242</v>
      </c>
      <c r="B610" s="150" t="s">
        <v>40</v>
      </c>
      <c r="C610" s="150" t="s">
        <v>217</v>
      </c>
      <c r="D610" s="150" t="s">
        <v>3386</v>
      </c>
      <c r="E610" s="151" t="s">
        <v>217</v>
      </c>
      <c r="F610" s="150" t="s">
        <v>2647</v>
      </c>
      <c r="G610" s="150" t="s">
        <v>3243</v>
      </c>
    </row>
    <row r="611" spans="1:7" ht="17.25">
      <c r="A611" s="150" t="s">
        <v>3244</v>
      </c>
      <c r="B611" s="150" t="s">
        <v>40</v>
      </c>
      <c r="C611" s="150" t="s">
        <v>217</v>
      </c>
      <c r="D611" s="150" t="s">
        <v>3386</v>
      </c>
      <c r="E611" s="151" t="s">
        <v>217</v>
      </c>
      <c r="F611" s="150" t="s">
        <v>2647</v>
      </c>
      <c r="G611" s="150" t="s">
        <v>3245</v>
      </c>
    </row>
    <row r="612" spans="1:7" ht="17.25">
      <c r="A612" s="150" t="s">
        <v>3246</v>
      </c>
      <c r="B612" s="150" t="s">
        <v>33</v>
      </c>
      <c r="C612" s="150" t="s">
        <v>217</v>
      </c>
      <c r="D612" s="150" t="s">
        <v>3386</v>
      </c>
      <c r="E612" s="151" t="s">
        <v>217</v>
      </c>
      <c r="F612" s="150" t="s">
        <v>2647</v>
      </c>
      <c r="G612" s="150" t="s">
        <v>3247</v>
      </c>
    </row>
    <row r="613" spans="1:7" ht="17.25">
      <c r="A613" s="148" t="s">
        <v>2934</v>
      </c>
      <c r="B613" s="148" t="s">
        <v>44</v>
      </c>
      <c r="C613" s="148" t="s">
        <v>2935</v>
      </c>
      <c r="D613" s="148" t="s">
        <v>3386</v>
      </c>
      <c r="E613" s="149" t="s">
        <v>2599</v>
      </c>
      <c r="F613" s="149" t="s">
        <v>2936</v>
      </c>
      <c r="G613" s="148" t="s">
        <v>2937</v>
      </c>
    </row>
    <row r="614" spans="1:7" ht="17.100000000000001">
      <c r="A614" s="150" t="s">
        <v>2938</v>
      </c>
      <c r="B614" s="150" t="s">
        <v>44</v>
      </c>
      <c r="C614" s="150"/>
      <c r="D614" s="150" t="s">
        <v>2834</v>
      </c>
      <c r="E614" s="151"/>
      <c r="F614" s="150" t="s">
        <v>2939</v>
      </c>
      <c r="G614" s="150" t="s">
        <v>2836</v>
      </c>
    </row>
    <row r="615" spans="1:7" ht="17.100000000000001">
      <c r="A615" s="150" t="s">
        <v>2940</v>
      </c>
      <c r="B615" s="150" t="s">
        <v>44</v>
      </c>
      <c r="C615" s="150" t="s">
        <v>2941</v>
      </c>
      <c r="D615" s="150" t="s">
        <v>2834</v>
      </c>
      <c r="E615" s="151"/>
      <c r="F615" s="150" t="s">
        <v>2942</v>
      </c>
      <c r="G615" s="150" t="s">
        <v>2943</v>
      </c>
    </row>
    <row r="616" spans="1:7" ht="17.25">
      <c r="A616" s="150" t="s">
        <v>3249</v>
      </c>
      <c r="B616" s="150" t="s">
        <v>56</v>
      </c>
      <c r="C616" s="150" t="s">
        <v>217</v>
      </c>
      <c r="D616" s="150" t="s">
        <v>3386</v>
      </c>
      <c r="E616" s="151" t="s">
        <v>217</v>
      </c>
      <c r="F616" s="150" t="s">
        <v>2647</v>
      </c>
      <c r="G616" s="150" t="s">
        <v>3243</v>
      </c>
    </row>
    <row r="617" spans="1:7" ht="17.25">
      <c r="A617" s="150" t="s">
        <v>3250</v>
      </c>
      <c r="B617" s="150" t="s">
        <v>57</v>
      </c>
      <c r="C617" s="150" t="s">
        <v>3125</v>
      </c>
      <c r="D617" s="150" t="s">
        <v>3386</v>
      </c>
      <c r="E617" s="151" t="s">
        <v>3125</v>
      </c>
      <c r="F617" s="151" t="s">
        <v>2647</v>
      </c>
      <c r="G617" s="150" t="s">
        <v>3251</v>
      </c>
    </row>
    <row r="618" spans="1:7" ht="17.25">
      <c r="A618" s="150" t="s">
        <v>3252</v>
      </c>
      <c r="B618" s="150" t="s">
        <v>57</v>
      </c>
      <c r="C618" s="150" t="s">
        <v>3125</v>
      </c>
      <c r="D618" s="150" t="s">
        <v>3386</v>
      </c>
      <c r="E618" s="151" t="s">
        <v>3125</v>
      </c>
      <c r="F618" s="151" t="s">
        <v>2647</v>
      </c>
      <c r="G618" s="150" t="s">
        <v>3253</v>
      </c>
    </row>
    <row r="619" spans="1:7" ht="17.25">
      <c r="A619" s="150" t="s">
        <v>3254</v>
      </c>
      <c r="B619" s="150" t="s">
        <v>58</v>
      </c>
      <c r="C619" s="150" t="s">
        <v>217</v>
      </c>
      <c r="D619" s="150" t="s">
        <v>3386</v>
      </c>
      <c r="E619" s="151" t="s">
        <v>217</v>
      </c>
      <c r="F619" s="150" t="s">
        <v>2647</v>
      </c>
      <c r="G619" s="150" t="s">
        <v>3255</v>
      </c>
    </row>
    <row r="620" spans="1:7" ht="17.25">
      <c r="A620" s="150" t="s">
        <v>3256</v>
      </c>
      <c r="B620" s="150" t="s">
        <v>42</v>
      </c>
      <c r="C620" s="150" t="s">
        <v>3257</v>
      </c>
      <c r="D620" s="150" t="s">
        <v>3386</v>
      </c>
      <c r="E620" s="151" t="s">
        <v>217</v>
      </c>
      <c r="F620" s="150" t="s">
        <v>2647</v>
      </c>
      <c r="G620" s="150" t="s">
        <v>2836</v>
      </c>
    </row>
    <row r="621" spans="1:7" ht="17.25">
      <c r="A621" s="150" t="s">
        <v>3258</v>
      </c>
      <c r="B621" s="150" t="s">
        <v>38</v>
      </c>
      <c r="C621" s="150" t="s">
        <v>3125</v>
      </c>
      <c r="D621" s="150" t="s">
        <v>3386</v>
      </c>
      <c r="E621" s="151" t="s">
        <v>3125</v>
      </c>
      <c r="F621" s="150" t="s">
        <v>2647</v>
      </c>
      <c r="G621" s="150" t="s">
        <v>2836</v>
      </c>
    </row>
    <row r="622" spans="1:7" ht="17.25">
      <c r="A622" s="150" t="s">
        <v>3259</v>
      </c>
      <c r="B622" s="150" t="s">
        <v>33</v>
      </c>
      <c r="C622" s="150" t="s">
        <v>217</v>
      </c>
      <c r="D622" s="150" t="s">
        <v>3386</v>
      </c>
      <c r="E622" s="151" t="s">
        <v>217</v>
      </c>
      <c r="F622" s="150" t="s">
        <v>2647</v>
      </c>
      <c r="G622" s="150" t="s">
        <v>2836</v>
      </c>
    </row>
    <row r="623" spans="1:7" ht="17.100000000000001">
      <c r="A623" s="150" t="s">
        <v>2944</v>
      </c>
      <c r="B623" s="150" t="s">
        <v>2876</v>
      </c>
      <c r="C623" s="150"/>
      <c r="D623" s="150" t="s">
        <v>2834</v>
      </c>
      <c r="E623" s="151"/>
      <c r="F623" s="150" t="s">
        <v>2945</v>
      </c>
      <c r="G623" s="150" t="s">
        <v>2836</v>
      </c>
    </row>
    <row r="624" spans="1:7" ht="17.25">
      <c r="A624" s="52" t="s">
        <v>3398</v>
      </c>
      <c r="B624" s="52"/>
      <c r="C624" s="52"/>
      <c r="D624" s="52"/>
      <c r="E624" s="53"/>
      <c r="F624" s="52"/>
      <c r="G624" s="52"/>
    </row>
    <row r="625" spans="1:7" ht="17.25">
      <c r="A625" s="150" t="s">
        <v>3089</v>
      </c>
      <c r="B625" s="150" t="s">
        <v>33</v>
      </c>
      <c r="C625" s="150" t="s">
        <v>3090</v>
      </c>
      <c r="D625" s="150" t="s">
        <v>3386</v>
      </c>
      <c r="E625" s="151" t="s">
        <v>669</v>
      </c>
      <c r="F625" s="151" t="s">
        <v>2649</v>
      </c>
      <c r="G625" s="150" t="s">
        <v>2836</v>
      </c>
    </row>
    <row r="626" spans="1:7" ht="17.25">
      <c r="A626" s="150" t="s">
        <v>3261</v>
      </c>
      <c r="B626" s="150" t="s">
        <v>38</v>
      </c>
      <c r="C626" s="150" t="s">
        <v>217</v>
      </c>
      <c r="D626" s="150" t="s">
        <v>3386</v>
      </c>
      <c r="E626" s="151" t="s">
        <v>217</v>
      </c>
      <c r="F626" s="150" t="s">
        <v>2647</v>
      </c>
      <c r="G626" s="150" t="s">
        <v>3255</v>
      </c>
    </row>
    <row r="627" spans="1:7" ht="17.25">
      <c r="A627" s="150" t="s">
        <v>3262</v>
      </c>
      <c r="B627" s="150" t="s">
        <v>42</v>
      </c>
      <c r="C627" s="150" t="s">
        <v>3125</v>
      </c>
      <c r="D627" s="150" t="s">
        <v>3386</v>
      </c>
      <c r="E627" s="151" t="s">
        <v>3125</v>
      </c>
      <c r="F627" s="151" t="s">
        <v>2647</v>
      </c>
      <c r="G627" s="150" t="s">
        <v>3263</v>
      </c>
    </row>
    <row r="628" spans="1:7" ht="17.25">
      <c r="A628" s="150" t="s">
        <v>3264</v>
      </c>
      <c r="B628" s="150" t="s">
        <v>42</v>
      </c>
      <c r="C628" s="150" t="s">
        <v>3125</v>
      </c>
      <c r="D628" s="150" t="s">
        <v>3386</v>
      </c>
      <c r="E628" s="151" t="s">
        <v>3125</v>
      </c>
      <c r="F628" s="150" t="s">
        <v>2647</v>
      </c>
      <c r="G628" s="150" t="s">
        <v>3265</v>
      </c>
    </row>
    <row r="629" spans="1:7" ht="17.25">
      <c r="A629" s="150" t="s">
        <v>3266</v>
      </c>
      <c r="B629" s="150" t="s">
        <v>44</v>
      </c>
      <c r="C629" s="150" t="s">
        <v>217</v>
      </c>
      <c r="D629" s="150" t="s">
        <v>3386</v>
      </c>
      <c r="E629" s="151" t="s">
        <v>217</v>
      </c>
      <c r="F629" s="150" t="s">
        <v>2647</v>
      </c>
      <c r="G629" s="150" t="s">
        <v>3267</v>
      </c>
    </row>
    <row r="630" spans="1:7" ht="17.25">
      <c r="A630" s="150" t="s">
        <v>3268</v>
      </c>
      <c r="B630" s="150" t="s">
        <v>56</v>
      </c>
      <c r="C630" s="150" t="s">
        <v>3269</v>
      </c>
      <c r="D630" s="150" t="s">
        <v>3386</v>
      </c>
      <c r="E630" s="151" t="s">
        <v>217</v>
      </c>
      <c r="F630" s="150" t="s">
        <v>2647</v>
      </c>
      <c r="G630" s="150" t="s">
        <v>3270</v>
      </c>
    </row>
    <row r="631" spans="1:7" ht="17.25">
      <c r="A631" s="150" t="s">
        <v>3271</v>
      </c>
      <c r="B631" s="150" t="s">
        <v>56</v>
      </c>
      <c r="C631" s="150" t="s">
        <v>3269</v>
      </c>
      <c r="D631" s="150" t="s">
        <v>3386</v>
      </c>
      <c r="E631" s="151" t="s">
        <v>217</v>
      </c>
      <c r="F631" s="150" t="s">
        <v>2647</v>
      </c>
      <c r="G631" s="150" t="s">
        <v>3270</v>
      </c>
    </row>
    <row r="632" spans="1:7" ht="17.25">
      <c r="A632" s="150" t="s">
        <v>3272</v>
      </c>
      <c r="B632" s="150" t="s">
        <v>56</v>
      </c>
      <c r="C632" s="150" t="s">
        <v>217</v>
      </c>
      <c r="D632" s="150" t="s">
        <v>3386</v>
      </c>
      <c r="E632" s="151" t="s">
        <v>217</v>
      </c>
      <c r="F632" s="150" t="s">
        <v>2647</v>
      </c>
      <c r="G632" s="150" t="s">
        <v>3273</v>
      </c>
    </row>
    <row r="633" spans="1:7" ht="17.25">
      <c r="A633" s="150" t="s">
        <v>3274</v>
      </c>
      <c r="B633" s="150" t="s">
        <v>57</v>
      </c>
      <c r="C633" s="150" t="s">
        <v>3125</v>
      </c>
      <c r="D633" s="150" t="s">
        <v>3386</v>
      </c>
      <c r="E633" s="151" t="s">
        <v>3125</v>
      </c>
      <c r="F633" s="150" t="s">
        <v>2647</v>
      </c>
      <c r="G633" s="150" t="s">
        <v>3275</v>
      </c>
    </row>
    <row r="634" spans="1:7" ht="17.25">
      <c r="A634" s="150" t="s">
        <v>3091</v>
      </c>
      <c r="B634" s="150" t="s">
        <v>57</v>
      </c>
      <c r="C634" s="150" t="s">
        <v>3092</v>
      </c>
      <c r="D634" s="150" t="s">
        <v>3386</v>
      </c>
      <c r="E634" s="151" t="s">
        <v>669</v>
      </c>
      <c r="F634" s="150" t="s">
        <v>2649</v>
      </c>
      <c r="G634" s="150" t="s">
        <v>3093</v>
      </c>
    </row>
    <row r="635" spans="1:7" ht="17.25">
      <c r="A635" s="150" t="s">
        <v>2947</v>
      </c>
      <c r="B635" s="150" t="s">
        <v>58</v>
      </c>
      <c r="C635" s="150" t="s">
        <v>2839</v>
      </c>
      <c r="D635" s="150" t="s">
        <v>3386</v>
      </c>
      <c r="E635" s="151" t="s">
        <v>217</v>
      </c>
      <c r="F635" s="150" t="s">
        <v>2543</v>
      </c>
      <c r="G635" s="150" t="s">
        <v>2948</v>
      </c>
    </row>
    <row r="636" spans="1:7" ht="17.25">
      <c r="A636" s="150" t="s">
        <v>3276</v>
      </c>
      <c r="B636" s="150" t="s">
        <v>58</v>
      </c>
      <c r="C636" s="150" t="s">
        <v>3125</v>
      </c>
      <c r="D636" s="150" t="s">
        <v>3386</v>
      </c>
      <c r="E636" s="151" t="s">
        <v>3125</v>
      </c>
      <c r="F636" s="150" t="s">
        <v>2647</v>
      </c>
      <c r="G636" s="150" t="s">
        <v>3277</v>
      </c>
    </row>
    <row r="637" spans="1:7" ht="17.25">
      <c r="A637" s="150" t="s">
        <v>3278</v>
      </c>
      <c r="B637" s="150" t="s">
        <v>58</v>
      </c>
      <c r="C637" s="150" t="s">
        <v>217</v>
      </c>
      <c r="D637" s="150" t="s">
        <v>3386</v>
      </c>
      <c r="E637" s="151" t="s">
        <v>217</v>
      </c>
      <c r="F637" s="150" t="s">
        <v>2647</v>
      </c>
      <c r="G637" s="150" t="s">
        <v>3279</v>
      </c>
    </row>
    <row r="638" spans="1:7" ht="17.100000000000001">
      <c r="A638" s="150" t="s">
        <v>2949</v>
      </c>
      <c r="B638" s="150" t="s">
        <v>56</v>
      </c>
      <c r="C638" s="150"/>
      <c r="D638" s="150" t="s">
        <v>2834</v>
      </c>
      <c r="E638" s="151"/>
      <c r="F638" s="150" t="s">
        <v>2835</v>
      </c>
      <c r="G638" s="150" t="s">
        <v>2836</v>
      </c>
    </row>
    <row r="639" spans="1:7" ht="17.25">
      <c r="A639" s="150" t="s">
        <v>3280</v>
      </c>
      <c r="B639" s="150" t="s">
        <v>3281</v>
      </c>
      <c r="C639" s="150" t="s">
        <v>217</v>
      </c>
      <c r="D639" s="150" t="s">
        <v>3386</v>
      </c>
      <c r="E639" s="151" t="s">
        <v>217</v>
      </c>
      <c r="F639" s="150" t="s">
        <v>2647</v>
      </c>
      <c r="G639" s="150" t="s">
        <v>3282</v>
      </c>
    </row>
    <row r="640" spans="1:7" ht="17.25">
      <c r="A640" s="150" t="s">
        <v>3283</v>
      </c>
      <c r="B640" s="150" t="s">
        <v>3284</v>
      </c>
      <c r="C640" s="150" t="s">
        <v>3125</v>
      </c>
      <c r="D640" s="150" t="s">
        <v>3386</v>
      </c>
      <c r="E640" s="151" t="s">
        <v>3125</v>
      </c>
      <c r="F640" s="150" t="s">
        <v>2647</v>
      </c>
      <c r="G640" s="150" t="s">
        <v>3285</v>
      </c>
    </row>
    <row r="641" spans="1:7" ht="17.25">
      <c r="A641" s="150" t="s">
        <v>3286</v>
      </c>
      <c r="B641" s="150" t="s">
        <v>40</v>
      </c>
      <c r="C641" s="150" t="s">
        <v>217</v>
      </c>
      <c r="D641" s="150" t="s">
        <v>3386</v>
      </c>
      <c r="E641" s="151" t="s">
        <v>217</v>
      </c>
      <c r="F641" s="150" t="s">
        <v>2647</v>
      </c>
      <c r="G641" s="150" t="s">
        <v>3287</v>
      </c>
    </row>
    <row r="642" spans="1:7" ht="17.25">
      <c r="A642" s="150" t="s">
        <v>3288</v>
      </c>
      <c r="B642" s="150"/>
      <c r="C642" s="150" t="s">
        <v>217</v>
      </c>
      <c r="D642" s="150" t="s">
        <v>3386</v>
      </c>
      <c r="E642" s="151" t="s">
        <v>217</v>
      </c>
      <c r="F642" s="150" t="s">
        <v>2647</v>
      </c>
      <c r="G642" s="150" t="s">
        <v>2836</v>
      </c>
    </row>
    <row r="643" spans="1:7" ht="17.25">
      <c r="A643" s="52" t="s">
        <v>3399</v>
      </c>
      <c r="B643" s="52"/>
      <c r="C643" s="52"/>
      <c r="D643" s="52"/>
      <c r="E643" s="53"/>
      <c r="F643" s="52"/>
      <c r="G643" s="52"/>
    </row>
    <row r="644" spans="1:7" ht="17.25">
      <c r="A644" s="150" t="s">
        <v>3095</v>
      </c>
      <c r="B644" s="150" t="s">
        <v>19</v>
      </c>
      <c r="C644" s="150" t="s">
        <v>669</v>
      </c>
      <c r="D644" s="150" t="s">
        <v>3386</v>
      </c>
      <c r="E644" s="151" t="s">
        <v>669</v>
      </c>
      <c r="F644" s="150" t="s">
        <v>2649</v>
      </c>
      <c r="G644" s="150" t="s">
        <v>3096</v>
      </c>
    </row>
    <row r="645" spans="1:7" ht="17.25">
      <c r="A645" s="150" t="s">
        <v>2958</v>
      </c>
      <c r="B645" s="150"/>
      <c r="C645" s="150" t="s">
        <v>2959</v>
      </c>
      <c r="D645" s="150" t="s">
        <v>3386</v>
      </c>
      <c r="E645" s="151" t="s">
        <v>217</v>
      </c>
      <c r="F645" s="150" t="s">
        <v>2647</v>
      </c>
      <c r="G645" s="150" t="s">
        <v>2836</v>
      </c>
    </row>
    <row r="646" spans="1:7" ht="17.25">
      <c r="A646" s="150" t="s">
        <v>3290</v>
      </c>
      <c r="B646" s="150" t="s">
        <v>3291</v>
      </c>
      <c r="C646" s="150" t="s">
        <v>3125</v>
      </c>
      <c r="D646" s="150" t="s">
        <v>3386</v>
      </c>
      <c r="E646" s="151" t="s">
        <v>3125</v>
      </c>
      <c r="F646" s="150" t="s">
        <v>2647</v>
      </c>
      <c r="G646" s="150" t="s">
        <v>3292</v>
      </c>
    </row>
    <row r="647" spans="1:7" ht="17.25">
      <c r="A647" s="150" t="s">
        <v>3293</v>
      </c>
      <c r="B647" s="150"/>
      <c r="C647" s="150" t="s">
        <v>217</v>
      </c>
      <c r="D647" s="150" t="s">
        <v>3386</v>
      </c>
      <c r="E647" s="151" t="s">
        <v>217</v>
      </c>
      <c r="F647" s="150" t="s">
        <v>2647</v>
      </c>
      <c r="G647" s="150" t="s">
        <v>2836</v>
      </c>
    </row>
    <row r="648" spans="1:7" ht="17.25">
      <c r="A648" s="52" t="s">
        <v>3400</v>
      </c>
      <c r="B648" s="52"/>
      <c r="C648" s="52"/>
      <c r="D648" s="52"/>
      <c r="E648" s="53"/>
      <c r="F648" s="52"/>
      <c r="G648" s="52"/>
    </row>
    <row r="649" spans="1:7" ht="17.25">
      <c r="A649" s="150" t="s">
        <v>3295</v>
      </c>
      <c r="B649" s="150" t="s">
        <v>10</v>
      </c>
      <c r="C649" s="150" t="s">
        <v>217</v>
      </c>
      <c r="D649" s="150" t="s">
        <v>3386</v>
      </c>
      <c r="E649" s="151" t="s">
        <v>217</v>
      </c>
      <c r="F649" s="150" t="s">
        <v>2647</v>
      </c>
      <c r="G649" s="150" t="s">
        <v>2836</v>
      </c>
    </row>
    <row r="650" spans="1:7" ht="17.25">
      <c r="A650" s="150" t="s">
        <v>3296</v>
      </c>
      <c r="B650" s="150" t="s">
        <v>3297</v>
      </c>
      <c r="C650" s="150" t="s">
        <v>217</v>
      </c>
      <c r="D650" s="150" t="s">
        <v>3386</v>
      </c>
      <c r="E650" s="151" t="s">
        <v>217</v>
      </c>
      <c r="F650" s="150" t="s">
        <v>2647</v>
      </c>
      <c r="G650" s="150" t="s">
        <v>3298</v>
      </c>
    </row>
    <row r="651" spans="1:7" ht="17.25">
      <c r="A651" s="150" t="s">
        <v>3299</v>
      </c>
      <c r="B651" s="150" t="s">
        <v>3297</v>
      </c>
      <c r="C651" s="150" t="s">
        <v>217</v>
      </c>
      <c r="D651" s="150" t="s">
        <v>3386</v>
      </c>
      <c r="E651" s="151" t="s">
        <v>217</v>
      </c>
      <c r="F651" s="150" t="s">
        <v>2647</v>
      </c>
      <c r="G651" s="150" t="s">
        <v>2836</v>
      </c>
    </row>
    <row r="652" spans="1:7" ht="17.25">
      <c r="A652" s="150" t="s">
        <v>3300</v>
      </c>
      <c r="B652" s="150" t="s">
        <v>12</v>
      </c>
      <c r="C652" s="150" t="s">
        <v>217</v>
      </c>
      <c r="D652" s="150" t="s">
        <v>3386</v>
      </c>
      <c r="E652" s="151" t="s">
        <v>217</v>
      </c>
      <c r="F652" s="150" t="s">
        <v>2647</v>
      </c>
      <c r="G652" s="150" t="s">
        <v>3301</v>
      </c>
    </row>
    <row r="653" spans="1:7" ht="17.25">
      <c r="A653" s="52" t="s">
        <v>3401</v>
      </c>
      <c r="B653" s="52"/>
      <c r="C653" s="52"/>
      <c r="D653" s="52"/>
      <c r="E653" s="53"/>
      <c r="F653" s="52"/>
      <c r="G653" s="52"/>
    </row>
    <row r="654" spans="1:7" ht="17.25">
      <c r="A654" s="150" t="s">
        <v>3303</v>
      </c>
      <c r="B654" s="150" t="s">
        <v>2980</v>
      </c>
      <c r="C654" s="150" t="s">
        <v>217</v>
      </c>
      <c r="D654" s="150" t="s">
        <v>3386</v>
      </c>
      <c r="E654" s="151" t="s">
        <v>217</v>
      </c>
      <c r="F654" s="150" t="s">
        <v>2647</v>
      </c>
      <c r="G654" s="150" t="s">
        <v>2836</v>
      </c>
    </row>
    <row r="655" spans="1:7" ht="17.25">
      <c r="A655" s="150" t="s">
        <v>3304</v>
      </c>
      <c r="B655" s="150" t="s">
        <v>2980</v>
      </c>
      <c r="C655" s="150" t="s">
        <v>3305</v>
      </c>
      <c r="D655" s="150" t="s">
        <v>3386</v>
      </c>
      <c r="E655" s="151" t="s">
        <v>217</v>
      </c>
      <c r="F655" s="150" t="s">
        <v>2647</v>
      </c>
      <c r="G655" s="150" t="s">
        <v>2836</v>
      </c>
    </row>
    <row r="656" spans="1:7" ht="17.25">
      <c r="A656" s="150" t="s">
        <v>3306</v>
      </c>
      <c r="B656" s="150" t="s">
        <v>2980</v>
      </c>
      <c r="C656" s="150" t="s">
        <v>3257</v>
      </c>
      <c r="D656" s="150" t="s">
        <v>3386</v>
      </c>
      <c r="E656" s="151" t="s">
        <v>217</v>
      </c>
      <c r="F656" s="150" t="s">
        <v>2647</v>
      </c>
      <c r="G656" s="150" t="s">
        <v>3307</v>
      </c>
    </row>
    <row r="657" spans="1:7" ht="17.25">
      <c r="A657" s="150" t="s">
        <v>3308</v>
      </c>
      <c r="B657" s="150" t="s">
        <v>2980</v>
      </c>
      <c r="C657" s="150" t="s">
        <v>217</v>
      </c>
      <c r="D657" s="150" t="s">
        <v>3386</v>
      </c>
      <c r="E657" s="151" t="s">
        <v>217</v>
      </c>
      <c r="F657" s="150" t="s">
        <v>2647</v>
      </c>
      <c r="G657" s="150" t="s">
        <v>2836</v>
      </c>
    </row>
    <row r="658" spans="1:7" ht="17.25">
      <c r="A658" s="52" t="s">
        <v>3402</v>
      </c>
      <c r="B658" s="52"/>
      <c r="C658" s="52"/>
      <c r="D658" s="52"/>
      <c r="E658" s="53"/>
      <c r="F658" s="52"/>
      <c r="G658" s="52"/>
    </row>
    <row r="659" spans="1:7" ht="17.25">
      <c r="A659" s="150" t="s">
        <v>3310</v>
      </c>
      <c r="B659" s="150" t="s">
        <v>3311</v>
      </c>
      <c r="C659" s="150" t="s">
        <v>3312</v>
      </c>
      <c r="D659" s="150" t="s">
        <v>3386</v>
      </c>
      <c r="E659" s="151" t="s">
        <v>217</v>
      </c>
      <c r="F659" s="150" t="s">
        <v>2647</v>
      </c>
      <c r="G659" s="150" t="s">
        <v>2836</v>
      </c>
    </row>
    <row r="660" spans="1:7" ht="17.25">
      <c r="A660" s="150" t="s">
        <v>3098</v>
      </c>
      <c r="B660" s="150" t="s">
        <v>2957</v>
      </c>
      <c r="C660" s="150" t="s">
        <v>669</v>
      </c>
      <c r="D660" s="150" t="s">
        <v>3386</v>
      </c>
      <c r="E660" s="151" t="s">
        <v>669</v>
      </c>
      <c r="F660" s="150" t="s">
        <v>2649</v>
      </c>
      <c r="G660" s="150" t="s">
        <v>3099</v>
      </c>
    </row>
    <row r="661" spans="1:7" ht="17.25">
      <c r="A661" s="150" t="s">
        <v>3313</v>
      </c>
      <c r="B661" s="150" t="s">
        <v>3314</v>
      </c>
      <c r="C661" s="150" t="s">
        <v>3315</v>
      </c>
      <c r="D661" s="150" t="s">
        <v>3386</v>
      </c>
      <c r="E661" s="151" t="s">
        <v>217</v>
      </c>
      <c r="F661" s="150" t="s">
        <v>2647</v>
      </c>
      <c r="G661" s="150" t="s">
        <v>2836</v>
      </c>
    </row>
    <row r="662" spans="1:7" ht="17.25">
      <c r="A662" s="150" t="s">
        <v>3316</v>
      </c>
      <c r="B662" s="150" t="s">
        <v>3317</v>
      </c>
      <c r="C662" s="150" t="s">
        <v>217</v>
      </c>
      <c r="D662" s="150" t="s">
        <v>3386</v>
      </c>
      <c r="E662" s="151" t="s">
        <v>217</v>
      </c>
      <c r="F662" s="150" t="s">
        <v>2647</v>
      </c>
      <c r="G662" s="150" t="s">
        <v>2836</v>
      </c>
    </row>
    <row r="663" spans="1:7" ht="17.25">
      <c r="A663" s="150" t="s">
        <v>3100</v>
      </c>
      <c r="B663" s="150" t="s">
        <v>3101</v>
      </c>
      <c r="C663" s="150" t="s">
        <v>669</v>
      </c>
      <c r="D663" s="150" t="s">
        <v>3386</v>
      </c>
      <c r="E663" s="151" t="s">
        <v>669</v>
      </c>
      <c r="F663" s="150" t="s">
        <v>2649</v>
      </c>
      <c r="G663" s="150" t="s">
        <v>2836</v>
      </c>
    </row>
    <row r="664" spans="1:7" ht="17.25">
      <c r="A664" s="150" t="s">
        <v>3318</v>
      </c>
      <c r="B664" s="150" t="s">
        <v>3319</v>
      </c>
      <c r="C664" s="150" t="s">
        <v>217</v>
      </c>
      <c r="D664" s="150" t="s">
        <v>3386</v>
      </c>
      <c r="E664" s="151" t="s">
        <v>217</v>
      </c>
      <c r="F664" s="150" t="s">
        <v>2647</v>
      </c>
      <c r="G664" s="150" t="s">
        <v>2836</v>
      </c>
    </row>
    <row r="665" spans="1:7" ht="17.25">
      <c r="A665" s="150" t="s">
        <v>3320</v>
      </c>
      <c r="B665" s="150" t="s">
        <v>3317</v>
      </c>
      <c r="C665" s="150" t="s">
        <v>217</v>
      </c>
      <c r="D665" s="150" t="s">
        <v>3386</v>
      </c>
      <c r="E665" s="151" t="s">
        <v>217</v>
      </c>
      <c r="F665" s="150" t="s">
        <v>2647</v>
      </c>
      <c r="G665" s="150" t="s">
        <v>2836</v>
      </c>
    </row>
    <row r="666" spans="1:7" ht="17.25">
      <c r="A666" s="150" t="s">
        <v>3321</v>
      </c>
      <c r="B666" s="150" t="s">
        <v>3317</v>
      </c>
      <c r="C666" s="150" t="s">
        <v>217</v>
      </c>
      <c r="D666" s="150" t="s">
        <v>3386</v>
      </c>
      <c r="E666" s="151" t="s">
        <v>217</v>
      </c>
      <c r="F666" s="150" t="s">
        <v>2647</v>
      </c>
      <c r="G666" s="150" t="s">
        <v>2836</v>
      </c>
    </row>
    <row r="667" spans="1:7" ht="17.25">
      <c r="A667" s="52" t="s">
        <v>3403</v>
      </c>
      <c r="B667" s="52"/>
      <c r="C667" s="52"/>
      <c r="D667" s="52"/>
      <c r="E667" s="53"/>
      <c r="F667" s="52"/>
      <c r="G667" s="52"/>
    </row>
    <row r="668" spans="1:7" ht="17.25">
      <c r="A668" s="150" t="s">
        <v>3323</v>
      </c>
      <c r="B668" s="150" t="s">
        <v>10</v>
      </c>
      <c r="C668" s="150" t="s">
        <v>217</v>
      </c>
      <c r="D668" s="150" t="s">
        <v>3386</v>
      </c>
      <c r="E668" s="151" t="s">
        <v>217</v>
      </c>
      <c r="F668" s="150" t="s">
        <v>2647</v>
      </c>
      <c r="G668" s="150" t="s">
        <v>2836</v>
      </c>
    </row>
    <row r="669" spans="1:7" ht="17.25">
      <c r="A669" s="150" t="s">
        <v>2961</v>
      </c>
      <c r="B669" s="150" t="s">
        <v>10</v>
      </c>
      <c r="C669" s="150" t="s">
        <v>2847</v>
      </c>
      <c r="D669" s="150" t="s">
        <v>3386</v>
      </c>
      <c r="E669" s="151" t="s">
        <v>3391</v>
      </c>
      <c r="F669" s="150" t="s">
        <v>2543</v>
      </c>
      <c r="G669" s="150" t="s">
        <v>2836</v>
      </c>
    </row>
    <row r="670" spans="1:7" ht="17.25">
      <c r="A670" s="150" t="s">
        <v>2962</v>
      </c>
      <c r="B670" s="150" t="s">
        <v>10</v>
      </c>
      <c r="C670" s="150" t="s">
        <v>2847</v>
      </c>
      <c r="D670" s="150" t="s">
        <v>3386</v>
      </c>
      <c r="E670" s="151" t="s">
        <v>3391</v>
      </c>
      <c r="F670" s="150" t="s">
        <v>2543</v>
      </c>
      <c r="G670" s="150" t="s">
        <v>2836</v>
      </c>
    </row>
    <row r="671" spans="1:7" ht="17.25">
      <c r="A671" s="150" t="s">
        <v>2963</v>
      </c>
      <c r="B671" s="150" t="s">
        <v>10</v>
      </c>
      <c r="C671" s="150" t="s">
        <v>2847</v>
      </c>
      <c r="D671" s="150" t="s">
        <v>3386</v>
      </c>
      <c r="E671" s="151" t="s">
        <v>3391</v>
      </c>
      <c r="F671" s="150" t="s">
        <v>2543</v>
      </c>
      <c r="G671" s="150" t="s">
        <v>2836</v>
      </c>
    </row>
    <row r="672" spans="1:7" ht="17.25">
      <c r="A672" s="150" t="s">
        <v>2964</v>
      </c>
      <c r="B672" s="150" t="s">
        <v>10</v>
      </c>
      <c r="C672" s="150" t="s">
        <v>2847</v>
      </c>
      <c r="D672" s="150" t="s">
        <v>3386</v>
      </c>
      <c r="E672" s="151" t="s">
        <v>3391</v>
      </c>
      <c r="F672" s="150" t="s">
        <v>2543</v>
      </c>
      <c r="G672" s="150" t="s">
        <v>2836</v>
      </c>
    </row>
    <row r="673" spans="1:7" ht="17.25">
      <c r="A673" s="150" t="s">
        <v>3324</v>
      </c>
      <c r="B673" s="150" t="s">
        <v>61</v>
      </c>
      <c r="C673" s="150" t="s">
        <v>217</v>
      </c>
      <c r="D673" s="150" t="s">
        <v>3386</v>
      </c>
      <c r="E673" s="151" t="s">
        <v>217</v>
      </c>
      <c r="F673" s="150" t="s">
        <v>2647</v>
      </c>
      <c r="G673" s="150" t="s">
        <v>3325</v>
      </c>
    </row>
    <row r="674" spans="1:7" ht="17.25">
      <c r="A674" s="150" t="s">
        <v>3326</v>
      </c>
      <c r="B674" s="150" t="s">
        <v>61</v>
      </c>
      <c r="C674" s="150" t="s">
        <v>217</v>
      </c>
      <c r="D674" s="150" t="s">
        <v>3386</v>
      </c>
      <c r="E674" s="151" t="s">
        <v>217</v>
      </c>
      <c r="F674" s="150" t="s">
        <v>2647</v>
      </c>
      <c r="G674" s="150" t="s">
        <v>2836</v>
      </c>
    </row>
    <row r="675" spans="1:7" ht="17.25">
      <c r="A675" s="52" t="s">
        <v>3404</v>
      </c>
      <c r="B675" s="52"/>
      <c r="C675" s="52"/>
      <c r="D675" s="52"/>
      <c r="E675" s="53"/>
      <c r="F675" s="52"/>
      <c r="G675" s="52"/>
    </row>
    <row r="676" spans="1:7" ht="17.25">
      <c r="A676" s="150" t="s">
        <v>3328</v>
      </c>
      <c r="B676" s="150" t="s">
        <v>74</v>
      </c>
      <c r="C676" s="150" t="s">
        <v>217</v>
      </c>
      <c r="D676" s="150" t="s">
        <v>3386</v>
      </c>
      <c r="E676" s="151" t="s">
        <v>217</v>
      </c>
      <c r="F676" s="150" t="s">
        <v>2647</v>
      </c>
      <c r="G676" s="150" t="s">
        <v>2836</v>
      </c>
    </row>
    <row r="677" spans="1:7" ht="17.25">
      <c r="A677" s="150" t="s">
        <v>3329</v>
      </c>
      <c r="B677" s="150" t="s">
        <v>3330</v>
      </c>
      <c r="C677" s="150" t="s">
        <v>3312</v>
      </c>
      <c r="D677" s="150" t="s">
        <v>3386</v>
      </c>
      <c r="E677" s="151" t="s">
        <v>217</v>
      </c>
      <c r="F677" s="150" t="s">
        <v>2647</v>
      </c>
      <c r="G677" s="150" t="s">
        <v>2836</v>
      </c>
    </row>
    <row r="678" spans="1:7" ht="17.25">
      <c r="A678" s="150" t="s">
        <v>3331</v>
      </c>
      <c r="B678" s="150" t="s">
        <v>74</v>
      </c>
      <c r="C678" s="150" t="s">
        <v>3332</v>
      </c>
      <c r="D678" s="150" t="s">
        <v>3386</v>
      </c>
      <c r="E678" s="151" t="s">
        <v>217</v>
      </c>
      <c r="F678" s="150" t="s">
        <v>2647</v>
      </c>
      <c r="G678" s="150" t="s">
        <v>3333</v>
      </c>
    </row>
    <row r="679" spans="1:7" ht="17.25">
      <c r="A679" s="150" t="s">
        <v>3334</v>
      </c>
      <c r="B679" s="150" t="s">
        <v>2957</v>
      </c>
      <c r="C679" s="150" t="s">
        <v>3335</v>
      </c>
      <c r="D679" s="150" t="s">
        <v>3386</v>
      </c>
      <c r="E679" s="151" t="s">
        <v>217</v>
      </c>
      <c r="F679" s="150" t="s">
        <v>2647</v>
      </c>
      <c r="G679" s="150" t="s">
        <v>2836</v>
      </c>
    </row>
    <row r="680" spans="1:7" ht="17.25">
      <c r="A680" s="150" t="s">
        <v>2966</v>
      </c>
      <c r="B680" s="150" t="s">
        <v>2957</v>
      </c>
      <c r="C680" s="150" t="s">
        <v>2847</v>
      </c>
      <c r="D680" s="150" t="s">
        <v>3386</v>
      </c>
      <c r="E680" s="151" t="s">
        <v>3391</v>
      </c>
      <c r="F680" s="150" t="s">
        <v>2543</v>
      </c>
      <c r="G680" s="150" t="s">
        <v>2836</v>
      </c>
    </row>
    <row r="681" spans="1:7" ht="17.25">
      <c r="A681" s="150" t="s">
        <v>2967</v>
      </c>
      <c r="B681" s="150" t="s">
        <v>2957</v>
      </c>
      <c r="C681" s="150" t="s">
        <v>2847</v>
      </c>
      <c r="D681" s="150" t="s">
        <v>3386</v>
      </c>
      <c r="E681" s="151" t="s">
        <v>3391</v>
      </c>
      <c r="F681" s="150" t="s">
        <v>2543</v>
      </c>
      <c r="G681" s="150" t="s">
        <v>2836</v>
      </c>
    </row>
    <row r="682" spans="1:7" ht="17.25">
      <c r="A682" s="150" t="s">
        <v>2968</v>
      </c>
      <c r="B682" s="150" t="s">
        <v>2957</v>
      </c>
      <c r="C682" s="150" t="s">
        <v>2847</v>
      </c>
      <c r="D682" s="150" t="s">
        <v>3386</v>
      </c>
      <c r="E682" s="151" t="s">
        <v>3391</v>
      </c>
      <c r="F682" s="150" t="s">
        <v>2543</v>
      </c>
      <c r="G682" s="150" t="s">
        <v>2836</v>
      </c>
    </row>
    <row r="683" spans="1:7" ht="17.25">
      <c r="A683" s="150" t="s">
        <v>3336</v>
      </c>
      <c r="B683" s="150" t="s">
        <v>74</v>
      </c>
      <c r="C683" s="150" t="s">
        <v>3125</v>
      </c>
      <c r="D683" s="150" t="s">
        <v>3386</v>
      </c>
      <c r="E683" s="151" t="s">
        <v>3125</v>
      </c>
      <c r="F683" s="150" t="s">
        <v>2647</v>
      </c>
      <c r="G683" s="150" t="s">
        <v>2836</v>
      </c>
    </row>
    <row r="684" spans="1:7" ht="17.25">
      <c r="A684" s="150" t="s">
        <v>3337</v>
      </c>
      <c r="B684" s="150" t="s">
        <v>83</v>
      </c>
      <c r="C684" s="150" t="s">
        <v>217</v>
      </c>
      <c r="D684" s="150" t="s">
        <v>3386</v>
      </c>
      <c r="E684" s="151" t="s">
        <v>217</v>
      </c>
      <c r="F684" s="150" t="s">
        <v>2647</v>
      </c>
      <c r="G684" s="150" t="s">
        <v>2836</v>
      </c>
    </row>
    <row r="685" spans="1:7" ht="17.25">
      <c r="A685" s="150" t="s">
        <v>3338</v>
      </c>
      <c r="B685" s="150" t="s">
        <v>3330</v>
      </c>
      <c r="C685" s="150" t="s">
        <v>217</v>
      </c>
      <c r="D685" s="150" t="s">
        <v>3386</v>
      </c>
      <c r="E685" s="151" t="s">
        <v>217</v>
      </c>
      <c r="F685" s="150" t="s">
        <v>2647</v>
      </c>
      <c r="G685" s="150" t="s">
        <v>2836</v>
      </c>
    </row>
    <row r="686" spans="1:7" ht="17.25">
      <c r="A686" s="52" t="s">
        <v>3405</v>
      </c>
      <c r="B686" s="52"/>
      <c r="C686" s="52"/>
      <c r="D686" s="52"/>
      <c r="E686" s="53"/>
      <c r="F686" s="52"/>
      <c r="G686" s="52"/>
    </row>
    <row r="687" spans="1:7" ht="17.25">
      <c r="A687" s="150" t="s">
        <v>3343</v>
      </c>
      <c r="B687" s="150" t="s">
        <v>2957</v>
      </c>
      <c r="C687" s="150" t="s">
        <v>3125</v>
      </c>
      <c r="D687" s="150" t="s">
        <v>3386</v>
      </c>
      <c r="E687" s="151" t="s">
        <v>3125</v>
      </c>
      <c r="F687" s="150" t="s">
        <v>2647</v>
      </c>
      <c r="G687" s="150" t="s">
        <v>2836</v>
      </c>
    </row>
    <row r="688" spans="1:7" ht="17.25">
      <c r="A688" s="150" t="s">
        <v>3105</v>
      </c>
      <c r="B688" s="150" t="s">
        <v>2957</v>
      </c>
      <c r="C688" s="150" t="s">
        <v>3106</v>
      </c>
      <c r="D688" s="150" t="s">
        <v>3386</v>
      </c>
      <c r="E688" s="151" t="s">
        <v>3083</v>
      </c>
      <c r="F688" s="150" t="s">
        <v>2649</v>
      </c>
      <c r="G688" s="150" t="s">
        <v>2836</v>
      </c>
    </row>
    <row r="689" spans="1:7" ht="17.25">
      <c r="A689" s="150" t="s">
        <v>3344</v>
      </c>
      <c r="B689" s="150" t="s">
        <v>74</v>
      </c>
      <c r="C689" s="150" t="s">
        <v>217</v>
      </c>
      <c r="D689" s="150" t="s">
        <v>3386</v>
      </c>
      <c r="E689" s="151" t="s">
        <v>217</v>
      </c>
      <c r="F689" s="150" t="s">
        <v>2647</v>
      </c>
      <c r="G689" s="150" t="s">
        <v>2836</v>
      </c>
    </row>
    <row r="690" spans="1:7" ht="17.25">
      <c r="A690" s="150" t="s">
        <v>3345</v>
      </c>
      <c r="B690" s="150" t="s">
        <v>74</v>
      </c>
      <c r="C690" s="150" t="s">
        <v>217</v>
      </c>
      <c r="D690" s="150" t="s">
        <v>3386</v>
      </c>
      <c r="E690" s="151" t="s">
        <v>217</v>
      </c>
      <c r="F690" s="150" t="s">
        <v>2647</v>
      </c>
      <c r="G690" s="150" t="s">
        <v>2836</v>
      </c>
    </row>
    <row r="691" spans="1:7" ht="17.25">
      <c r="A691" s="150" t="s">
        <v>3346</v>
      </c>
      <c r="B691" s="150" t="s">
        <v>61</v>
      </c>
      <c r="C691" s="150" t="s">
        <v>217</v>
      </c>
      <c r="D691" s="150" t="s">
        <v>3386</v>
      </c>
      <c r="E691" s="151" t="s">
        <v>217</v>
      </c>
      <c r="F691" s="151" t="s">
        <v>2647</v>
      </c>
      <c r="G691" s="150" t="s">
        <v>2836</v>
      </c>
    </row>
    <row r="692" spans="1:7" ht="17.25">
      <c r="A692" s="150" t="s">
        <v>3347</v>
      </c>
      <c r="B692" s="150" t="s">
        <v>75</v>
      </c>
      <c r="C692" s="150" t="s">
        <v>3125</v>
      </c>
      <c r="D692" s="150" t="s">
        <v>3386</v>
      </c>
      <c r="E692" s="151" t="s">
        <v>3125</v>
      </c>
      <c r="F692" s="150" t="s">
        <v>2647</v>
      </c>
      <c r="G692" s="150" t="s">
        <v>2836</v>
      </c>
    </row>
    <row r="693" spans="1:7" ht="17.25">
      <c r="A693" s="150" t="s">
        <v>3348</v>
      </c>
      <c r="B693" s="150" t="s">
        <v>75</v>
      </c>
      <c r="C693" s="150" t="s">
        <v>3125</v>
      </c>
      <c r="D693" s="150" t="s">
        <v>3386</v>
      </c>
      <c r="E693" s="151" t="s">
        <v>3125</v>
      </c>
      <c r="F693" s="150" t="s">
        <v>2647</v>
      </c>
      <c r="G693" s="150" t="s">
        <v>2836</v>
      </c>
    </row>
    <row r="694" spans="1:7" ht="17.25">
      <c r="A694" s="150" t="s">
        <v>2970</v>
      </c>
      <c r="B694" s="150" t="s">
        <v>2957</v>
      </c>
      <c r="C694" s="150" t="s">
        <v>2847</v>
      </c>
      <c r="D694" s="150" t="s">
        <v>3386</v>
      </c>
      <c r="E694" s="151" t="s">
        <v>3391</v>
      </c>
      <c r="F694" s="150" t="s">
        <v>2543</v>
      </c>
      <c r="G694" s="150" t="s">
        <v>2836</v>
      </c>
    </row>
    <row r="695" spans="1:7" ht="17.25">
      <c r="A695" s="150" t="s">
        <v>3349</v>
      </c>
      <c r="B695" s="150" t="s">
        <v>75</v>
      </c>
      <c r="C695" s="150" t="s">
        <v>217</v>
      </c>
      <c r="D695" s="150" t="s">
        <v>3386</v>
      </c>
      <c r="E695" s="151" t="s">
        <v>217</v>
      </c>
      <c r="F695" s="151" t="s">
        <v>2647</v>
      </c>
      <c r="G695" s="150" t="s">
        <v>3350</v>
      </c>
    </row>
    <row r="696" spans="1:7" ht="17.25">
      <c r="A696" s="150" t="s">
        <v>2971</v>
      </c>
      <c r="B696" s="150" t="s">
        <v>2957</v>
      </c>
      <c r="C696" s="150" t="s">
        <v>2847</v>
      </c>
      <c r="D696" s="150" t="s">
        <v>3386</v>
      </c>
      <c r="E696" s="151" t="s">
        <v>3391</v>
      </c>
      <c r="F696" s="150" t="s">
        <v>2543</v>
      </c>
      <c r="G696" s="150" t="s">
        <v>2836</v>
      </c>
    </row>
    <row r="697" spans="1:7" ht="17.25">
      <c r="A697" s="52" t="s">
        <v>3406</v>
      </c>
      <c r="B697" s="52"/>
      <c r="C697" s="52"/>
      <c r="D697" s="52"/>
      <c r="E697" s="53"/>
      <c r="F697" s="52"/>
      <c r="G697" s="52"/>
    </row>
    <row r="698" spans="1:7" ht="17.25">
      <c r="A698" s="150" t="s">
        <v>3352</v>
      </c>
      <c r="B698" s="150" t="s">
        <v>82</v>
      </c>
      <c r="C698" s="150" t="s">
        <v>217</v>
      </c>
      <c r="D698" s="150" t="s">
        <v>3386</v>
      </c>
      <c r="E698" s="151" t="s">
        <v>217</v>
      </c>
      <c r="F698" s="150" t="s">
        <v>2647</v>
      </c>
      <c r="G698" s="150" t="s">
        <v>2836</v>
      </c>
    </row>
    <row r="699" spans="1:7" ht="17.25">
      <c r="A699" s="150" t="s">
        <v>3353</v>
      </c>
      <c r="B699" s="150" t="s">
        <v>84</v>
      </c>
      <c r="C699" s="150" t="s">
        <v>217</v>
      </c>
      <c r="D699" s="150" t="s">
        <v>3386</v>
      </c>
      <c r="E699" s="151" t="s">
        <v>217</v>
      </c>
      <c r="F699" s="150" t="s">
        <v>2647</v>
      </c>
      <c r="G699" s="150" t="s">
        <v>2836</v>
      </c>
    </row>
    <row r="700" spans="1:7" ht="17.25">
      <c r="A700" s="52" t="s">
        <v>3407</v>
      </c>
      <c r="B700" s="52"/>
      <c r="C700" s="52"/>
      <c r="D700" s="52"/>
      <c r="E700" s="53"/>
      <c r="F700" s="52"/>
      <c r="G700" s="52"/>
    </row>
    <row r="701" spans="1:7" ht="17.25">
      <c r="A701" s="150" t="s">
        <v>3108</v>
      </c>
      <c r="B701" s="150" t="s">
        <v>3109</v>
      </c>
      <c r="C701" s="150" t="s">
        <v>669</v>
      </c>
      <c r="D701" s="150" t="s">
        <v>3386</v>
      </c>
      <c r="E701" s="151" t="s">
        <v>669</v>
      </c>
      <c r="F701" s="150" t="s">
        <v>2649</v>
      </c>
      <c r="G701" s="150" t="s">
        <v>2836</v>
      </c>
    </row>
    <row r="702" spans="1:7" ht="17.25">
      <c r="A702" s="150" t="s">
        <v>3110</v>
      </c>
      <c r="B702" s="150" t="s">
        <v>85</v>
      </c>
      <c r="C702" s="150" t="s">
        <v>669</v>
      </c>
      <c r="D702" s="150" t="s">
        <v>3386</v>
      </c>
      <c r="E702" s="151" t="s">
        <v>669</v>
      </c>
      <c r="F702" s="150" t="s">
        <v>2649</v>
      </c>
      <c r="G702" s="150" t="s">
        <v>3111</v>
      </c>
    </row>
    <row r="703" spans="1:7" ht="17.25">
      <c r="A703" s="150" t="s">
        <v>3112</v>
      </c>
      <c r="B703" s="150" t="s">
        <v>88</v>
      </c>
      <c r="C703" s="150" t="s">
        <v>3113</v>
      </c>
      <c r="D703" s="150" t="s">
        <v>3386</v>
      </c>
      <c r="E703" s="151" t="s">
        <v>669</v>
      </c>
      <c r="F703" s="150" t="s">
        <v>2649</v>
      </c>
      <c r="G703" s="150" t="s">
        <v>3114</v>
      </c>
    </row>
    <row r="704" spans="1:7" ht="17.25">
      <c r="A704" s="150" t="s">
        <v>3355</v>
      </c>
      <c r="B704" s="150" t="s">
        <v>2974</v>
      </c>
      <c r="C704" s="150" t="s">
        <v>3125</v>
      </c>
      <c r="D704" s="150" t="s">
        <v>3386</v>
      </c>
      <c r="E704" s="151" t="s">
        <v>3125</v>
      </c>
      <c r="F704" s="150" t="s">
        <v>2647</v>
      </c>
      <c r="G704" s="150" t="s">
        <v>3356</v>
      </c>
    </row>
    <row r="705" spans="1:7" ht="17.25">
      <c r="A705" s="150" t="s">
        <v>3357</v>
      </c>
      <c r="B705" s="150" t="s">
        <v>88</v>
      </c>
      <c r="C705" s="150" t="s">
        <v>217</v>
      </c>
      <c r="D705" s="150" t="s">
        <v>3386</v>
      </c>
      <c r="E705" s="151" t="s">
        <v>217</v>
      </c>
      <c r="F705" s="150" t="s">
        <v>2647</v>
      </c>
      <c r="G705" s="150" t="s">
        <v>3358</v>
      </c>
    </row>
    <row r="706" spans="1:7" ht="17.25">
      <c r="A706" s="150" t="s">
        <v>3359</v>
      </c>
      <c r="B706" s="150" t="s">
        <v>3117</v>
      </c>
      <c r="C706" s="150" t="s">
        <v>217</v>
      </c>
      <c r="D706" s="150" t="s">
        <v>3386</v>
      </c>
      <c r="E706" s="151" t="s">
        <v>217</v>
      </c>
      <c r="F706" s="150" t="s">
        <v>2647</v>
      </c>
      <c r="G706" s="150" t="s">
        <v>3360</v>
      </c>
    </row>
    <row r="707" spans="1:7" ht="17.100000000000001">
      <c r="A707" s="150" t="s">
        <v>2979</v>
      </c>
      <c r="B707" s="150" t="s">
        <v>2980</v>
      </c>
      <c r="C707" s="150"/>
      <c r="D707" s="150" t="s">
        <v>2834</v>
      </c>
      <c r="E707" s="151"/>
      <c r="F707" s="150" t="s">
        <v>2981</v>
      </c>
      <c r="G707" s="150" t="s">
        <v>2982</v>
      </c>
    </row>
    <row r="708" spans="1:7" ht="17.100000000000001">
      <c r="A708" s="150" t="s">
        <v>2983</v>
      </c>
      <c r="B708" s="150" t="s">
        <v>2980</v>
      </c>
      <c r="C708" s="150"/>
      <c r="D708" s="150" t="s">
        <v>2834</v>
      </c>
      <c r="E708" s="151"/>
      <c r="F708" s="150" t="s">
        <v>2981</v>
      </c>
      <c r="G708" s="150" t="s">
        <v>2836</v>
      </c>
    </row>
    <row r="709" spans="1:7" ht="17.100000000000001">
      <c r="A709" s="150" t="s">
        <v>2986</v>
      </c>
      <c r="B709" s="150" t="s">
        <v>2974</v>
      </c>
      <c r="C709" s="150" t="s">
        <v>2987</v>
      </c>
      <c r="D709" s="150" t="s">
        <v>2834</v>
      </c>
      <c r="E709" s="151"/>
      <c r="F709" s="150" t="s">
        <v>2988</v>
      </c>
      <c r="G709" s="150" t="s">
        <v>2989</v>
      </c>
    </row>
    <row r="710" spans="1:7" ht="17.25">
      <c r="A710" s="150" t="s">
        <v>3115</v>
      </c>
      <c r="B710" s="150" t="s">
        <v>2977</v>
      </c>
      <c r="C710" s="150" t="s">
        <v>669</v>
      </c>
      <c r="D710" s="150" t="s">
        <v>3386</v>
      </c>
      <c r="E710" s="151" t="s">
        <v>669</v>
      </c>
      <c r="F710" s="150" t="s">
        <v>2649</v>
      </c>
      <c r="G710" s="150" t="s">
        <v>2836</v>
      </c>
    </row>
    <row r="711" spans="1:7" ht="17.25">
      <c r="A711" s="150" t="s">
        <v>3116</v>
      </c>
      <c r="B711" s="150" t="s">
        <v>3117</v>
      </c>
      <c r="C711" s="150" t="s">
        <v>1889</v>
      </c>
      <c r="D711" s="150" t="s">
        <v>3386</v>
      </c>
      <c r="E711" s="151" t="s">
        <v>1889</v>
      </c>
      <c r="F711" s="150" t="s">
        <v>2649</v>
      </c>
      <c r="G711" s="150" t="s">
        <v>2836</v>
      </c>
    </row>
    <row r="712" spans="1:7" ht="17.25">
      <c r="A712" s="150" t="s">
        <v>2990</v>
      </c>
      <c r="B712" s="150" t="s">
        <v>2957</v>
      </c>
      <c r="C712" s="150" t="s">
        <v>2893</v>
      </c>
      <c r="D712" s="150" t="s">
        <v>3386</v>
      </c>
      <c r="E712" s="151" t="s">
        <v>3050</v>
      </c>
      <c r="F712" s="150" t="s">
        <v>2543</v>
      </c>
      <c r="G712" s="150" t="s">
        <v>2836</v>
      </c>
    </row>
    <row r="713" spans="1:7" ht="17.25">
      <c r="A713" s="150" t="s">
        <v>3361</v>
      </c>
      <c r="B713" s="150" t="s">
        <v>85</v>
      </c>
      <c r="C713" s="150" t="s">
        <v>217</v>
      </c>
      <c r="D713" s="150" t="s">
        <v>3386</v>
      </c>
      <c r="E713" s="151" t="s">
        <v>217</v>
      </c>
      <c r="F713" s="150" t="s">
        <v>2647</v>
      </c>
      <c r="G713" s="150" t="s">
        <v>2836</v>
      </c>
    </row>
    <row r="714" spans="1:7" ht="17.25">
      <c r="A714" s="150" t="s">
        <v>2992</v>
      </c>
      <c r="B714" s="150" t="s">
        <v>2993</v>
      </c>
      <c r="C714" s="150" t="s">
        <v>2847</v>
      </c>
      <c r="D714" s="150" t="s">
        <v>3386</v>
      </c>
      <c r="E714" s="151" t="s">
        <v>3391</v>
      </c>
      <c r="F714" s="150" t="s">
        <v>2543</v>
      </c>
      <c r="G714" s="150" t="s">
        <v>2836</v>
      </c>
    </row>
    <row r="715" spans="1:7" ht="17.25">
      <c r="A715" s="150" t="s">
        <v>2992</v>
      </c>
      <c r="B715" s="150" t="s">
        <v>2993</v>
      </c>
      <c r="C715" s="150" t="s">
        <v>2847</v>
      </c>
      <c r="D715" s="150" t="s">
        <v>3386</v>
      </c>
      <c r="E715" s="151" t="s">
        <v>3391</v>
      </c>
      <c r="F715" s="150" t="s">
        <v>2543</v>
      </c>
      <c r="G715" s="150" t="s">
        <v>2836</v>
      </c>
    </row>
    <row r="716" spans="1:7" ht="17.25">
      <c r="A716" s="52" t="s">
        <v>3408</v>
      </c>
      <c r="B716" s="52"/>
      <c r="C716" s="52"/>
      <c r="D716" s="52"/>
      <c r="E716" s="53"/>
      <c r="F716" s="52"/>
      <c r="G716" s="52"/>
    </row>
    <row r="717" spans="1:7" ht="17.25">
      <c r="A717" s="150" t="s">
        <v>3363</v>
      </c>
      <c r="B717" s="150" t="s">
        <v>90</v>
      </c>
      <c r="C717" s="150" t="s">
        <v>3125</v>
      </c>
      <c r="D717" s="150" t="s">
        <v>3386</v>
      </c>
      <c r="E717" s="151" t="s">
        <v>3125</v>
      </c>
      <c r="F717" s="150" t="s">
        <v>2647</v>
      </c>
      <c r="G717" s="150" t="s">
        <v>2836</v>
      </c>
    </row>
    <row r="718" spans="1:7" ht="17.25">
      <c r="A718" s="150" t="s">
        <v>3364</v>
      </c>
      <c r="B718" s="150" t="s">
        <v>88</v>
      </c>
      <c r="C718" s="150" t="s">
        <v>217</v>
      </c>
      <c r="D718" s="150" t="s">
        <v>3386</v>
      </c>
      <c r="E718" s="151" t="s">
        <v>217</v>
      </c>
      <c r="F718" s="150" t="s">
        <v>2647</v>
      </c>
      <c r="G718" s="150" t="s">
        <v>2836</v>
      </c>
    </row>
    <row r="719" spans="1:7" ht="17.25">
      <c r="A719" s="150" t="s">
        <v>3119</v>
      </c>
      <c r="B719" s="150" t="s">
        <v>2957</v>
      </c>
      <c r="C719" s="150" t="s">
        <v>669</v>
      </c>
      <c r="D719" s="150" t="s">
        <v>3386</v>
      </c>
      <c r="E719" s="151" t="s">
        <v>669</v>
      </c>
      <c r="F719" s="150" t="s">
        <v>2649</v>
      </c>
      <c r="G719" s="150" t="s">
        <v>3120</v>
      </c>
    </row>
    <row r="720" spans="1:7" ht="17.100000000000001">
      <c r="A720" s="150" t="s">
        <v>2996</v>
      </c>
      <c r="B720" s="150" t="s">
        <v>2957</v>
      </c>
      <c r="C720" s="150"/>
      <c r="D720" s="150" t="s">
        <v>2834</v>
      </c>
      <c r="E720" s="151"/>
      <c r="F720" s="150" t="s">
        <v>2997</v>
      </c>
      <c r="G720" s="150" t="s">
        <v>2836</v>
      </c>
    </row>
    <row r="721" spans="1:7" ht="17.25">
      <c r="A721" s="52" t="s">
        <v>3409</v>
      </c>
      <c r="B721" s="52"/>
      <c r="C721" s="52"/>
      <c r="D721" s="52"/>
      <c r="E721" s="53"/>
      <c r="F721" s="52"/>
      <c r="G721" s="52"/>
    </row>
    <row r="722" spans="1:7" ht="17.100000000000001">
      <c r="A722" s="150" t="s">
        <v>2999</v>
      </c>
      <c r="B722" s="150"/>
      <c r="C722" s="150" t="s">
        <v>669</v>
      </c>
      <c r="D722" s="150" t="s">
        <v>2834</v>
      </c>
      <c r="E722" s="151"/>
      <c r="F722" s="150" t="s">
        <v>3000</v>
      </c>
      <c r="G722" s="150" t="s">
        <v>2836</v>
      </c>
    </row>
    <row r="723" spans="1:7" ht="17.25">
      <c r="A723" s="150" t="s">
        <v>2999</v>
      </c>
      <c r="B723" s="150"/>
      <c r="C723" s="150" t="s">
        <v>669</v>
      </c>
      <c r="D723" s="150" t="s">
        <v>3386</v>
      </c>
      <c r="E723" s="151" t="s">
        <v>669</v>
      </c>
      <c r="F723" s="150" t="s">
        <v>2649</v>
      </c>
      <c r="G723" s="150" t="s">
        <v>2836</v>
      </c>
    </row>
    <row r="724" spans="1:7" ht="17.25">
      <c r="A724" s="150" t="s">
        <v>3366</v>
      </c>
      <c r="B724" s="150" t="s">
        <v>93</v>
      </c>
      <c r="C724" s="150" t="s">
        <v>217</v>
      </c>
      <c r="D724" s="150" t="s">
        <v>3386</v>
      </c>
      <c r="E724" s="151" t="s">
        <v>217</v>
      </c>
      <c r="F724" s="150" t="s">
        <v>2647</v>
      </c>
      <c r="G724" s="150" t="s">
        <v>2836</v>
      </c>
    </row>
    <row r="725" spans="1:7" ht="17.25">
      <c r="A725" s="150" t="s">
        <v>3367</v>
      </c>
      <c r="B725" s="150" t="s">
        <v>93</v>
      </c>
      <c r="C725" s="150" t="s">
        <v>3125</v>
      </c>
      <c r="D725" s="150" t="s">
        <v>3386</v>
      </c>
      <c r="E725" s="151" t="s">
        <v>3125</v>
      </c>
      <c r="F725" s="150" t="s">
        <v>2647</v>
      </c>
      <c r="G725" s="150" t="s">
        <v>3368</v>
      </c>
    </row>
    <row r="726" spans="1:7" ht="17.25">
      <c r="A726" s="150" t="s">
        <v>3001</v>
      </c>
      <c r="B726" s="150" t="s">
        <v>94</v>
      </c>
      <c r="C726" s="150" t="s">
        <v>3002</v>
      </c>
      <c r="D726" s="150" t="s">
        <v>3386</v>
      </c>
      <c r="E726" s="151" t="s">
        <v>3410</v>
      </c>
      <c r="F726" s="150" t="s">
        <v>2647</v>
      </c>
      <c r="G726" s="150" t="s">
        <v>3004</v>
      </c>
    </row>
    <row r="727" spans="1:7" ht="17.25">
      <c r="A727" s="150" t="s">
        <v>3370</v>
      </c>
      <c r="B727" s="150" t="s">
        <v>94</v>
      </c>
      <c r="C727" s="150" t="s">
        <v>3257</v>
      </c>
      <c r="D727" s="150" t="s">
        <v>3386</v>
      </c>
      <c r="E727" s="151" t="s">
        <v>217</v>
      </c>
      <c r="F727" s="150" t="s">
        <v>2647</v>
      </c>
      <c r="G727" s="150" t="s">
        <v>3371</v>
      </c>
    </row>
    <row r="728" spans="1:7" ht="17.25">
      <c r="A728" s="150" t="s">
        <v>3372</v>
      </c>
      <c r="B728" s="150" t="s">
        <v>93</v>
      </c>
      <c r="C728" s="150" t="s">
        <v>3373</v>
      </c>
      <c r="D728" s="150" t="s">
        <v>3386</v>
      </c>
      <c r="E728" s="151" t="s">
        <v>217</v>
      </c>
      <c r="F728" s="150" t="s">
        <v>2647</v>
      </c>
      <c r="G728" s="150" t="s">
        <v>2836</v>
      </c>
    </row>
    <row r="729" spans="1:7" ht="17.100000000000001">
      <c r="A729" s="150" t="s">
        <v>3005</v>
      </c>
      <c r="B729" s="150" t="s">
        <v>2957</v>
      </c>
      <c r="C729" s="150" t="s">
        <v>3006</v>
      </c>
      <c r="D729" s="150" t="s">
        <v>2834</v>
      </c>
      <c r="E729" s="151"/>
      <c r="F729" s="150" t="s">
        <v>3007</v>
      </c>
      <c r="G729" s="150" t="s">
        <v>2836</v>
      </c>
    </row>
    <row r="730" spans="1:7" ht="17.25">
      <c r="A730" s="150" t="s">
        <v>3374</v>
      </c>
      <c r="B730" s="150" t="s">
        <v>93</v>
      </c>
      <c r="C730" s="150" t="s">
        <v>3375</v>
      </c>
      <c r="D730" s="150" t="s">
        <v>3386</v>
      </c>
      <c r="E730" s="151" t="s">
        <v>217</v>
      </c>
      <c r="F730" s="150" t="s">
        <v>2647</v>
      </c>
      <c r="G730" s="150" t="s">
        <v>3376</v>
      </c>
    </row>
    <row r="731" spans="1:7" ht="17.25">
      <c r="A731" s="150" t="s">
        <v>3377</v>
      </c>
      <c r="B731" s="150" t="s">
        <v>93</v>
      </c>
      <c r="C731" s="150" t="s">
        <v>3378</v>
      </c>
      <c r="D731" s="150" t="s">
        <v>3386</v>
      </c>
      <c r="E731" s="151" t="s">
        <v>217</v>
      </c>
      <c r="F731" s="150" t="s">
        <v>2649</v>
      </c>
      <c r="G731" s="150" t="s">
        <v>3379</v>
      </c>
    </row>
    <row r="732" spans="1:7" ht="17.100000000000001">
      <c r="A732" s="150" t="s">
        <v>3008</v>
      </c>
      <c r="B732" s="150" t="s">
        <v>96</v>
      </c>
      <c r="C732" s="150"/>
      <c r="D732" s="150" t="s">
        <v>2834</v>
      </c>
      <c r="E732" s="151"/>
      <c r="F732" s="150" t="s">
        <v>3009</v>
      </c>
      <c r="G732" s="150" t="s">
        <v>2836</v>
      </c>
    </row>
    <row r="733" spans="1:7" ht="17.25">
      <c r="A733" s="52" t="s">
        <v>3411</v>
      </c>
      <c r="B733" s="52"/>
      <c r="C733" s="52"/>
      <c r="D733" s="52"/>
      <c r="E733" s="53"/>
      <c r="F733" s="52"/>
      <c r="G733" s="52"/>
    </row>
    <row r="734" spans="1:7" ht="17.25">
      <c r="A734" s="150" t="s">
        <v>3381</v>
      </c>
      <c r="B734" s="150" t="s">
        <v>99</v>
      </c>
      <c r="C734" s="150" t="s">
        <v>3382</v>
      </c>
      <c r="D734" s="150" t="s">
        <v>3386</v>
      </c>
      <c r="E734" s="151" t="s">
        <v>217</v>
      </c>
      <c r="F734" s="150" t="s">
        <v>2647</v>
      </c>
      <c r="G734" s="150" t="s">
        <v>3383</v>
      </c>
    </row>
    <row r="735" spans="1:7" ht="17.25">
      <c r="A735" s="150" t="s">
        <v>3013</v>
      </c>
      <c r="B735" s="150" t="s">
        <v>104</v>
      </c>
      <c r="C735" s="150" t="s">
        <v>2847</v>
      </c>
      <c r="D735" s="150" t="s">
        <v>3386</v>
      </c>
      <c r="E735" s="151" t="s">
        <v>3391</v>
      </c>
      <c r="F735" s="150" t="s">
        <v>2543</v>
      </c>
      <c r="G735" s="150" t="s">
        <v>2836</v>
      </c>
    </row>
    <row r="736" spans="1:7" ht="17.25">
      <c r="A736" s="150" t="s">
        <v>3014</v>
      </c>
      <c r="B736" s="150" t="s">
        <v>101</v>
      </c>
      <c r="C736" s="150" t="s">
        <v>3015</v>
      </c>
      <c r="D736" s="150" t="s">
        <v>3386</v>
      </c>
      <c r="E736" s="151" t="s">
        <v>217</v>
      </c>
      <c r="F736" s="150" t="s">
        <v>2543</v>
      </c>
      <c r="G736" s="150" t="s">
        <v>3016</v>
      </c>
    </row>
    <row r="737" spans="1:7" ht="17.25">
      <c r="A737" s="150" t="s">
        <v>3017</v>
      </c>
      <c r="B737" s="150" t="s">
        <v>2957</v>
      </c>
      <c r="C737" s="150" t="s">
        <v>2847</v>
      </c>
      <c r="D737" s="150" t="s">
        <v>3386</v>
      </c>
      <c r="E737" s="151" t="s">
        <v>3391</v>
      </c>
      <c r="F737" s="150" t="s">
        <v>2543</v>
      </c>
      <c r="G737" s="150" t="s">
        <v>2836</v>
      </c>
    </row>
    <row r="738" spans="1:7" ht="17.25">
      <c r="A738" s="150" t="s">
        <v>3384</v>
      </c>
      <c r="B738" s="150" t="s">
        <v>2957</v>
      </c>
      <c r="C738" s="150" t="s">
        <v>217</v>
      </c>
      <c r="D738" s="150" t="s">
        <v>3386</v>
      </c>
      <c r="E738" s="151" t="s">
        <v>217</v>
      </c>
      <c r="F738" s="150" t="s">
        <v>2647</v>
      </c>
      <c r="G738" s="150" t="s">
        <v>2836</v>
      </c>
    </row>
    <row r="739" spans="1:7" ht="17.25">
      <c r="A739" s="52" t="s">
        <v>3412</v>
      </c>
      <c r="B739" s="52"/>
      <c r="C739" s="52"/>
      <c r="D739" s="52"/>
      <c r="E739" s="53"/>
      <c r="F739" s="52"/>
      <c r="G739" s="52"/>
    </row>
    <row r="740" spans="1:7" ht="17.25">
      <c r="A740" s="150" t="s">
        <v>3124</v>
      </c>
      <c r="B740" s="150" t="s">
        <v>35</v>
      </c>
      <c r="C740" s="150" t="s">
        <v>3125</v>
      </c>
      <c r="D740" s="150" t="s">
        <v>3413</v>
      </c>
      <c r="E740" s="151" t="s">
        <v>3125</v>
      </c>
      <c r="F740" s="150" t="s">
        <v>2667</v>
      </c>
      <c r="G740" s="150" t="s">
        <v>3127</v>
      </c>
    </row>
    <row r="741" spans="1:7" ht="17.25">
      <c r="A741" s="150" t="s">
        <v>3024</v>
      </c>
      <c r="B741" s="150" t="s">
        <v>42</v>
      </c>
      <c r="C741" s="150" t="s">
        <v>3025</v>
      </c>
      <c r="D741" s="150" t="s">
        <v>3413</v>
      </c>
      <c r="E741" s="151" t="s">
        <v>217</v>
      </c>
      <c r="F741" s="150" t="s">
        <v>2667</v>
      </c>
      <c r="G741" s="150" t="s">
        <v>3026</v>
      </c>
    </row>
    <row r="742" spans="1:7" ht="17.25">
      <c r="A742" s="150" t="s">
        <v>3129</v>
      </c>
      <c r="B742" s="150" t="s">
        <v>42</v>
      </c>
      <c r="C742" s="150" t="s">
        <v>3125</v>
      </c>
      <c r="D742" s="150" t="s">
        <v>3413</v>
      </c>
      <c r="E742" s="151" t="s">
        <v>3125</v>
      </c>
      <c r="F742" s="150" t="s">
        <v>2667</v>
      </c>
      <c r="G742" s="150" t="s">
        <v>3127</v>
      </c>
    </row>
    <row r="743" spans="1:7" ht="17.25">
      <c r="A743" s="150" t="s">
        <v>3027</v>
      </c>
      <c r="B743" s="150" t="s">
        <v>44</v>
      </c>
      <c r="C743" s="150" t="s">
        <v>1889</v>
      </c>
      <c r="D743" s="150" t="s">
        <v>3413</v>
      </c>
      <c r="E743" s="151" t="s">
        <v>217</v>
      </c>
      <c r="F743" s="150" t="s">
        <v>2667</v>
      </c>
      <c r="G743" s="150" t="s">
        <v>3028</v>
      </c>
    </row>
    <row r="744" spans="1:7" ht="17.25">
      <c r="A744" s="150" t="s">
        <v>3130</v>
      </c>
      <c r="B744" s="150" t="s">
        <v>44</v>
      </c>
      <c r="C744" s="150" t="s">
        <v>217</v>
      </c>
      <c r="D744" s="150" t="s">
        <v>3413</v>
      </c>
      <c r="E744" s="151" t="s">
        <v>217</v>
      </c>
      <c r="F744" s="150" t="s">
        <v>2667</v>
      </c>
      <c r="G744" s="150" t="s">
        <v>3131</v>
      </c>
    </row>
    <row r="745" spans="1:7" ht="17.100000000000001">
      <c r="A745" s="150" t="s">
        <v>2833</v>
      </c>
      <c r="B745" s="150" t="s">
        <v>36</v>
      </c>
      <c r="C745" s="150"/>
      <c r="D745" s="150" t="s">
        <v>2834</v>
      </c>
      <c r="E745" s="151"/>
      <c r="F745" s="150" t="s">
        <v>2835</v>
      </c>
      <c r="G745" s="150" t="s">
        <v>2836</v>
      </c>
    </row>
    <row r="746" spans="1:7" ht="17.25">
      <c r="A746" s="150" t="s">
        <v>3387</v>
      </c>
      <c r="B746" s="150" t="s">
        <v>2863</v>
      </c>
      <c r="C746" s="150" t="s">
        <v>3388</v>
      </c>
      <c r="D746" s="150" t="s">
        <v>3413</v>
      </c>
      <c r="E746" s="151" t="s">
        <v>680</v>
      </c>
      <c r="F746" s="150" t="s">
        <v>2667</v>
      </c>
      <c r="G746" s="150" t="s">
        <v>3389</v>
      </c>
    </row>
    <row r="747" spans="1:7" ht="17.25">
      <c r="A747" s="52" t="s">
        <v>3414</v>
      </c>
      <c r="B747" s="52"/>
      <c r="C747" s="52"/>
      <c r="D747" s="52"/>
      <c r="E747" s="53"/>
      <c r="F747" s="52"/>
      <c r="G747" s="52"/>
    </row>
    <row r="748" spans="1:7" ht="17.25">
      <c r="A748" s="150" t="s">
        <v>2838</v>
      </c>
      <c r="B748" s="150" t="s">
        <v>35</v>
      </c>
      <c r="C748" s="150" t="s">
        <v>2839</v>
      </c>
      <c r="D748" s="150" t="s">
        <v>3413</v>
      </c>
      <c r="E748" s="151" t="s">
        <v>217</v>
      </c>
      <c r="F748" s="150" t="s">
        <v>2671</v>
      </c>
      <c r="G748" s="150" t="s">
        <v>2842</v>
      </c>
    </row>
    <row r="749" spans="1:7" ht="17.25">
      <c r="A749" s="150" t="s">
        <v>2843</v>
      </c>
      <c r="B749" s="150" t="s">
        <v>35</v>
      </c>
      <c r="C749" s="150" t="s">
        <v>2844</v>
      </c>
      <c r="D749" s="150" t="s">
        <v>3413</v>
      </c>
      <c r="E749" s="151" t="s">
        <v>3415</v>
      </c>
      <c r="F749" s="150" t="s">
        <v>2667</v>
      </c>
      <c r="G749" s="150" t="s">
        <v>2845</v>
      </c>
    </row>
    <row r="750" spans="1:7" ht="17.25">
      <c r="A750" s="150" t="s">
        <v>2846</v>
      </c>
      <c r="B750" s="150" t="s">
        <v>36</v>
      </c>
      <c r="C750" s="150" t="s">
        <v>2847</v>
      </c>
      <c r="D750" s="150" t="s">
        <v>3413</v>
      </c>
      <c r="E750" s="151" t="s">
        <v>3416</v>
      </c>
      <c r="F750" s="150" t="s">
        <v>2671</v>
      </c>
      <c r="G750" s="150" t="s">
        <v>2849</v>
      </c>
    </row>
    <row r="751" spans="1:7" ht="17.25">
      <c r="A751" s="150" t="s">
        <v>3135</v>
      </c>
      <c r="B751" s="150" t="s">
        <v>36</v>
      </c>
      <c r="C751" s="150" t="s">
        <v>217</v>
      </c>
      <c r="D751" s="150" t="s">
        <v>3413</v>
      </c>
      <c r="E751" s="151" t="s">
        <v>217</v>
      </c>
      <c r="F751" s="150" t="s">
        <v>2667</v>
      </c>
      <c r="G751" s="150" t="s">
        <v>3136</v>
      </c>
    </row>
    <row r="752" spans="1:7" ht="17.25" hidden="1">
      <c r="A752" s="150" t="s">
        <v>3137</v>
      </c>
      <c r="B752" s="150" t="s">
        <v>42</v>
      </c>
      <c r="C752" s="150" t="s">
        <v>217</v>
      </c>
      <c r="D752" s="150" t="s">
        <v>3413</v>
      </c>
      <c r="E752" s="151" t="s">
        <v>217</v>
      </c>
      <c r="F752" s="150" t="s">
        <v>2667</v>
      </c>
      <c r="G752" s="150" t="s">
        <v>3138</v>
      </c>
    </row>
    <row r="753" spans="1:7" ht="17.25" hidden="1">
      <c r="A753" s="150" t="s">
        <v>2856</v>
      </c>
      <c r="B753" s="150" t="s">
        <v>42</v>
      </c>
      <c r="C753" s="150" t="s">
        <v>2847</v>
      </c>
      <c r="D753" s="150" t="s">
        <v>3413</v>
      </c>
      <c r="E753" s="151" t="s">
        <v>3416</v>
      </c>
      <c r="F753" s="150" t="s">
        <v>2671</v>
      </c>
      <c r="G753" s="150" t="s">
        <v>2857</v>
      </c>
    </row>
    <row r="754" spans="1:7" ht="17.25" hidden="1">
      <c r="A754" s="150" t="s">
        <v>3139</v>
      </c>
      <c r="B754" s="150" t="s">
        <v>44</v>
      </c>
      <c r="C754" s="150" t="s">
        <v>217</v>
      </c>
      <c r="D754" s="150" t="s">
        <v>3413</v>
      </c>
      <c r="E754" s="151" t="s">
        <v>217</v>
      </c>
      <c r="F754" s="150" t="s">
        <v>2667</v>
      </c>
      <c r="G754" s="150" t="s">
        <v>3140</v>
      </c>
    </row>
    <row r="755" spans="1:7" ht="17.25" hidden="1">
      <c r="A755" s="150" t="s">
        <v>2858</v>
      </c>
      <c r="B755" s="150" t="s">
        <v>44</v>
      </c>
      <c r="C755" s="150" t="s">
        <v>2847</v>
      </c>
      <c r="D755" s="150" t="s">
        <v>3413</v>
      </c>
      <c r="E755" s="151" t="s">
        <v>3416</v>
      </c>
      <c r="F755" s="150" t="s">
        <v>2671</v>
      </c>
      <c r="G755" s="150" t="s">
        <v>2836</v>
      </c>
    </row>
    <row r="756" spans="1:7" ht="17.25" hidden="1">
      <c r="A756" s="150" t="s">
        <v>2859</v>
      </c>
      <c r="B756" s="150" t="s">
        <v>57</v>
      </c>
      <c r="C756" s="150" t="s">
        <v>2847</v>
      </c>
      <c r="D756" s="150" t="s">
        <v>3413</v>
      </c>
      <c r="E756" s="151" t="s">
        <v>3416</v>
      </c>
      <c r="F756" s="150" t="s">
        <v>2671</v>
      </c>
      <c r="G756" s="150" t="s">
        <v>2836</v>
      </c>
    </row>
    <row r="757" spans="1:7" ht="17.25" hidden="1">
      <c r="A757" s="150" t="s">
        <v>3141</v>
      </c>
      <c r="B757" s="150" t="s">
        <v>56</v>
      </c>
      <c r="C757" s="150" t="s">
        <v>3125</v>
      </c>
      <c r="D757" s="150" t="s">
        <v>3413</v>
      </c>
      <c r="E757" s="151" t="s">
        <v>3125</v>
      </c>
      <c r="F757" s="150" t="s">
        <v>2667</v>
      </c>
      <c r="G757" s="150" t="s">
        <v>3142</v>
      </c>
    </row>
    <row r="758" spans="1:7" ht="17.25" hidden="1">
      <c r="A758" s="150" t="s">
        <v>3143</v>
      </c>
      <c r="B758" s="150" t="s">
        <v>57</v>
      </c>
      <c r="C758" s="150" t="s">
        <v>3144</v>
      </c>
      <c r="D758" s="150" t="s">
        <v>3413</v>
      </c>
      <c r="E758" s="151" t="s">
        <v>217</v>
      </c>
      <c r="F758" s="150" t="s">
        <v>2667</v>
      </c>
      <c r="G758" s="150" t="s">
        <v>3145</v>
      </c>
    </row>
    <row r="759" spans="1:7" ht="17.100000000000001" hidden="1">
      <c r="A759" s="150" t="s">
        <v>2862</v>
      </c>
      <c r="B759" s="150" t="s">
        <v>2863</v>
      </c>
      <c r="C759" s="150"/>
      <c r="D759" s="150" t="s">
        <v>2834</v>
      </c>
      <c r="E759" s="151"/>
      <c r="F759" s="150" t="s">
        <v>2835</v>
      </c>
      <c r="G759" s="150" t="s">
        <v>2836</v>
      </c>
    </row>
    <row r="760" spans="1:7" ht="17.100000000000001" hidden="1">
      <c r="A760" s="150" t="s">
        <v>2864</v>
      </c>
      <c r="B760" s="150" t="s">
        <v>2863</v>
      </c>
      <c r="C760" s="150"/>
      <c r="D760" s="150" t="s">
        <v>2834</v>
      </c>
      <c r="E760" s="151"/>
      <c r="F760" s="150" t="s">
        <v>2835</v>
      </c>
      <c r="G760" s="150" t="s">
        <v>2836</v>
      </c>
    </row>
    <row r="761" spans="1:7" ht="17.100000000000001">
      <c r="A761" s="150" t="s">
        <v>2865</v>
      </c>
      <c r="B761" s="150" t="s">
        <v>2866</v>
      </c>
      <c r="C761" s="150"/>
      <c r="D761" s="150" t="s">
        <v>2834</v>
      </c>
      <c r="E761" s="151"/>
      <c r="F761" s="150" t="s">
        <v>2835</v>
      </c>
      <c r="G761" s="150" t="s">
        <v>2836</v>
      </c>
    </row>
    <row r="762" spans="1:7" ht="17.100000000000001">
      <c r="A762" s="150" t="s">
        <v>2867</v>
      </c>
      <c r="B762" s="150" t="s">
        <v>2868</v>
      </c>
      <c r="C762" s="150"/>
      <c r="D762" s="150" t="s">
        <v>2834</v>
      </c>
      <c r="E762" s="151"/>
      <c r="F762" s="150" t="s">
        <v>2835</v>
      </c>
      <c r="G762" s="150" t="s">
        <v>2836</v>
      </c>
    </row>
    <row r="763" spans="1:7" ht="17.100000000000001">
      <c r="A763" s="150" t="s">
        <v>2869</v>
      </c>
      <c r="B763" s="150" t="s">
        <v>2868</v>
      </c>
      <c r="C763" s="150"/>
      <c r="D763" s="150" t="s">
        <v>2834</v>
      </c>
      <c r="E763" s="151"/>
      <c r="F763" s="150" t="s">
        <v>2835</v>
      </c>
      <c r="G763" s="150" t="s">
        <v>2836</v>
      </c>
    </row>
    <row r="764" spans="1:7" ht="17.100000000000001">
      <c r="A764" s="150" t="s">
        <v>2870</v>
      </c>
      <c r="B764" s="150" t="s">
        <v>2868</v>
      </c>
      <c r="C764" s="150"/>
      <c r="D764" s="150" t="s">
        <v>2834</v>
      </c>
      <c r="E764" s="151"/>
      <c r="F764" s="150" t="s">
        <v>2835</v>
      </c>
      <c r="G764" s="150" t="s">
        <v>2836</v>
      </c>
    </row>
    <row r="765" spans="1:7" ht="17.100000000000001">
      <c r="A765" s="150" t="s">
        <v>2871</v>
      </c>
      <c r="B765" s="150" t="s">
        <v>2868</v>
      </c>
      <c r="C765" s="150"/>
      <c r="D765" s="150" t="s">
        <v>2834</v>
      </c>
      <c r="E765" s="151"/>
      <c r="F765" s="150" t="s">
        <v>2835</v>
      </c>
      <c r="G765" s="150" t="s">
        <v>2836</v>
      </c>
    </row>
    <row r="766" spans="1:7" ht="17.100000000000001">
      <c r="A766" s="150" t="s">
        <v>2872</v>
      </c>
      <c r="B766" s="150" t="s">
        <v>36</v>
      </c>
      <c r="C766" s="150"/>
      <c r="D766" s="150" t="s">
        <v>2834</v>
      </c>
      <c r="E766" s="151"/>
      <c r="F766" s="150" t="s">
        <v>2835</v>
      </c>
      <c r="G766" s="150" t="s">
        <v>2836</v>
      </c>
    </row>
    <row r="767" spans="1:7" ht="17.100000000000001">
      <c r="A767" s="150" t="s">
        <v>2873</v>
      </c>
      <c r="B767" s="150" t="s">
        <v>35</v>
      </c>
      <c r="C767" s="150"/>
      <c r="D767" s="150" t="s">
        <v>2834</v>
      </c>
      <c r="E767" s="151"/>
      <c r="F767" s="150" t="s">
        <v>2835</v>
      </c>
      <c r="G767" s="150" t="s">
        <v>2836</v>
      </c>
    </row>
    <row r="768" spans="1:7" ht="17.100000000000001">
      <c r="A768" s="150" t="s">
        <v>2874</v>
      </c>
      <c r="B768" s="150" t="s">
        <v>40</v>
      </c>
      <c r="C768" s="150"/>
      <c r="D768" s="150" t="s">
        <v>2834</v>
      </c>
      <c r="E768" s="151"/>
      <c r="F768" s="150" t="s">
        <v>2835</v>
      </c>
      <c r="G768" s="150" t="s">
        <v>2836</v>
      </c>
    </row>
    <row r="769" spans="1:7" ht="17.100000000000001">
      <c r="A769" s="150" t="s">
        <v>2875</v>
      </c>
      <c r="B769" s="150" t="s">
        <v>2876</v>
      </c>
      <c r="C769" s="150"/>
      <c r="D769" s="150" t="s">
        <v>2834</v>
      </c>
      <c r="E769" s="151"/>
      <c r="F769" s="150" t="s">
        <v>2835</v>
      </c>
      <c r="G769" s="150" t="s">
        <v>2836</v>
      </c>
    </row>
    <row r="770" spans="1:7" ht="17.100000000000001">
      <c r="A770" s="150" t="s">
        <v>2877</v>
      </c>
      <c r="B770" s="150" t="s">
        <v>35</v>
      </c>
      <c r="C770" s="150"/>
      <c r="D770" s="150" t="s">
        <v>2834</v>
      </c>
      <c r="E770" s="151"/>
      <c r="F770" s="150" t="s">
        <v>2835</v>
      </c>
      <c r="G770" s="150" t="s">
        <v>2836</v>
      </c>
    </row>
    <row r="771" spans="1:7" ht="17.25">
      <c r="A771" s="150" t="s">
        <v>2878</v>
      </c>
      <c r="B771" s="150" t="s">
        <v>42</v>
      </c>
      <c r="C771" s="150" t="s">
        <v>2847</v>
      </c>
      <c r="D771" s="150" t="s">
        <v>3413</v>
      </c>
      <c r="E771" s="151" t="s">
        <v>3416</v>
      </c>
      <c r="F771" s="150" t="s">
        <v>2671</v>
      </c>
      <c r="G771" s="150" t="s">
        <v>2879</v>
      </c>
    </row>
    <row r="772" spans="1:7" ht="17.25">
      <c r="A772" s="150" t="s">
        <v>3146</v>
      </c>
      <c r="B772" s="150" t="s">
        <v>2884</v>
      </c>
      <c r="C772" s="150" t="s">
        <v>3125</v>
      </c>
      <c r="D772" s="150" t="s">
        <v>3413</v>
      </c>
      <c r="E772" s="151" t="s">
        <v>3125</v>
      </c>
      <c r="F772" s="150" t="s">
        <v>2667</v>
      </c>
      <c r="G772" s="150" t="s">
        <v>2836</v>
      </c>
    </row>
    <row r="773" spans="1:7" ht="17.25">
      <c r="A773" s="150" t="s">
        <v>3147</v>
      </c>
      <c r="B773" s="150" t="s">
        <v>36</v>
      </c>
      <c r="C773" s="150" t="s">
        <v>3125</v>
      </c>
      <c r="D773" s="150" t="s">
        <v>3413</v>
      </c>
      <c r="E773" s="151" t="s">
        <v>3125</v>
      </c>
      <c r="F773" s="150" t="s">
        <v>2667</v>
      </c>
      <c r="G773" s="150" t="s">
        <v>2836</v>
      </c>
    </row>
    <row r="774" spans="1:7" ht="17.25">
      <c r="A774" s="150" t="s">
        <v>3148</v>
      </c>
      <c r="B774" s="150" t="s">
        <v>33</v>
      </c>
      <c r="C774" s="150" t="s">
        <v>3125</v>
      </c>
      <c r="D774" s="150" t="s">
        <v>3413</v>
      </c>
      <c r="E774" s="151" t="s">
        <v>3125</v>
      </c>
      <c r="F774" s="150" t="s">
        <v>2667</v>
      </c>
      <c r="G774" s="150" t="s">
        <v>2836</v>
      </c>
    </row>
    <row r="775" spans="1:7" ht="17.25">
      <c r="A775" s="52" t="s">
        <v>3417</v>
      </c>
      <c r="B775" s="52"/>
      <c r="C775" s="52"/>
      <c r="D775" s="52"/>
      <c r="E775" s="53"/>
      <c r="F775" s="52"/>
      <c r="G775" s="52"/>
    </row>
    <row r="776" spans="1:7" ht="17.25">
      <c r="A776" s="150" t="s">
        <v>3150</v>
      </c>
      <c r="B776" s="150" t="s">
        <v>35</v>
      </c>
      <c r="C776" s="150" t="s">
        <v>217</v>
      </c>
      <c r="D776" s="150" t="s">
        <v>3413</v>
      </c>
      <c r="E776" s="151" t="s">
        <v>217</v>
      </c>
      <c r="F776" s="150" t="s">
        <v>2667</v>
      </c>
      <c r="G776" s="150" t="s">
        <v>2836</v>
      </c>
    </row>
    <row r="777" spans="1:7" ht="17.25">
      <c r="A777" s="150" t="s">
        <v>3151</v>
      </c>
      <c r="B777" s="150" t="s">
        <v>35</v>
      </c>
      <c r="C777" s="150" t="s">
        <v>217</v>
      </c>
      <c r="D777" s="150" t="s">
        <v>3413</v>
      </c>
      <c r="E777" s="151" t="s">
        <v>217</v>
      </c>
      <c r="F777" s="150" t="s">
        <v>2667</v>
      </c>
      <c r="G777" s="150" t="s">
        <v>3152</v>
      </c>
    </row>
    <row r="778" spans="1:7" ht="17.25">
      <c r="A778" s="150" t="s">
        <v>3153</v>
      </c>
      <c r="B778" s="150" t="s">
        <v>38</v>
      </c>
      <c r="C778" s="150" t="s">
        <v>3154</v>
      </c>
      <c r="D778" s="150" t="s">
        <v>3413</v>
      </c>
      <c r="E778" s="151" t="s">
        <v>217</v>
      </c>
      <c r="F778" s="150" t="s">
        <v>2667</v>
      </c>
      <c r="G778" s="150" t="s">
        <v>3155</v>
      </c>
    </row>
    <row r="779" spans="1:7" ht="17.25">
      <c r="A779" s="150" t="s">
        <v>3156</v>
      </c>
      <c r="B779" s="150" t="s">
        <v>40</v>
      </c>
      <c r="C779" s="150" t="s">
        <v>3157</v>
      </c>
      <c r="D779" s="150" t="s">
        <v>3413</v>
      </c>
      <c r="E779" s="151" t="s">
        <v>217</v>
      </c>
      <c r="F779" s="150" t="s">
        <v>2667</v>
      </c>
      <c r="G779" s="150" t="s">
        <v>3158</v>
      </c>
    </row>
    <row r="780" spans="1:7" ht="17.25">
      <c r="A780" s="150" t="s">
        <v>3159</v>
      </c>
      <c r="B780" s="150" t="s">
        <v>42</v>
      </c>
      <c r="C780" s="150" t="s">
        <v>217</v>
      </c>
      <c r="D780" s="150" t="s">
        <v>3413</v>
      </c>
      <c r="E780" s="151" t="s">
        <v>217</v>
      </c>
      <c r="F780" s="150" t="s">
        <v>2667</v>
      </c>
      <c r="G780" s="150" t="s">
        <v>3160</v>
      </c>
    </row>
    <row r="781" spans="1:7" ht="17.25">
      <c r="A781" s="150" t="s">
        <v>3161</v>
      </c>
      <c r="B781" s="150" t="s">
        <v>44</v>
      </c>
      <c r="C781" s="150" t="s">
        <v>217</v>
      </c>
      <c r="D781" s="150" t="s">
        <v>3413</v>
      </c>
      <c r="E781" s="151" t="s">
        <v>217</v>
      </c>
      <c r="F781" s="150" t="s">
        <v>2667</v>
      </c>
      <c r="G781" s="150" t="s">
        <v>3162</v>
      </c>
    </row>
    <row r="782" spans="1:7" ht="17.25">
      <c r="A782" s="150" t="s">
        <v>3163</v>
      </c>
      <c r="B782" s="150" t="s">
        <v>44</v>
      </c>
      <c r="C782" s="150" t="s">
        <v>217</v>
      </c>
      <c r="D782" s="150" t="s">
        <v>3413</v>
      </c>
      <c r="E782" s="151" t="s">
        <v>217</v>
      </c>
      <c r="F782" s="150" t="s">
        <v>2667</v>
      </c>
      <c r="G782" s="150" t="s">
        <v>3164</v>
      </c>
    </row>
    <row r="783" spans="1:7" ht="17.25">
      <c r="A783" s="150" t="s">
        <v>3165</v>
      </c>
      <c r="B783" s="150" t="s">
        <v>57</v>
      </c>
      <c r="C783" s="150" t="s">
        <v>217</v>
      </c>
      <c r="D783" s="150" t="s">
        <v>3413</v>
      </c>
      <c r="E783" s="151" t="s">
        <v>217</v>
      </c>
      <c r="F783" s="150" t="s">
        <v>2667</v>
      </c>
      <c r="G783" s="150" t="s">
        <v>3166</v>
      </c>
    </row>
    <row r="784" spans="1:7" ht="17.25">
      <c r="A784" s="150" t="s">
        <v>3167</v>
      </c>
      <c r="B784" s="150" t="s">
        <v>56</v>
      </c>
      <c r="C784" s="150" t="s">
        <v>217</v>
      </c>
      <c r="D784" s="150" t="s">
        <v>3413</v>
      </c>
      <c r="E784" s="151" t="s">
        <v>217</v>
      </c>
      <c r="F784" s="150" t="s">
        <v>2667</v>
      </c>
      <c r="G784" s="150" t="s">
        <v>2836</v>
      </c>
    </row>
    <row r="785" spans="1:7" ht="17.25">
      <c r="A785" s="150" t="s">
        <v>3168</v>
      </c>
      <c r="B785" s="150" t="s">
        <v>3169</v>
      </c>
      <c r="C785" s="150" t="s">
        <v>3125</v>
      </c>
      <c r="D785" s="150" t="s">
        <v>3413</v>
      </c>
      <c r="E785" s="151" t="s">
        <v>3125</v>
      </c>
      <c r="F785" s="150" t="s">
        <v>2667</v>
      </c>
      <c r="G785" s="150" t="s">
        <v>2836</v>
      </c>
    </row>
    <row r="786" spans="1:7" ht="17.100000000000001">
      <c r="A786" s="150" t="s">
        <v>2887</v>
      </c>
      <c r="B786" s="150" t="s">
        <v>40</v>
      </c>
      <c r="C786" s="150"/>
      <c r="D786" s="150" t="s">
        <v>2834</v>
      </c>
      <c r="E786" s="151"/>
      <c r="F786" s="150" t="s">
        <v>2835</v>
      </c>
      <c r="G786" s="150" t="s">
        <v>2888</v>
      </c>
    </row>
    <row r="787" spans="1:7" ht="17.25">
      <c r="A787" s="52" t="s">
        <v>3418</v>
      </c>
      <c r="B787" s="52"/>
      <c r="C787" s="52"/>
      <c r="D787" s="52"/>
      <c r="E787" s="53"/>
      <c r="F787" s="52"/>
      <c r="G787" s="52"/>
    </row>
    <row r="788" spans="1:7" ht="17.25">
      <c r="A788" s="150" t="s">
        <v>3171</v>
      </c>
      <c r="B788" s="150" t="s">
        <v>36</v>
      </c>
      <c r="C788" s="150" t="s">
        <v>3125</v>
      </c>
      <c r="D788" s="150" t="s">
        <v>3413</v>
      </c>
      <c r="E788" s="151" t="s">
        <v>3125</v>
      </c>
      <c r="F788" s="150" t="s">
        <v>2667</v>
      </c>
      <c r="G788" s="150" t="s">
        <v>3172</v>
      </c>
    </row>
    <row r="789" spans="1:7" ht="17.25">
      <c r="A789" s="150" t="s">
        <v>3173</v>
      </c>
      <c r="B789" s="150" t="s">
        <v>38</v>
      </c>
      <c r="C789" s="150" t="s">
        <v>3125</v>
      </c>
      <c r="D789" s="150" t="s">
        <v>3413</v>
      </c>
      <c r="E789" s="151" t="s">
        <v>3125</v>
      </c>
      <c r="F789" s="150" t="s">
        <v>2667</v>
      </c>
      <c r="G789" s="150" t="s">
        <v>3174</v>
      </c>
    </row>
    <row r="790" spans="1:7" ht="17.25">
      <c r="A790" s="150" t="s">
        <v>3175</v>
      </c>
      <c r="B790" s="150" t="s">
        <v>42</v>
      </c>
      <c r="C790" s="150" t="s">
        <v>3176</v>
      </c>
      <c r="D790" s="150" t="s">
        <v>3413</v>
      </c>
      <c r="E790" s="151" t="s">
        <v>217</v>
      </c>
      <c r="F790" s="150" t="s">
        <v>2667</v>
      </c>
      <c r="G790" s="150" t="s">
        <v>3177</v>
      </c>
    </row>
    <row r="791" spans="1:7" ht="17.25">
      <c r="A791" s="150" t="s">
        <v>2890</v>
      </c>
      <c r="B791" s="150" t="s">
        <v>42</v>
      </c>
      <c r="C791" s="150" t="s">
        <v>2847</v>
      </c>
      <c r="D791" s="150" t="s">
        <v>3413</v>
      </c>
      <c r="E791" s="151" t="s">
        <v>3416</v>
      </c>
      <c r="F791" s="150" t="s">
        <v>2671</v>
      </c>
      <c r="G791" s="150" t="s">
        <v>2891</v>
      </c>
    </row>
    <row r="792" spans="1:7" ht="17.25">
      <c r="A792" s="150" t="s">
        <v>3178</v>
      </c>
      <c r="B792" s="150" t="s">
        <v>44</v>
      </c>
      <c r="C792" s="150" t="s">
        <v>217</v>
      </c>
      <c r="D792" s="150" t="s">
        <v>3413</v>
      </c>
      <c r="E792" s="151" t="s">
        <v>217</v>
      </c>
      <c r="F792" s="150" t="s">
        <v>2667</v>
      </c>
      <c r="G792" s="150" t="s">
        <v>3179</v>
      </c>
    </row>
    <row r="793" spans="1:7" ht="17.25">
      <c r="A793" s="150" t="s">
        <v>3180</v>
      </c>
      <c r="B793" s="150" t="s">
        <v>44</v>
      </c>
      <c r="C793" s="150" t="s">
        <v>217</v>
      </c>
      <c r="D793" s="150" t="s">
        <v>3413</v>
      </c>
      <c r="E793" s="151" t="s">
        <v>217</v>
      </c>
      <c r="F793" s="150" t="s">
        <v>2667</v>
      </c>
      <c r="G793" s="150" t="s">
        <v>2836</v>
      </c>
    </row>
    <row r="794" spans="1:7" ht="17.25">
      <c r="A794" s="150" t="s">
        <v>2896</v>
      </c>
      <c r="B794" s="150" t="s">
        <v>44</v>
      </c>
      <c r="C794" s="150" t="s">
        <v>2897</v>
      </c>
      <c r="D794" s="150" t="s">
        <v>3413</v>
      </c>
      <c r="E794" s="151" t="s">
        <v>217</v>
      </c>
      <c r="F794" s="150" t="s">
        <v>2667</v>
      </c>
      <c r="G794" s="150" t="s">
        <v>2898</v>
      </c>
    </row>
    <row r="795" spans="1:7" ht="17.25">
      <c r="A795" s="150" t="s">
        <v>2899</v>
      </c>
      <c r="B795" s="150" t="s">
        <v>56</v>
      </c>
      <c r="C795" s="150" t="s">
        <v>2847</v>
      </c>
      <c r="D795" s="150" t="s">
        <v>3413</v>
      </c>
      <c r="E795" s="151" t="s">
        <v>3416</v>
      </c>
      <c r="F795" s="150" t="s">
        <v>2671</v>
      </c>
      <c r="G795" s="150" t="s">
        <v>2891</v>
      </c>
    </row>
    <row r="796" spans="1:7" ht="17.25">
      <c r="A796" s="150" t="s">
        <v>3053</v>
      </c>
      <c r="B796" s="150" t="s">
        <v>57</v>
      </c>
      <c r="C796" s="150" t="s">
        <v>3054</v>
      </c>
      <c r="D796" s="150" t="s">
        <v>3413</v>
      </c>
      <c r="E796" s="151" t="s">
        <v>3419</v>
      </c>
      <c r="F796" s="150" t="s">
        <v>2667</v>
      </c>
      <c r="G796" s="150" t="s">
        <v>3056</v>
      </c>
    </row>
    <row r="797" spans="1:7" ht="17.25">
      <c r="A797" s="150" t="s">
        <v>2902</v>
      </c>
      <c r="B797" s="150" t="s">
        <v>35</v>
      </c>
      <c r="C797" s="150" t="s">
        <v>2847</v>
      </c>
      <c r="D797" s="150" t="s">
        <v>3413</v>
      </c>
      <c r="E797" s="151" t="s">
        <v>3416</v>
      </c>
      <c r="F797" s="150" t="s">
        <v>2671</v>
      </c>
      <c r="G797" s="150" t="s">
        <v>2836</v>
      </c>
    </row>
    <row r="798" spans="1:7" ht="17.100000000000001">
      <c r="A798" s="150" t="s">
        <v>2903</v>
      </c>
      <c r="B798" s="150" t="s">
        <v>36</v>
      </c>
      <c r="C798" s="150"/>
      <c r="D798" s="150" t="s">
        <v>2834</v>
      </c>
      <c r="E798" s="151"/>
      <c r="F798" s="150" t="s">
        <v>2835</v>
      </c>
      <c r="G798" s="150" t="s">
        <v>2836</v>
      </c>
    </row>
    <row r="799" spans="1:7" ht="17.25">
      <c r="A799" s="52" t="s">
        <v>3420</v>
      </c>
      <c r="B799" s="52"/>
      <c r="C799" s="52"/>
      <c r="D799" s="52"/>
      <c r="E799" s="53"/>
      <c r="F799" s="52"/>
      <c r="G799" s="52"/>
    </row>
    <row r="800" spans="1:7" ht="17.25">
      <c r="A800" s="150" t="s">
        <v>3182</v>
      </c>
      <c r="B800" s="150" t="s">
        <v>38</v>
      </c>
      <c r="C800" s="150" t="s">
        <v>217</v>
      </c>
      <c r="D800" s="150" t="s">
        <v>3413</v>
      </c>
      <c r="E800" s="151" t="s">
        <v>217</v>
      </c>
      <c r="F800" s="150" t="s">
        <v>2667</v>
      </c>
      <c r="G800" s="150" t="s">
        <v>3183</v>
      </c>
    </row>
    <row r="801" spans="1:7" ht="17.25">
      <c r="A801" s="150" t="s">
        <v>2911</v>
      </c>
      <c r="B801" s="150" t="s">
        <v>40</v>
      </c>
      <c r="C801" s="150" t="s">
        <v>2847</v>
      </c>
      <c r="D801" s="150" t="s">
        <v>3413</v>
      </c>
      <c r="E801" s="151" t="s">
        <v>3416</v>
      </c>
      <c r="F801" s="150" t="s">
        <v>2671</v>
      </c>
      <c r="G801" s="150" t="s">
        <v>2836</v>
      </c>
    </row>
    <row r="802" spans="1:7" ht="17.25">
      <c r="A802" s="150" t="s">
        <v>3184</v>
      </c>
      <c r="B802" s="150" t="s">
        <v>40</v>
      </c>
      <c r="C802" s="150" t="s">
        <v>3125</v>
      </c>
      <c r="D802" s="150" t="s">
        <v>3413</v>
      </c>
      <c r="E802" s="151" t="s">
        <v>3125</v>
      </c>
      <c r="F802" s="150" t="s">
        <v>2667</v>
      </c>
      <c r="G802" s="150" t="s">
        <v>3185</v>
      </c>
    </row>
    <row r="803" spans="1:7" ht="17.25">
      <c r="A803" s="150" t="s">
        <v>3186</v>
      </c>
      <c r="B803" s="150" t="s">
        <v>40</v>
      </c>
      <c r="C803" s="150" t="s">
        <v>217</v>
      </c>
      <c r="D803" s="150" t="s">
        <v>3413</v>
      </c>
      <c r="E803" s="151" t="s">
        <v>217</v>
      </c>
      <c r="F803" s="150" t="s">
        <v>2667</v>
      </c>
      <c r="G803" s="150" t="s">
        <v>3187</v>
      </c>
    </row>
    <row r="804" spans="1:7" ht="17.25">
      <c r="A804" s="150" t="s">
        <v>3188</v>
      </c>
      <c r="B804" s="150" t="s">
        <v>42</v>
      </c>
      <c r="C804" s="150" t="s">
        <v>3125</v>
      </c>
      <c r="D804" s="150" t="s">
        <v>3413</v>
      </c>
      <c r="E804" s="151" t="s">
        <v>3125</v>
      </c>
      <c r="F804" s="150" t="s">
        <v>2667</v>
      </c>
      <c r="G804" s="150" t="s">
        <v>3189</v>
      </c>
    </row>
    <row r="805" spans="1:7" ht="17.25">
      <c r="A805" s="150" t="s">
        <v>3190</v>
      </c>
      <c r="B805" s="150" t="s">
        <v>44</v>
      </c>
      <c r="C805" s="150" t="s">
        <v>217</v>
      </c>
      <c r="D805" s="150" t="s">
        <v>3413</v>
      </c>
      <c r="E805" s="151" t="s">
        <v>217</v>
      </c>
      <c r="F805" s="150" t="s">
        <v>2667</v>
      </c>
      <c r="G805" s="150" t="s">
        <v>3191</v>
      </c>
    </row>
    <row r="806" spans="1:7" ht="17.25">
      <c r="A806" s="150" t="s">
        <v>3192</v>
      </c>
      <c r="B806" s="150" t="s">
        <v>44</v>
      </c>
      <c r="C806" s="150" t="s">
        <v>217</v>
      </c>
      <c r="D806" s="150" t="s">
        <v>3413</v>
      </c>
      <c r="E806" s="151" t="s">
        <v>217</v>
      </c>
      <c r="F806" s="150" t="s">
        <v>2667</v>
      </c>
      <c r="G806" s="150" t="s">
        <v>3193</v>
      </c>
    </row>
    <row r="807" spans="1:7" ht="17.25">
      <c r="A807" s="150" t="s">
        <v>3194</v>
      </c>
      <c r="B807" s="150" t="s">
        <v>56</v>
      </c>
      <c r="C807" s="150" t="s">
        <v>3195</v>
      </c>
      <c r="D807" s="150" t="s">
        <v>3413</v>
      </c>
      <c r="E807" s="151" t="s">
        <v>217</v>
      </c>
      <c r="F807" s="150" t="s">
        <v>2667</v>
      </c>
      <c r="G807" s="150" t="s">
        <v>3196</v>
      </c>
    </row>
    <row r="808" spans="1:7" ht="17.25">
      <c r="A808" s="150" t="s">
        <v>3197</v>
      </c>
      <c r="B808" s="150" t="s">
        <v>56</v>
      </c>
      <c r="C808" s="150" t="s">
        <v>3125</v>
      </c>
      <c r="D808" s="150" t="s">
        <v>3413</v>
      </c>
      <c r="E808" s="151" t="s">
        <v>3125</v>
      </c>
      <c r="F808" s="150" t="s">
        <v>2667</v>
      </c>
      <c r="G808" s="150" t="s">
        <v>3198</v>
      </c>
    </row>
    <row r="809" spans="1:7" ht="17.25">
      <c r="A809" s="150" t="s">
        <v>3199</v>
      </c>
      <c r="B809" s="150" t="s">
        <v>56</v>
      </c>
      <c r="C809" s="150" t="s">
        <v>3200</v>
      </c>
      <c r="D809" s="150" t="s">
        <v>3413</v>
      </c>
      <c r="E809" s="151" t="s">
        <v>3125</v>
      </c>
      <c r="F809" s="150" t="s">
        <v>2667</v>
      </c>
      <c r="G809" s="150" t="s">
        <v>3201</v>
      </c>
    </row>
    <row r="810" spans="1:7" ht="17.25">
      <c r="A810" s="150" t="s">
        <v>3202</v>
      </c>
      <c r="B810" s="150" t="s">
        <v>57</v>
      </c>
      <c r="C810" s="150" t="s">
        <v>3125</v>
      </c>
      <c r="D810" s="150" t="s">
        <v>3413</v>
      </c>
      <c r="E810" s="151" t="s">
        <v>3125</v>
      </c>
      <c r="F810" s="150" t="s">
        <v>2667</v>
      </c>
      <c r="G810" s="150" t="s">
        <v>3203</v>
      </c>
    </row>
    <row r="811" spans="1:7" ht="17.25">
      <c r="A811" s="150" t="s">
        <v>2913</v>
      </c>
      <c r="B811" s="150" t="s">
        <v>57</v>
      </c>
      <c r="C811" s="150" t="s">
        <v>2847</v>
      </c>
      <c r="D811" s="150" t="s">
        <v>3413</v>
      </c>
      <c r="E811" s="151" t="s">
        <v>3416</v>
      </c>
      <c r="F811" s="150" t="s">
        <v>2671</v>
      </c>
      <c r="G811" s="150" t="s">
        <v>2914</v>
      </c>
    </row>
    <row r="812" spans="1:7" ht="17.25">
      <c r="A812" s="150" t="s">
        <v>3204</v>
      </c>
      <c r="B812" s="150" t="s">
        <v>58</v>
      </c>
      <c r="C812" s="150" t="s">
        <v>217</v>
      </c>
      <c r="D812" s="150" t="s">
        <v>3413</v>
      </c>
      <c r="E812" s="151" t="s">
        <v>217</v>
      </c>
      <c r="F812" s="150" t="s">
        <v>2667</v>
      </c>
      <c r="G812" s="150" t="s">
        <v>3205</v>
      </c>
    </row>
    <row r="813" spans="1:7" ht="17.25">
      <c r="A813" s="150" t="s">
        <v>3065</v>
      </c>
      <c r="B813" s="150"/>
      <c r="C813" s="150" t="s">
        <v>3066</v>
      </c>
      <c r="D813" s="150" t="s">
        <v>3413</v>
      </c>
      <c r="E813" s="151" t="s">
        <v>217</v>
      </c>
      <c r="F813" s="150" t="s">
        <v>2667</v>
      </c>
      <c r="G813" s="150" t="s">
        <v>3067</v>
      </c>
    </row>
    <row r="814" spans="1:7" ht="17.25">
      <c r="A814" s="52" t="s">
        <v>3421</v>
      </c>
      <c r="B814" s="52"/>
      <c r="C814" s="52"/>
      <c r="D814" s="52"/>
      <c r="E814" s="53"/>
      <c r="F814" s="52"/>
      <c r="G814" s="52"/>
    </row>
    <row r="815" spans="1:7" ht="17.25">
      <c r="A815" s="150" t="s">
        <v>3207</v>
      </c>
      <c r="B815" s="150" t="s">
        <v>36</v>
      </c>
      <c r="C815" s="150" t="s">
        <v>3125</v>
      </c>
      <c r="D815" s="150" t="s">
        <v>3413</v>
      </c>
      <c r="E815" s="151" t="s">
        <v>3125</v>
      </c>
      <c r="F815" s="150" t="s">
        <v>2667</v>
      </c>
      <c r="G815" s="150" t="s">
        <v>3208</v>
      </c>
    </row>
    <row r="816" spans="1:7" ht="17.25">
      <c r="A816" s="150" t="s">
        <v>3209</v>
      </c>
      <c r="B816" s="150" t="s">
        <v>36</v>
      </c>
      <c r="C816" s="150" t="s">
        <v>217</v>
      </c>
      <c r="D816" s="150" t="s">
        <v>3413</v>
      </c>
      <c r="E816" s="151" t="s">
        <v>217</v>
      </c>
      <c r="F816" s="150" t="s">
        <v>2667</v>
      </c>
      <c r="G816" s="150" t="s">
        <v>3210</v>
      </c>
    </row>
    <row r="817" spans="1:7" ht="17.25">
      <c r="A817" s="150" t="s">
        <v>3211</v>
      </c>
      <c r="B817" s="150" t="s">
        <v>36</v>
      </c>
      <c r="C817" s="150" t="s">
        <v>3125</v>
      </c>
      <c r="D817" s="150" t="s">
        <v>3413</v>
      </c>
      <c r="E817" s="151" t="s">
        <v>3125</v>
      </c>
      <c r="F817" s="150" t="s">
        <v>2667</v>
      </c>
      <c r="G817" s="150" t="s">
        <v>3212</v>
      </c>
    </row>
    <row r="818" spans="1:7" ht="17.25">
      <c r="A818" s="150" t="s">
        <v>3213</v>
      </c>
      <c r="B818" s="150" t="s">
        <v>36</v>
      </c>
      <c r="C818" s="150" t="s">
        <v>217</v>
      </c>
      <c r="D818" s="150" t="s">
        <v>3413</v>
      </c>
      <c r="E818" s="151" t="s">
        <v>217</v>
      </c>
      <c r="F818" s="150" t="s">
        <v>2667</v>
      </c>
      <c r="G818" s="150" t="s">
        <v>3214</v>
      </c>
    </row>
    <row r="819" spans="1:7" ht="17.100000000000001">
      <c r="A819" s="150" t="s">
        <v>2919</v>
      </c>
      <c r="B819" s="150" t="s">
        <v>36</v>
      </c>
      <c r="C819" s="150"/>
      <c r="D819" s="150" t="s">
        <v>2834</v>
      </c>
      <c r="E819" s="151"/>
      <c r="F819" s="150" t="s">
        <v>2835</v>
      </c>
      <c r="G819" s="150" t="s">
        <v>2920</v>
      </c>
    </row>
    <row r="820" spans="1:7" ht="17.25">
      <c r="A820" s="150" t="s">
        <v>3215</v>
      </c>
      <c r="B820" s="150" t="s">
        <v>40</v>
      </c>
      <c r="C820" s="150" t="s">
        <v>3125</v>
      </c>
      <c r="D820" s="150" t="s">
        <v>3413</v>
      </c>
      <c r="E820" s="151" t="s">
        <v>3125</v>
      </c>
      <c r="F820" s="150" t="s">
        <v>2667</v>
      </c>
      <c r="G820" s="150" t="s">
        <v>3216</v>
      </c>
    </row>
    <row r="821" spans="1:7" ht="17.25">
      <c r="A821" s="150" t="s">
        <v>3217</v>
      </c>
      <c r="B821" s="150" t="s">
        <v>40</v>
      </c>
      <c r="C821" s="150" t="s">
        <v>217</v>
      </c>
      <c r="D821" s="150" t="s">
        <v>3413</v>
      </c>
      <c r="E821" s="151" t="s">
        <v>217</v>
      </c>
      <c r="F821" s="150" t="s">
        <v>2667</v>
      </c>
      <c r="G821" s="150" t="s">
        <v>3218</v>
      </c>
    </row>
    <row r="822" spans="1:7" ht="17.25">
      <c r="A822" s="150" t="s">
        <v>3219</v>
      </c>
      <c r="B822" s="150" t="s">
        <v>42</v>
      </c>
      <c r="C822" s="150" t="s">
        <v>3125</v>
      </c>
      <c r="D822" s="150" t="s">
        <v>3413</v>
      </c>
      <c r="E822" s="151" t="s">
        <v>3125</v>
      </c>
      <c r="F822" s="150" t="s">
        <v>2667</v>
      </c>
      <c r="G822" s="150" t="s">
        <v>3220</v>
      </c>
    </row>
    <row r="823" spans="1:7" ht="17.25">
      <c r="A823" s="150" t="s">
        <v>2921</v>
      </c>
      <c r="B823" s="150" t="s">
        <v>42</v>
      </c>
      <c r="C823" s="150" t="s">
        <v>2922</v>
      </c>
      <c r="D823" s="150" t="s">
        <v>3413</v>
      </c>
      <c r="E823" s="151" t="s">
        <v>3422</v>
      </c>
      <c r="F823" s="150" t="s">
        <v>2671</v>
      </c>
      <c r="G823" s="150" t="s">
        <v>2923</v>
      </c>
    </row>
    <row r="824" spans="1:7" ht="17.25">
      <c r="A824" s="150" t="s">
        <v>3222</v>
      </c>
      <c r="B824" s="150" t="s">
        <v>44</v>
      </c>
      <c r="C824" s="150" t="s">
        <v>3125</v>
      </c>
      <c r="D824" s="150" t="s">
        <v>3413</v>
      </c>
      <c r="E824" s="151" t="s">
        <v>3125</v>
      </c>
      <c r="F824" s="150" t="s">
        <v>2667</v>
      </c>
      <c r="G824" s="150" t="s">
        <v>3223</v>
      </c>
    </row>
    <row r="825" spans="1:7" ht="17.25">
      <c r="A825" s="150" t="s">
        <v>2924</v>
      </c>
      <c r="B825" s="150" t="s">
        <v>44</v>
      </c>
      <c r="C825" s="150" t="s">
        <v>2847</v>
      </c>
      <c r="D825" s="150" t="s">
        <v>3413</v>
      </c>
      <c r="E825" s="151" t="s">
        <v>3416</v>
      </c>
      <c r="F825" s="150" t="s">
        <v>2671</v>
      </c>
      <c r="G825" s="150" t="s">
        <v>2925</v>
      </c>
    </row>
    <row r="826" spans="1:7" ht="17.25">
      <c r="A826" s="150" t="s">
        <v>3224</v>
      </c>
      <c r="B826" s="150" t="s">
        <v>44</v>
      </c>
      <c r="C826" s="150" t="s">
        <v>3125</v>
      </c>
      <c r="D826" s="150" t="s">
        <v>3413</v>
      </c>
      <c r="E826" s="151" t="s">
        <v>3125</v>
      </c>
      <c r="F826" s="150" t="s">
        <v>2667</v>
      </c>
      <c r="G826" s="150" t="s">
        <v>3225</v>
      </c>
    </row>
    <row r="827" spans="1:7" ht="17.25">
      <c r="A827" s="150" t="s">
        <v>3226</v>
      </c>
      <c r="B827" s="150" t="s">
        <v>56</v>
      </c>
      <c r="C827" s="150" t="s">
        <v>3125</v>
      </c>
      <c r="D827" s="150" t="s">
        <v>3413</v>
      </c>
      <c r="E827" s="151" t="s">
        <v>3125</v>
      </c>
      <c r="F827" s="150" t="s">
        <v>2667</v>
      </c>
      <c r="G827" s="150" t="s">
        <v>3227</v>
      </c>
    </row>
    <row r="828" spans="1:7" ht="17.25">
      <c r="A828" s="150" t="s">
        <v>3228</v>
      </c>
      <c r="B828" s="150" t="s">
        <v>57</v>
      </c>
      <c r="C828" s="150" t="s">
        <v>3125</v>
      </c>
      <c r="D828" s="150" t="s">
        <v>3413</v>
      </c>
      <c r="E828" s="151" t="s">
        <v>3125</v>
      </c>
      <c r="F828" s="150" t="s">
        <v>2667</v>
      </c>
      <c r="G828" s="150" t="s">
        <v>3229</v>
      </c>
    </row>
    <row r="829" spans="1:7" ht="17.25">
      <c r="A829" s="150" t="s">
        <v>3082</v>
      </c>
      <c r="B829" s="150" t="s">
        <v>2876</v>
      </c>
      <c r="C829" s="150" t="s">
        <v>3083</v>
      </c>
      <c r="D829" s="150" t="s">
        <v>3413</v>
      </c>
      <c r="E829" s="151" t="s">
        <v>3125</v>
      </c>
      <c r="F829" s="150" t="s">
        <v>2667</v>
      </c>
      <c r="G829" s="150" t="s">
        <v>3084</v>
      </c>
    </row>
    <row r="830" spans="1:7" ht="17.100000000000001">
      <c r="A830" s="150" t="s">
        <v>2926</v>
      </c>
      <c r="B830" s="150" t="s">
        <v>58</v>
      </c>
      <c r="C830" s="150"/>
      <c r="D830" s="150" t="s">
        <v>2834</v>
      </c>
      <c r="E830" s="151"/>
      <c r="F830" s="150" t="s">
        <v>2835</v>
      </c>
      <c r="G830" s="150" t="s">
        <v>2836</v>
      </c>
    </row>
    <row r="831" spans="1:7" ht="17.100000000000001">
      <c r="A831" s="150" t="s">
        <v>2927</v>
      </c>
      <c r="B831" s="150" t="s">
        <v>40</v>
      </c>
      <c r="C831" s="150"/>
      <c r="D831" s="150" t="s">
        <v>2834</v>
      </c>
      <c r="E831" s="151"/>
      <c r="F831" s="150" t="s">
        <v>2835</v>
      </c>
      <c r="G831" s="150" t="s">
        <v>2836</v>
      </c>
    </row>
    <row r="832" spans="1:7" ht="17.100000000000001">
      <c r="A832" s="150" t="s">
        <v>2928</v>
      </c>
      <c r="B832" s="150" t="s">
        <v>42</v>
      </c>
      <c r="C832" s="150"/>
      <c r="D832" s="150" t="s">
        <v>2834</v>
      </c>
      <c r="E832" s="151"/>
      <c r="F832" s="150" t="s">
        <v>2835</v>
      </c>
      <c r="G832" s="150" t="s">
        <v>2836</v>
      </c>
    </row>
    <row r="833" spans="1:7" ht="17.100000000000001">
      <c r="A833" s="150" t="s">
        <v>2929</v>
      </c>
      <c r="B833" s="150" t="s">
        <v>42</v>
      </c>
      <c r="C833" s="150"/>
      <c r="D833" s="150" t="s">
        <v>2834</v>
      </c>
      <c r="E833" s="151"/>
      <c r="F833" s="150" t="s">
        <v>2835</v>
      </c>
      <c r="G833" s="150" t="s">
        <v>2836</v>
      </c>
    </row>
    <row r="834" spans="1:7" ht="17.100000000000001">
      <c r="A834" s="150" t="s">
        <v>2930</v>
      </c>
      <c r="B834" s="150" t="s">
        <v>2876</v>
      </c>
      <c r="C834" s="150"/>
      <c r="D834" s="150" t="s">
        <v>2834</v>
      </c>
      <c r="E834" s="151"/>
      <c r="F834" s="150" t="s">
        <v>2835</v>
      </c>
      <c r="G834" s="150" t="s">
        <v>2836</v>
      </c>
    </row>
    <row r="835" spans="1:7" ht="17.100000000000001">
      <c r="A835" s="150" t="s">
        <v>2931</v>
      </c>
      <c r="B835" s="150" t="s">
        <v>56</v>
      </c>
      <c r="C835" s="150"/>
      <c r="D835" s="150" t="s">
        <v>2834</v>
      </c>
      <c r="E835" s="151"/>
      <c r="F835" s="150" t="s">
        <v>2835</v>
      </c>
      <c r="G835" s="150" t="s">
        <v>2836</v>
      </c>
    </row>
    <row r="836" spans="1:7" ht="17.100000000000001">
      <c r="A836" s="150" t="s">
        <v>2932</v>
      </c>
      <c r="B836" s="150" t="s">
        <v>2876</v>
      </c>
      <c r="C836" s="150"/>
      <c r="D836" s="150" t="s">
        <v>2834</v>
      </c>
      <c r="E836" s="151"/>
      <c r="F836" s="150" t="s">
        <v>2835</v>
      </c>
      <c r="G836" s="150" t="s">
        <v>2836</v>
      </c>
    </row>
    <row r="837" spans="1:7" ht="17.25">
      <c r="A837" s="150" t="s">
        <v>3230</v>
      </c>
      <c r="B837" s="150" t="s">
        <v>3231</v>
      </c>
      <c r="C837" s="150" t="s">
        <v>3125</v>
      </c>
      <c r="D837" s="150" t="s">
        <v>3413</v>
      </c>
      <c r="E837" s="151" t="s">
        <v>3125</v>
      </c>
      <c r="F837" s="150" t="s">
        <v>2667</v>
      </c>
      <c r="G837" s="150" t="s">
        <v>2836</v>
      </c>
    </row>
    <row r="838" spans="1:7" ht="17.25">
      <c r="A838" s="150" t="s">
        <v>3232</v>
      </c>
      <c r="B838" s="150" t="s">
        <v>36</v>
      </c>
      <c r="C838" s="150" t="s">
        <v>3125</v>
      </c>
      <c r="D838" s="150" t="s">
        <v>3413</v>
      </c>
      <c r="E838" s="151" t="s">
        <v>3125</v>
      </c>
      <c r="F838" s="150" t="s">
        <v>2667</v>
      </c>
      <c r="G838" s="150" t="s">
        <v>2836</v>
      </c>
    </row>
    <row r="839" spans="1:7" ht="17.25">
      <c r="A839" s="150" t="s">
        <v>3233</v>
      </c>
      <c r="B839" s="150" t="s">
        <v>3234</v>
      </c>
      <c r="C839" s="150" t="s">
        <v>217</v>
      </c>
      <c r="D839" s="150" t="s">
        <v>3413</v>
      </c>
      <c r="E839" s="151" t="s">
        <v>217</v>
      </c>
      <c r="F839" s="150" t="s">
        <v>2667</v>
      </c>
      <c r="G839" s="150" t="s">
        <v>2836</v>
      </c>
    </row>
    <row r="840" spans="1:7" ht="17.25">
      <c r="A840" s="52" t="s">
        <v>3423</v>
      </c>
      <c r="B840" s="52"/>
      <c r="C840" s="52"/>
      <c r="D840" s="52"/>
      <c r="E840" s="53"/>
      <c r="F840" s="52"/>
      <c r="G840" s="52"/>
    </row>
    <row r="841" spans="1:7" ht="17.25">
      <c r="A841" s="150" t="s">
        <v>3236</v>
      </c>
      <c r="B841" s="150" t="s">
        <v>35</v>
      </c>
      <c r="C841" s="150" t="s">
        <v>217</v>
      </c>
      <c r="D841" s="150" t="s">
        <v>3413</v>
      </c>
      <c r="E841" s="151" t="s">
        <v>217</v>
      </c>
      <c r="F841" s="150" t="s">
        <v>2667</v>
      </c>
      <c r="G841" s="150" t="s">
        <v>3237</v>
      </c>
    </row>
    <row r="842" spans="1:7" ht="17.25">
      <c r="A842" s="150" t="s">
        <v>3238</v>
      </c>
      <c r="B842" s="150" t="s">
        <v>33</v>
      </c>
      <c r="C842" s="150" t="s">
        <v>3125</v>
      </c>
      <c r="D842" s="150" t="s">
        <v>3413</v>
      </c>
      <c r="E842" s="151" t="s">
        <v>3125</v>
      </c>
      <c r="F842" s="150" t="s">
        <v>2667</v>
      </c>
      <c r="G842" s="150" t="s">
        <v>3239</v>
      </c>
    </row>
    <row r="843" spans="1:7" ht="17.25">
      <c r="A843" s="150" t="s">
        <v>3240</v>
      </c>
      <c r="B843" s="150" t="s">
        <v>40</v>
      </c>
      <c r="C843" s="150" t="s">
        <v>217</v>
      </c>
      <c r="D843" s="150" t="s">
        <v>3413</v>
      </c>
      <c r="E843" s="151" t="s">
        <v>217</v>
      </c>
      <c r="F843" s="150" t="s">
        <v>2667</v>
      </c>
      <c r="G843" s="150" t="s">
        <v>3241</v>
      </c>
    </row>
    <row r="844" spans="1:7" ht="17.25">
      <c r="A844" s="150" t="s">
        <v>3242</v>
      </c>
      <c r="B844" s="150" t="s">
        <v>40</v>
      </c>
      <c r="C844" s="150" t="s">
        <v>217</v>
      </c>
      <c r="D844" s="150" t="s">
        <v>3413</v>
      </c>
      <c r="E844" s="151" t="s">
        <v>217</v>
      </c>
      <c r="F844" s="150" t="s">
        <v>2667</v>
      </c>
      <c r="G844" s="150" t="s">
        <v>3243</v>
      </c>
    </row>
    <row r="845" spans="1:7" ht="17.25">
      <c r="A845" s="150" t="s">
        <v>3244</v>
      </c>
      <c r="B845" s="150" t="s">
        <v>40</v>
      </c>
      <c r="C845" s="150" t="s">
        <v>217</v>
      </c>
      <c r="D845" s="150" t="s">
        <v>3413</v>
      </c>
      <c r="E845" s="151" t="s">
        <v>217</v>
      </c>
      <c r="F845" s="150" t="s">
        <v>2667</v>
      </c>
      <c r="G845" s="150" t="s">
        <v>3245</v>
      </c>
    </row>
    <row r="846" spans="1:7" ht="17.25">
      <c r="A846" s="150" t="s">
        <v>3246</v>
      </c>
      <c r="B846" s="150" t="s">
        <v>33</v>
      </c>
      <c r="C846" s="150" t="s">
        <v>217</v>
      </c>
      <c r="D846" s="150" t="s">
        <v>3413</v>
      </c>
      <c r="E846" s="151" t="s">
        <v>217</v>
      </c>
      <c r="F846" s="151" t="s">
        <v>2667</v>
      </c>
      <c r="G846" s="150" t="s">
        <v>3247</v>
      </c>
    </row>
    <row r="847" spans="1:7" ht="17.25">
      <c r="A847" s="150" t="s">
        <v>2934</v>
      </c>
      <c r="B847" s="150" t="s">
        <v>44</v>
      </c>
      <c r="C847" s="150" t="s">
        <v>2935</v>
      </c>
      <c r="D847" s="150" t="s">
        <v>3413</v>
      </c>
      <c r="E847" s="151" t="s">
        <v>2599</v>
      </c>
      <c r="F847" s="150" t="s">
        <v>2667</v>
      </c>
      <c r="G847" s="150" t="s">
        <v>2937</v>
      </c>
    </row>
    <row r="848" spans="1:7" ht="17.100000000000001">
      <c r="A848" s="150" t="s">
        <v>2938</v>
      </c>
      <c r="B848" s="150" t="s">
        <v>44</v>
      </c>
      <c r="C848" s="150"/>
      <c r="D848" s="150" t="s">
        <v>2834</v>
      </c>
      <c r="E848" s="151"/>
      <c r="F848" s="150" t="s">
        <v>2939</v>
      </c>
      <c r="G848" s="150" t="s">
        <v>2836</v>
      </c>
    </row>
    <row r="849" spans="1:7" ht="17.100000000000001">
      <c r="A849" s="150" t="s">
        <v>2940</v>
      </c>
      <c r="B849" s="150" t="s">
        <v>44</v>
      </c>
      <c r="C849" s="150" t="s">
        <v>2941</v>
      </c>
      <c r="D849" s="150" t="s">
        <v>2834</v>
      </c>
      <c r="E849" s="151"/>
      <c r="F849" s="150" t="s">
        <v>2942</v>
      </c>
      <c r="G849" s="150" t="s">
        <v>2943</v>
      </c>
    </row>
    <row r="850" spans="1:7" ht="17.25">
      <c r="A850" s="150" t="s">
        <v>3249</v>
      </c>
      <c r="B850" s="150" t="s">
        <v>56</v>
      </c>
      <c r="C850" s="150" t="s">
        <v>217</v>
      </c>
      <c r="D850" s="150" t="s">
        <v>3413</v>
      </c>
      <c r="E850" s="151" t="s">
        <v>217</v>
      </c>
      <c r="F850" s="150" t="s">
        <v>2667</v>
      </c>
      <c r="G850" s="150" t="s">
        <v>3243</v>
      </c>
    </row>
    <row r="851" spans="1:7" ht="17.25">
      <c r="A851" s="150" t="s">
        <v>3250</v>
      </c>
      <c r="B851" s="150" t="s">
        <v>57</v>
      </c>
      <c r="C851" s="150" t="s">
        <v>3125</v>
      </c>
      <c r="D851" s="150" t="s">
        <v>3413</v>
      </c>
      <c r="E851" s="151" t="s">
        <v>3125</v>
      </c>
      <c r="F851" s="150" t="s">
        <v>2667</v>
      </c>
      <c r="G851" s="150" t="s">
        <v>3251</v>
      </c>
    </row>
    <row r="852" spans="1:7" ht="17.25">
      <c r="A852" s="150" t="s">
        <v>3252</v>
      </c>
      <c r="B852" s="150" t="s">
        <v>57</v>
      </c>
      <c r="C852" s="150" t="s">
        <v>3125</v>
      </c>
      <c r="D852" s="150" t="s">
        <v>3413</v>
      </c>
      <c r="E852" s="151" t="s">
        <v>3125</v>
      </c>
      <c r="F852" s="150" t="s">
        <v>2667</v>
      </c>
      <c r="G852" s="150" t="s">
        <v>3253</v>
      </c>
    </row>
    <row r="853" spans="1:7" ht="17.25" hidden="1">
      <c r="A853" s="150" t="s">
        <v>3254</v>
      </c>
      <c r="B853" s="150" t="s">
        <v>58</v>
      </c>
      <c r="C853" s="150" t="s">
        <v>217</v>
      </c>
      <c r="D853" s="150" t="s">
        <v>3413</v>
      </c>
      <c r="E853" s="151" t="s">
        <v>217</v>
      </c>
      <c r="F853" s="150" t="s">
        <v>2667</v>
      </c>
      <c r="G853" s="150" t="s">
        <v>3255</v>
      </c>
    </row>
    <row r="854" spans="1:7" ht="17.25" hidden="1">
      <c r="A854" s="150" t="s">
        <v>3256</v>
      </c>
      <c r="B854" s="150" t="s">
        <v>42</v>
      </c>
      <c r="C854" s="150" t="s">
        <v>3257</v>
      </c>
      <c r="D854" s="150" t="s">
        <v>3413</v>
      </c>
      <c r="E854" s="151" t="s">
        <v>217</v>
      </c>
      <c r="F854" s="150" t="s">
        <v>2667</v>
      </c>
      <c r="G854" s="150" t="s">
        <v>2836</v>
      </c>
    </row>
    <row r="855" spans="1:7" ht="17.25" hidden="1">
      <c r="A855" s="150" t="s">
        <v>3258</v>
      </c>
      <c r="B855" s="150" t="s">
        <v>38</v>
      </c>
      <c r="C855" s="150" t="s">
        <v>3125</v>
      </c>
      <c r="D855" s="150" t="s">
        <v>3413</v>
      </c>
      <c r="E855" s="151" t="s">
        <v>3125</v>
      </c>
      <c r="F855" s="150" t="s">
        <v>2667</v>
      </c>
      <c r="G855" s="150" t="s">
        <v>2836</v>
      </c>
    </row>
    <row r="856" spans="1:7" ht="17.25" hidden="1">
      <c r="A856" s="150" t="s">
        <v>3259</v>
      </c>
      <c r="B856" s="150" t="s">
        <v>33</v>
      </c>
      <c r="C856" s="150" t="s">
        <v>217</v>
      </c>
      <c r="D856" s="150" t="s">
        <v>3413</v>
      </c>
      <c r="E856" s="151" t="s">
        <v>217</v>
      </c>
      <c r="F856" s="150" t="s">
        <v>2667</v>
      </c>
      <c r="G856" s="150" t="s">
        <v>2836</v>
      </c>
    </row>
    <row r="857" spans="1:7" ht="17.100000000000001" hidden="1">
      <c r="A857" s="150" t="s">
        <v>2944</v>
      </c>
      <c r="B857" s="150" t="s">
        <v>2876</v>
      </c>
      <c r="C857" s="150"/>
      <c r="D857" s="150" t="s">
        <v>2834</v>
      </c>
      <c r="E857" s="151"/>
      <c r="F857" s="150" t="s">
        <v>2945</v>
      </c>
      <c r="G857" s="150" t="s">
        <v>2836</v>
      </c>
    </row>
    <row r="858" spans="1:7" ht="17.25" hidden="1">
      <c r="A858" s="52" t="s">
        <v>3424</v>
      </c>
      <c r="B858" s="52"/>
      <c r="C858" s="52"/>
      <c r="D858" s="52"/>
      <c r="E858" s="53"/>
      <c r="F858" s="52"/>
      <c r="G858" s="52"/>
    </row>
    <row r="859" spans="1:7" ht="17.25" hidden="1">
      <c r="A859" s="150" t="s">
        <v>3261</v>
      </c>
      <c r="B859" s="150" t="s">
        <v>38</v>
      </c>
      <c r="C859" s="150" t="s">
        <v>217</v>
      </c>
      <c r="D859" s="150" t="s">
        <v>3413</v>
      </c>
      <c r="E859" s="151" t="s">
        <v>217</v>
      </c>
      <c r="F859" s="150" t="s">
        <v>2667</v>
      </c>
      <c r="G859" s="150" t="s">
        <v>3255</v>
      </c>
    </row>
    <row r="860" spans="1:7" ht="17.25" hidden="1">
      <c r="A860" s="150" t="s">
        <v>3262</v>
      </c>
      <c r="B860" s="150" t="s">
        <v>42</v>
      </c>
      <c r="C860" s="150" t="s">
        <v>3125</v>
      </c>
      <c r="D860" s="150" t="s">
        <v>3413</v>
      </c>
      <c r="E860" s="151" t="s">
        <v>3125</v>
      </c>
      <c r="F860" s="150" t="s">
        <v>2667</v>
      </c>
      <c r="G860" s="150" t="s">
        <v>3263</v>
      </c>
    </row>
    <row r="861" spans="1:7" ht="17.25" hidden="1">
      <c r="A861" s="150" t="s">
        <v>3264</v>
      </c>
      <c r="B861" s="150" t="s">
        <v>42</v>
      </c>
      <c r="C861" s="150" t="s">
        <v>3125</v>
      </c>
      <c r="D861" s="150" t="s">
        <v>3413</v>
      </c>
      <c r="E861" s="151" t="s">
        <v>3125</v>
      </c>
      <c r="F861" s="150" t="s">
        <v>2667</v>
      </c>
      <c r="G861" s="150" t="s">
        <v>3265</v>
      </c>
    </row>
    <row r="862" spans="1:7" ht="17.25" hidden="1">
      <c r="A862" s="150" t="s">
        <v>3266</v>
      </c>
      <c r="B862" s="150" t="s">
        <v>44</v>
      </c>
      <c r="C862" s="150" t="s">
        <v>217</v>
      </c>
      <c r="D862" s="150" t="s">
        <v>3413</v>
      </c>
      <c r="E862" s="151" t="s">
        <v>217</v>
      </c>
      <c r="F862" s="150" t="s">
        <v>2667</v>
      </c>
      <c r="G862" s="150" t="s">
        <v>3267</v>
      </c>
    </row>
    <row r="863" spans="1:7" ht="17.25" hidden="1">
      <c r="A863" s="150" t="s">
        <v>3268</v>
      </c>
      <c r="B863" s="150" t="s">
        <v>56</v>
      </c>
      <c r="C863" s="150" t="s">
        <v>3269</v>
      </c>
      <c r="D863" s="150" t="s">
        <v>3413</v>
      </c>
      <c r="E863" s="151" t="s">
        <v>217</v>
      </c>
      <c r="F863" s="150" t="s">
        <v>2667</v>
      </c>
      <c r="G863" s="150" t="s">
        <v>3270</v>
      </c>
    </row>
    <row r="864" spans="1:7" ht="17.25" hidden="1">
      <c r="A864" s="150" t="s">
        <v>3271</v>
      </c>
      <c r="B864" s="150" t="s">
        <v>56</v>
      </c>
      <c r="C864" s="150" t="s">
        <v>3269</v>
      </c>
      <c r="D864" s="150" t="s">
        <v>3413</v>
      </c>
      <c r="E864" s="151" t="s">
        <v>217</v>
      </c>
      <c r="F864" s="150" t="s">
        <v>2667</v>
      </c>
      <c r="G864" s="150" t="s">
        <v>3270</v>
      </c>
    </row>
    <row r="865" spans="1:7" ht="17.25" hidden="1">
      <c r="A865" s="150" t="s">
        <v>3272</v>
      </c>
      <c r="B865" s="150" t="s">
        <v>56</v>
      </c>
      <c r="C865" s="150" t="s">
        <v>217</v>
      </c>
      <c r="D865" s="150" t="s">
        <v>3413</v>
      </c>
      <c r="E865" s="151" t="s">
        <v>217</v>
      </c>
      <c r="F865" s="150" t="s">
        <v>2667</v>
      </c>
      <c r="G865" s="150" t="s">
        <v>3273</v>
      </c>
    </row>
    <row r="866" spans="1:7" ht="17.25" hidden="1">
      <c r="A866" s="150" t="s">
        <v>3274</v>
      </c>
      <c r="B866" s="150" t="s">
        <v>57</v>
      </c>
      <c r="C866" s="150" t="s">
        <v>3125</v>
      </c>
      <c r="D866" s="150" t="s">
        <v>3413</v>
      </c>
      <c r="E866" s="151" t="s">
        <v>3125</v>
      </c>
      <c r="F866" s="150" t="s">
        <v>2667</v>
      </c>
      <c r="G866" s="150" t="s">
        <v>3275</v>
      </c>
    </row>
    <row r="867" spans="1:7" ht="17.25" hidden="1">
      <c r="A867" s="150" t="s">
        <v>2947</v>
      </c>
      <c r="B867" s="150" t="s">
        <v>58</v>
      </c>
      <c r="C867" s="150" t="s">
        <v>2839</v>
      </c>
      <c r="D867" s="150" t="s">
        <v>3413</v>
      </c>
      <c r="E867" s="151" t="s">
        <v>217</v>
      </c>
      <c r="F867" s="150" t="s">
        <v>2671</v>
      </c>
      <c r="G867" s="150" t="s">
        <v>2948</v>
      </c>
    </row>
    <row r="868" spans="1:7" ht="17.25" hidden="1">
      <c r="A868" s="150" t="s">
        <v>3276</v>
      </c>
      <c r="B868" s="150" t="s">
        <v>58</v>
      </c>
      <c r="C868" s="150" t="s">
        <v>3125</v>
      </c>
      <c r="D868" s="150" t="s">
        <v>3413</v>
      </c>
      <c r="E868" s="151" t="s">
        <v>3125</v>
      </c>
      <c r="F868" s="150" t="s">
        <v>2667</v>
      </c>
      <c r="G868" s="150" t="s">
        <v>3277</v>
      </c>
    </row>
    <row r="869" spans="1:7" ht="17.25" hidden="1">
      <c r="A869" s="150" t="s">
        <v>3278</v>
      </c>
      <c r="B869" s="150" t="s">
        <v>58</v>
      </c>
      <c r="C869" s="150" t="s">
        <v>217</v>
      </c>
      <c r="D869" s="150" t="s">
        <v>3413</v>
      </c>
      <c r="E869" s="151" t="s">
        <v>217</v>
      </c>
      <c r="F869" s="150" t="s">
        <v>2667</v>
      </c>
      <c r="G869" s="150" t="s">
        <v>3279</v>
      </c>
    </row>
    <row r="870" spans="1:7" ht="17.100000000000001" hidden="1">
      <c r="A870" s="150" t="s">
        <v>2949</v>
      </c>
      <c r="B870" s="150" t="s">
        <v>56</v>
      </c>
      <c r="C870" s="150"/>
      <c r="D870" s="150" t="s">
        <v>2834</v>
      </c>
      <c r="E870" s="151"/>
      <c r="F870" s="151" t="s">
        <v>2835</v>
      </c>
      <c r="G870" s="150" t="s">
        <v>2836</v>
      </c>
    </row>
    <row r="871" spans="1:7" ht="17.25">
      <c r="A871" s="150" t="s">
        <v>3280</v>
      </c>
      <c r="B871" s="150" t="s">
        <v>3281</v>
      </c>
      <c r="C871" s="150" t="s">
        <v>217</v>
      </c>
      <c r="D871" s="150" t="s">
        <v>3413</v>
      </c>
      <c r="E871" s="151" t="s">
        <v>217</v>
      </c>
      <c r="F871" s="150" t="s">
        <v>2667</v>
      </c>
      <c r="G871" s="150" t="s">
        <v>3282</v>
      </c>
    </row>
    <row r="872" spans="1:7" ht="17.25">
      <c r="A872" s="150" t="s">
        <v>3283</v>
      </c>
      <c r="B872" s="150" t="s">
        <v>3284</v>
      </c>
      <c r="C872" s="150" t="s">
        <v>3125</v>
      </c>
      <c r="D872" s="150" t="s">
        <v>3413</v>
      </c>
      <c r="E872" s="151" t="s">
        <v>3125</v>
      </c>
      <c r="F872" s="150" t="s">
        <v>2667</v>
      </c>
      <c r="G872" s="150" t="s">
        <v>3285</v>
      </c>
    </row>
    <row r="873" spans="1:7" ht="17.25">
      <c r="A873" s="150" t="s">
        <v>3286</v>
      </c>
      <c r="B873" s="150" t="s">
        <v>40</v>
      </c>
      <c r="C873" s="150" t="s">
        <v>217</v>
      </c>
      <c r="D873" s="150" t="s">
        <v>3413</v>
      </c>
      <c r="E873" s="151" t="s">
        <v>217</v>
      </c>
      <c r="F873" s="150" t="s">
        <v>2667</v>
      </c>
      <c r="G873" s="150" t="s">
        <v>3287</v>
      </c>
    </row>
    <row r="874" spans="1:7" ht="17.25">
      <c r="A874" s="150" t="s">
        <v>3288</v>
      </c>
      <c r="B874" s="150"/>
      <c r="C874" s="150" t="s">
        <v>217</v>
      </c>
      <c r="D874" s="150" t="s">
        <v>3413</v>
      </c>
      <c r="E874" s="151" t="s">
        <v>217</v>
      </c>
      <c r="F874" s="150" t="s">
        <v>2667</v>
      </c>
      <c r="G874" s="150" t="s">
        <v>2836</v>
      </c>
    </row>
    <row r="875" spans="1:7" ht="17.25">
      <c r="A875" s="52" t="s">
        <v>3425</v>
      </c>
      <c r="B875" s="52"/>
      <c r="C875" s="52"/>
      <c r="D875" s="52"/>
      <c r="E875" s="53"/>
      <c r="F875" s="52"/>
      <c r="G875" s="52"/>
    </row>
    <row r="876" spans="1:7" ht="17.25">
      <c r="A876" s="150" t="s">
        <v>2956</v>
      </c>
      <c r="B876" s="150" t="s">
        <v>2957</v>
      </c>
      <c r="C876" s="150" t="s">
        <v>1333</v>
      </c>
      <c r="D876" s="150" t="s">
        <v>3413</v>
      </c>
      <c r="E876" s="151" t="s">
        <v>1333</v>
      </c>
      <c r="F876" s="150" t="s">
        <v>2669</v>
      </c>
      <c r="G876" s="150" t="s">
        <v>2836</v>
      </c>
    </row>
    <row r="877" spans="1:7" ht="17.25">
      <c r="A877" s="150" t="s">
        <v>2958</v>
      </c>
      <c r="B877" s="150"/>
      <c r="C877" s="150" t="s">
        <v>2959</v>
      </c>
      <c r="D877" s="150" t="s">
        <v>3413</v>
      </c>
      <c r="E877" s="151" t="s">
        <v>2959</v>
      </c>
      <c r="F877" s="150" t="s">
        <v>2667</v>
      </c>
      <c r="G877" s="150" t="s">
        <v>2836</v>
      </c>
    </row>
    <row r="878" spans="1:7" ht="17.25">
      <c r="A878" s="150" t="s">
        <v>3290</v>
      </c>
      <c r="B878" s="150" t="s">
        <v>3291</v>
      </c>
      <c r="C878" s="150" t="s">
        <v>3125</v>
      </c>
      <c r="D878" s="150" t="s">
        <v>3413</v>
      </c>
      <c r="E878" s="151" t="s">
        <v>3125</v>
      </c>
      <c r="F878" s="150" t="s">
        <v>2667</v>
      </c>
      <c r="G878" s="150" t="s">
        <v>3292</v>
      </c>
    </row>
    <row r="879" spans="1:7" ht="17.25">
      <c r="A879" s="150" t="s">
        <v>3293</v>
      </c>
      <c r="B879" s="150"/>
      <c r="C879" s="150" t="s">
        <v>217</v>
      </c>
      <c r="D879" s="150" t="s">
        <v>3413</v>
      </c>
      <c r="E879" s="151" t="s">
        <v>217</v>
      </c>
      <c r="F879" s="150" t="s">
        <v>2667</v>
      </c>
      <c r="G879" s="150" t="s">
        <v>2836</v>
      </c>
    </row>
    <row r="880" spans="1:7" ht="17.25">
      <c r="A880" s="52" t="s">
        <v>3426</v>
      </c>
      <c r="B880" s="52"/>
      <c r="C880" s="52"/>
      <c r="D880" s="52"/>
      <c r="E880" s="53"/>
      <c r="F880" s="52"/>
      <c r="G880" s="52"/>
    </row>
    <row r="881" spans="1:7" ht="17.25">
      <c r="A881" s="150" t="s">
        <v>3295</v>
      </c>
      <c r="B881" s="150" t="s">
        <v>10</v>
      </c>
      <c r="C881" s="150" t="s">
        <v>217</v>
      </c>
      <c r="D881" s="150" t="s">
        <v>3413</v>
      </c>
      <c r="E881" s="151" t="s">
        <v>217</v>
      </c>
      <c r="F881" s="150" t="s">
        <v>2667</v>
      </c>
      <c r="G881" s="150" t="s">
        <v>2836</v>
      </c>
    </row>
    <row r="882" spans="1:7" ht="17.25">
      <c r="A882" s="150" t="s">
        <v>3296</v>
      </c>
      <c r="B882" s="150" t="s">
        <v>3297</v>
      </c>
      <c r="C882" s="150" t="s">
        <v>217</v>
      </c>
      <c r="D882" s="150" t="s">
        <v>3413</v>
      </c>
      <c r="E882" s="151" t="s">
        <v>217</v>
      </c>
      <c r="F882" s="150" t="s">
        <v>2667</v>
      </c>
      <c r="G882" s="150" t="s">
        <v>3298</v>
      </c>
    </row>
    <row r="883" spans="1:7" ht="17.25">
      <c r="A883" s="150" t="s">
        <v>3299</v>
      </c>
      <c r="B883" s="150" t="s">
        <v>3297</v>
      </c>
      <c r="C883" s="150" t="s">
        <v>217</v>
      </c>
      <c r="D883" s="150" t="s">
        <v>3413</v>
      </c>
      <c r="E883" s="151" t="s">
        <v>217</v>
      </c>
      <c r="F883" s="150" t="s">
        <v>2667</v>
      </c>
      <c r="G883" s="150" t="s">
        <v>2836</v>
      </c>
    </row>
    <row r="884" spans="1:7" ht="17.25">
      <c r="A884" s="150" t="s">
        <v>3300</v>
      </c>
      <c r="B884" s="150" t="s">
        <v>12</v>
      </c>
      <c r="C884" s="150" t="s">
        <v>217</v>
      </c>
      <c r="D884" s="150" t="s">
        <v>3413</v>
      </c>
      <c r="E884" s="151" t="s">
        <v>217</v>
      </c>
      <c r="F884" s="150" t="s">
        <v>2667</v>
      </c>
      <c r="G884" s="150" t="s">
        <v>3301</v>
      </c>
    </row>
    <row r="885" spans="1:7" ht="17.25">
      <c r="A885" s="52" t="s">
        <v>3427</v>
      </c>
      <c r="B885" s="52"/>
      <c r="C885" s="52"/>
      <c r="D885" s="52"/>
      <c r="E885" s="53"/>
      <c r="F885" s="52"/>
      <c r="G885" s="52"/>
    </row>
    <row r="886" spans="1:7" ht="17.25">
      <c r="A886" s="150" t="s">
        <v>3303</v>
      </c>
      <c r="B886" s="150" t="s">
        <v>2980</v>
      </c>
      <c r="C886" s="150" t="s">
        <v>217</v>
      </c>
      <c r="D886" s="150" t="s">
        <v>3413</v>
      </c>
      <c r="E886" s="151" t="s">
        <v>217</v>
      </c>
      <c r="F886" s="150" t="s">
        <v>2667</v>
      </c>
      <c r="G886" s="150" t="s">
        <v>2836</v>
      </c>
    </row>
    <row r="887" spans="1:7" ht="17.25" hidden="1">
      <c r="A887" s="150" t="s">
        <v>3304</v>
      </c>
      <c r="B887" s="150" t="s">
        <v>2980</v>
      </c>
      <c r="C887" s="150" t="s">
        <v>3305</v>
      </c>
      <c r="D887" s="150" t="s">
        <v>3413</v>
      </c>
      <c r="E887" s="151" t="s">
        <v>217</v>
      </c>
      <c r="F887" s="150" t="s">
        <v>2667</v>
      </c>
      <c r="G887" s="150" t="s">
        <v>2836</v>
      </c>
    </row>
    <row r="888" spans="1:7" ht="17.25" hidden="1">
      <c r="A888" s="150" t="s">
        <v>3306</v>
      </c>
      <c r="B888" s="150" t="s">
        <v>2980</v>
      </c>
      <c r="C888" s="150" t="s">
        <v>3257</v>
      </c>
      <c r="D888" s="150" t="s">
        <v>3413</v>
      </c>
      <c r="E888" s="151" t="s">
        <v>217</v>
      </c>
      <c r="F888" s="150" t="s">
        <v>2667</v>
      </c>
      <c r="G888" s="150" t="s">
        <v>3307</v>
      </c>
    </row>
    <row r="889" spans="1:7" ht="17.25" hidden="1">
      <c r="A889" s="150" t="s">
        <v>3308</v>
      </c>
      <c r="B889" s="150" t="s">
        <v>2980</v>
      </c>
      <c r="C889" s="150" t="s">
        <v>217</v>
      </c>
      <c r="D889" s="150" t="s">
        <v>3413</v>
      </c>
      <c r="E889" s="151" t="s">
        <v>217</v>
      </c>
      <c r="F889" s="150" t="s">
        <v>2667</v>
      </c>
      <c r="G889" s="150" t="s">
        <v>2836</v>
      </c>
    </row>
    <row r="890" spans="1:7" ht="17.25" hidden="1">
      <c r="A890" s="52" t="s">
        <v>3428</v>
      </c>
      <c r="B890" s="52"/>
      <c r="C890" s="52"/>
      <c r="D890" s="52"/>
      <c r="E890" s="53"/>
      <c r="F890" s="52"/>
      <c r="G890" s="52"/>
    </row>
    <row r="891" spans="1:7" ht="17.25" hidden="1">
      <c r="A891" s="150" t="s">
        <v>3310</v>
      </c>
      <c r="B891" s="150" t="s">
        <v>3311</v>
      </c>
      <c r="C891" s="150" t="s">
        <v>3312</v>
      </c>
      <c r="D891" s="150" t="s">
        <v>3413</v>
      </c>
      <c r="E891" s="151" t="s">
        <v>217</v>
      </c>
      <c r="F891" s="150" t="s">
        <v>2667</v>
      </c>
      <c r="G891" s="150" t="s">
        <v>2836</v>
      </c>
    </row>
    <row r="892" spans="1:7" ht="17.25" hidden="1">
      <c r="A892" s="150" t="s">
        <v>3313</v>
      </c>
      <c r="B892" s="150" t="s">
        <v>3314</v>
      </c>
      <c r="C892" s="150" t="s">
        <v>3315</v>
      </c>
      <c r="D892" s="150" t="s">
        <v>3413</v>
      </c>
      <c r="E892" s="151" t="s">
        <v>217</v>
      </c>
      <c r="F892" s="150" t="s">
        <v>2667</v>
      </c>
      <c r="G892" s="150" t="s">
        <v>2836</v>
      </c>
    </row>
    <row r="893" spans="1:7" ht="17.25" hidden="1">
      <c r="A893" s="150" t="s">
        <v>3316</v>
      </c>
      <c r="B893" s="150" t="s">
        <v>3317</v>
      </c>
      <c r="C893" s="150" t="s">
        <v>217</v>
      </c>
      <c r="D893" s="150" t="s">
        <v>3413</v>
      </c>
      <c r="E893" s="151" t="s">
        <v>217</v>
      </c>
      <c r="F893" s="150" t="s">
        <v>2667</v>
      </c>
      <c r="G893" s="150" t="s">
        <v>2836</v>
      </c>
    </row>
    <row r="894" spans="1:7" ht="17.25" hidden="1">
      <c r="A894" s="150" t="s">
        <v>3318</v>
      </c>
      <c r="B894" s="150" t="s">
        <v>3319</v>
      </c>
      <c r="C894" s="150" t="s">
        <v>217</v>
      </c>
      <c r="D894" s="150" t="s">
        <v>3413</v>
      </c>
      <c r="E894" s="151" t="s">
        <v>217</v>
      </c>
      <c r="F894" s="150" t="s">
        <v>2667</v>
      </c>
      <c r="G894" s="150" t="s">
        <v>2836</v>
      </c>
    </row>
    <row r="895" spans="1:7" ht="17.25" hidden="1">
      <c r="A895" s="150" t="s">
        <v>3320</v>
      </c>
      <c r="B895" s="150" t="s">
        <v>3317</v>
      </c>
      <c r="C895" s="150" t="s">
        <v>217</v>
      </c>
      <c r="D895" s="150" t="s">
        <v>3413</v>
      </c>
      <c r="E895" s="151" t="s">
        <v>217</v>
      </c>
      <c r="F895" s="150" t="s">
        <v>2667</v>
      </c>
      <c r="G895" s="150" t="s">
        <v>2836</v>
      </c>
    </row>
    <row r="896" spans="1:7" ht="17.25" hidden="1">
      <c r="A896" s="150" t="s">
        <v>3321</v>
      </c>
      <c r="B896" s="150" t="s">
        <v>3317</v>
      </c>
      <c r="C896" s="150" t="s">
        <v>217</v>
      </c>
      <c r="D896" s="150" t="s">
        <v>3413</v>
      </c>
      <c r="E896" s="151" t="s">
        <v>217</v>
      </c>
      <c r="F896" s="150" t="s">
        <v>2667</v>
      </c>
      <c r="G896" s="150" t="s">
        <v>2836</v>
      </c>
    </row>
    <row r="897" spans="1:7" ht="17.25">
      <c r="A897" s="52" t="s">
        <v>3429</v>
      </c>
      <c r="B897" s="52"/>
      <c r="C897" s="52"/>
      <c r="D897" s="52"/>
      <c r="E897" s="53"/>
      <c r="F897" s="52"/>
      <c r="G897" s="52"/>
    </row>
    <row r="898" spans="1:7" ht="17.25">
      <c r="A898" s="150" t="s">
        <v>3323</v>
      </c>
      <c r="B898" s="150" t="s">
        <v>10</v>
      </c>
      <c r="C898" s="150" t="s">
        <v>217</v>
      </c>
      <c r="D898" s="150" t="s">
        <v>3413</v>
      </c>
      <c r="E898" s="151" t="s">
        <v>217</v>
      </c>
      <c r="F898" s="150" t="s">
        <v>2667</v>
      </c>
      <c r="G898" s="150" t="s">
        <v>2836</v>
      </c>
    </row>
    <row r="899" spans="1:7" ht="17.25">
      <c r="A899" s="150" t="s">
        <v>2961</v>
      </c>
      <c r="B899" s="150" t="s">
        <v>10</v>
      </c>
      <c r="C899" s="150" t="s">
        <v>2847</v>
      </c>
      <c r="D899" s="150" t="s">
        <v>3413</v>
      </c>
      <c r="E899" s="151" t="s">
        <v>3416</v>
      </c>
      <c r="F899" s="150" t="s">
        <v>2671</v>
      </c>
      <c r="G899" s="150" t="s">
        <v>2836</v>
      </c>
    </row>
    <row r="900" spans="1:7" ht="17.25">
      <c r="A900" s="150" t="s">
        <v>2962</v>
      </c>
      <c r="B900" s="150" t="s">
        <v>10</v>
      </c>
      <c r="C900" s="150" t="s">
        <v>2847</v>
      </c>
      <c r="D900" s="150" t="s">
        <v>3413</v>
      </c>
      <c r="E900" s="151" t="s">
        <v>3416</v>
      </c>
      <c r="F900" s="150" t="s">
        <v>2671</v>
      </c>
      <c r="G900" s="150" t="s">
        <v>2836</v>
      </c>
    </row>
    <row r="901" spans="1:7" ht="17.25">
      <c r="A901" s="150" t="s">
        <v>2963</v>
      </c>
      <c r="B901" s="150" t="s">
        <v>10</v>
      </c>
      <c r="C901" s="150" t="s">
        <v>2847</v>
      </c>
      <c r="D901" s="150" t="s">
        <v>3413</v>
      </c>
      <c r="E901" s="151" t="s">
        <v>3416</v>
      </c>
      <c r="F901" s="150" t="s">
        <v>2671</v>
      </c>
      <c r="G901" s="150" t="s">
        <v>2836</v>
      </c>
    </row>
    <row r="902" spans="1:7" ht="17.25">
      <c r="A902" s="150" t="s">
        <v>2964</v>
      </c>
      <c r="B902" s="150" t="s">
        <v>10</v>
      </c>
      <c r="C902" s="150" t="s">
        <v>2847</v>
      </c>
      <c r="D902" s="150" t="s">
        <v>3413</v>
      </c>
      <c r="E902" s="151" t="s">
        <v>3416</v>
      </c>
      <c r="F902" s="150" t="s">
        <v>2671</v>
      </c>
      <c r="G902" s="150" t="s">
        <v>2836</v>
      </c>
    </row>
    <row r="903" spans="1:7" ht="17.25">
      <c r="A903" s="150" t="s">
        <v>3324</v>
      </c>
      <c r="B903" s="150" t="s">
        <v>61</v>
      </c>
      <c r="C903" s="150" t="s">
        <v>217</v>
      </c>
      <c r="D903" s="150" t="s">
        <v>3413</v>
      </c>
      <c r="E903" s="151" t="s">
        <v>217</v>
      </c>
      <c r="F903" s="150" t="s">
        <v>2667</v>
      </c>
      <c r="G903" s="150" t="s">
        <v>3325</v>
      </c>
    </row>
    <row r="904" spans="1:7" ht="17.25">
      <c r="A904" s="150" t="s">
        <v>3326</v>
      </c>
      <c r="B904" s="150" t="s">
        <v>61</v>
      </c>
      <c r="C904" s="150" t="s">
        <v>217</v>
      </c>
      <c r="D904" s="150" t="s">
        <v>3413</v>
      </c>
      <c r="E904" s="151" t="s">
        <v>217</v>
      </c>
      <c r="F904" s="150" t="s">
        <v>2667</v>
      </c>
      <c r="G904" s="150" t="s">
        <v>2836</v>
      </c>
    </row>
    <row r="905" spans="1:7" ht="17.25">
      <c r="A905" s="52" t="s">
        <v>3430</v>
      </c>
      <c r="B905" s="52"/>
      <c r="C905" s="52"/>
      <c r="D905" s="52"/>
      <c r="E905" s="53"/>
      <c r="F905" s="52"/>
      <c r="G905" s="52"/>
    </row>
    <row r="906" spans="1:7" ht="17.25">
      <c r="A906" s="150" t="s">
        <v>3328</v>
      </c>
      <c r="B906" s="150" t="s">
        <v>74</v>
      </c>
      <c r="C906" s="150" t="s">
        <v>217</v>
      </c>
      <c r="D906" s="150" t="s">
        <v>3413</v>
      </c>
      <c r="E906" s="151" t="s">
        <v>217</v>
      </c>
      <c r="F906" s="150" t="s">
        <v>2667</v>
      </c>
      <c r="G906" s="150" t="s">
        <v>2836</v>
      </c>
    </row>
    <row r="907" spans="1:7" ht="17.25">
      <c r="A907" s="150" t="s">
        <v>3329</v>
      </c>
      <c r="B907" s="150" t="s">
        <v>3330</v>
      </c>
      <c r="C907" s="150" t="s">
        <v>3312</v>
      </c>
      <c r="D907" s="150" t="s">
        <v>3413</v>
      </c>
      <c r="E907" s="151" t="s">
        <v>217</v>
      </c>
      <c r="F907" s="150" t="s">
        <v>2667</v>
      </c>
      <c r="G907" s="150" t="s">
        <v>2836</v>
      </c>
    </row>
    <row r="908" spans="1:7" ht="17.25">
      <c r="A908" s="150" t="s">
        <v>3331</v>
      </c>
      <c r="B908" s="150" t="s">
        <v>74</v>
      </c>
      <c r="C908" s="150" t="s">
        <v>3332</v>
      </c>
      <c r="D908" s="150" t="s">
        <v>3413</v>
      </c>
      <c r="E908" s="151" t="s">
        <v>217</v>
      </c>
      <c r="F908" s="150" t="s">
        <v>2667</v>
      </c>
      <c r="G908" s="150" t="s">
        <v>3333</v>
      </c>
    </row>
    <row r="909" spans="1:7" ht="17.25">
      <c r="A909" s="150" t="s">
        <v>3334</v>
      </c>
      <c r="B909" s="150" t="s">
        <v>2957</v>
      </c>
      <c r="C909" s="150" t="s">
        <v>3335</v>
      </c>
      <c r="D909" s="150" t="s">
        <v>3413</v>
      </c>
      <c r="E909" s="151" t="s">
        <v>217</v>
      </c>
      <c r="F909" s="150" t="s">
        <v>2667</v>
      </c>
      <c r="G909" s="150" t="s">
        <v>2836</v>
      </c>
    </row>
    <row r="910" spans="1:7" ht="17.25">
      <c r="A910" s="150" t="s">
        <v>2966</v>
      </c>
      <c r="B910" s="150" t="s">
        <v>2957</v>
      </c>
      <c r="C910" s="150" t="s">
        <v>2847</v>
      </c>
      <c r="D910" s="150" t="s">
        <v>3413</v>
      </c>
      <c r="E910" s="151" t="s">
        <v>3416</v>
      </c>
      <c r="F910" s="150" t="s">
        <v>2671</v>
      </c>
      <c r="G910" s="150" t="s">
        <v>2836</v>
      </c>
    </row>
    <row r="911" spans="1:7" ht="17.25">
      <c r="A911" s="150" t="s">
        <v>2967</v>
      </c>
      <c r="B911" s="150" t="s">
        <v>2957</v>
      </c>
      <c r="C911" s="150" t="s">
        <v>2847</v>
      </c>
      <c r="D911" s="150" t="s">
        <v>3413</v>
      </c>
      <c r="E911" s="151" t="s">
        <v>3416</v>
      </c>
      <c r="F911" s="150" t="s">
        <v>2671</v>
      </c>
      <c r="G911" s="150" t="s">
        <v>2836</v>
      </c>
    </row>
    <row r="912" spans="1:7" ht="17.25">
      <c r="A912" s="150" t="s">
        <v>2968</v>
      </c>
      <c r="B912" s="150" t="s">
        <v>2957</v>
      </c>
      <c r="C912" s="150" t="s">
        <v>2847</v>
      </c>
      <c r="D912" s="150" t="s">
        <v>3413</v>
      </c>
      <c r="E912" s="151" t="s">
        <v>3416</v>
      </c>
      <c r="F912" s="150" t="s">
        <v>2671</v>
      </c>
      <c r="G912" s="150" t="s">
        <v>2836</v>
      </c>
    </row>
    <row r="913" spans="1:7" ht="17.25">
      <c r="A913" s="150" t="s">
        <v>3336</v>
      </c>
      <c r="B913" s="150" t="s">
        <v>74</v>
      </c>
      <c r="C913" s="150" t="s">
        <v>3125</v>
      </c>
      <c r="D913" s="150" t="s">
        <v>3413</v>
      </c>
      <c r="E913" s="151" t="s">
        <v>3125</v>
      </c>
      <c r="F913" s="150" t="s">
        <v>2667</v>
      </c>
      <c r="G913" s="150" t="s">
        <v>2836</v>
      </c>
    </row>
    <row r="914" spans="1:7" ht="17.25">
      <c r="A914" s="150" t="s">
        <v>3337</v>
      </c>
      <c r="B914" s="150" t="s">
        <v>83</v>
      </c>
      <c r="C914" s="150" t="s">
        <v>217</v>
      </c>
      <c r="D914" s="150" t="s">
        <v>3413</v>
      </c>
      <c r="E914" s="151" t="s">
        <v>217</v>
      </c>
      <c r="F914" s="150" t="s">
        <v>2667</v>
      </c>
      <c r="G914" s="150" t="s">
        <v>2836</v>
      </c>
    </row>
    <row r="915" spans="1:7" ht="17.25">
      <c r="A915" s="150" t="s">
        <v>3338</v>
      </c>
      <c r="B915" s="150" t="s">
        <v>3330</v>
      </c>
      <c r="C915" s="150" t="s">
        <v>217</v>
      </c>
      <c r="D915" s="150" t="s">
        <v>3413</v>
      </c>
      <c r="E915" s="151" t="s">
        <v>217</v>
      </c>
      <c r="F915" s="150" t="s">
        <v>2667</v>
      </c>
      <c r="G915" s="150" t="s">
        <v>2836</v>
      </c>
    </row>
    <row r="916" spans="1:7" ht="17.25">
      <c r="A916" s="52" t="s">
        <v>3431</v>
      </c>
      <c r="B916" s="52"/>
      <c r="C916" s="52"/>
      <c r="D916" s="52"/>
      <c r="E916" s="53"/>
      <c r="F916" s="52"/>
      <c r="G916" s="52"/>
    </row>
    <row r="917" spans="1:7" ht="17.25" hidden="1">
      <c r="A917" s="150" t="s">
        <v>3343</v>
      </c>
      <c r="B917" s="150" t="s">
        <v>2957</v>
      </c>
      <c r="C917" s="150" t="s">
        <v>3125</v>
      </c>
      <c r="D917" s="150" t="s">
        <v>3413</v>
      </c>
      <c r="E917" s="151" t="s">
        <v>3125</v>
      </c>
      <c r="F917" s="150" t="s">
        <v>2667</v>
      </c>
      <c r="G917" s="150" t="s">
        <v>2836</v>
      </c>
    </row>
    <row r="918" spans="1:7" ht="17.25" hidden="1">
      <c r="A918" s="150" t="s">
        <v>3105</v>
      </c>
      <c r="B918" s="150" t="s">
        <v>2957</v>
      </c>
      <c r="C918" s="150" t="s">
        <v>3106</v>
      </c>
      <c r="D918" s="150" t="s">
        <v>3413</v>
      </c>
      <c r="E918" s="151" t="s">
        <v>3125</v>
      </c>
      <c r="F918" s="151" t="s">
        <v>2667</v>
      </c>
      <c r="G918" s="150" t="s">
        <v>2836</v>
      </c>
    </row>
    <row r="919" spans="1:7" ht="17.25" hidden="1">
      <c r="A919" s="150" t="s">
        <v>3344</v>
      </c>
      <c r="B919" s="150" t="s">
        <v>74</v>
      </c>
      <c r="C919" s="150" t="s">
        <v>217</v>
      </c>
      <c r="D919" s="150" t="s">
        <v>3413</v>
      </c>
      <c r="E919" s="151" t="s">
        <v>217</v>
      </c>
      <c r="F919" s="150" t="s">
        <v>2667</v>
      </c>
      <c r="G919" s="150" t="s">
        <v>2836</v>
      </c>
    </row>
    <row r="920" spans="1:7" ht="17.25" hidden="1">
      <c r="A920" s="150" t="s">
        <v>3345</v>
      </c>
      <c r="B920" s="150" t="s">
        <v>74</v>
      </c>
      <c r="C920" s="150" t="s">
        <v>217</v>
      </c>
      <c r="D920" s="150" t="s">
        <v>3413</v>
      </c>
      <c r="E920" s="151" t="s">
        <v>217</v>
      </c>
      <c r="F920" s="150" t="s">
        <v>2667</v>
      </c>
      <c r="G920" s="150" t="s">
        <v>2836</v>
      </c>
    </row>
    <row r="921" spans="1:7" ht="17.25" hidden="1">
      <c r="A921" s="150" t="s">
        <v>3346</v>
      </c>
      <c r="B921" s="150" t="s">
        <v>61</v>
      </c>
      <c r="C921" s="150" t="s">
        <v>217</v>
      </c>
      <c r="D921" s="150" t="s">
        <v>3413</v>
      </c>
      <c r="E921" s="151" t="s">
        <v>217</v>
      </c>
      <c r="F921" s="150" t="s">
        <v>2667</v>
      </c>
      <c r="G921" s="150" t="s">
        <v>2836</v>
      </c>
    </row>
    <row r="922" spans="1:7" ht="17.25" hidden="1">
      <c r="A922" s="150" t="s">
        <v>3347</v>
      </c>
      <c r="B922" s="150" t="s">
        <v>75</v>
      </c>
      <c r="C922" s="150" t="s">
        <v>3125</v>
      </c>
      <c r="D922" s="150" t="s">
        <v>3413</v>
      </c>
      <c r="E922" s="151" t="s">
        <v>3125</v>
      </c>
      <c r="F922" s="150" t="s">
        <v>2667</v>
      </c>
      <c r="G922" s="150" t="s">
        <v>2836</v>
      </c>
    </row>
    <row r="923" spans="1:7" ht="17.25" hidden="1">
      <c r="A923" s="150" t="s">
        <v>3348</v>
      </c>
      <c r="B923" s="150" t="s">
        <v>75</v>
      </c>
      <c r="C923" s="150" t="s">
        <v>3125</v>
      </c>
      <c r="D923" s="150" t="s">
        <v>3413</v>
      </c>
      <c r="E923" s="151" t="s">
        <v>3125</v>
      </c>
      <c r="F923" s="150" t="s">
        <v>2667</v>
      </c>
      <c r="G923" s="150" t="s">
        <v>2836</v>
      </c>
    </row>
    <row r="924" spans="1:7" ht="17.25" hidden="1">
      <c r="A924" s="150" t="s">
        <v>2970</v>
      </c>
      <c r="B924" s="150" t="s">
        <v>2957</v>
      </c>
      <c r="C924" s="150" t="s">
        <v>2847</v>
      </c>
      <c r="D924" s="150" t="s">
        <v>3413</v>
      </c>
      <c r="E924" s="151" t="s">
        <v>3416</v>
      </c>
      <c r="F924" s="150" t="s">
        <v>2671</v>
      </c>
      <c r="G924" s="150" t="s">
        <v>2836</v>
      </c>
    </row>
    <row r="925" spans="1:7" ht="17.25" hidden="1">
      <c r="A925" s="150" t="s">
        <v>3349</v>
      </c>
      <c r="B925" s="150" t="s">
        <v>75</v>
      </c>
      <c r="C925" s="150" t="s">
        <v>217</v>
      </c>
      <c r="D925" s="150" t="s">
        <v>3413</v>
      </c>
      <c r="E925" s="151" t="s">
        <v>217</v>
      </c>
      <c r="F925" s="150" t="s">
        <v>2667</v>
      </c>
      <c r="G925" s="150" t="s">
        <v>3350</v>
      </c>
    </row>
    <row r="926" spans="1:7" ht="17.25" hidden="1">
      <c r="A926" s="150" t="s">
        <v>2971</v>
      </c>
      <c r="B926" s="150" t="s">
        <v>2957</v>
      </c>
      <c r="C926" s="150" t="s">
        <v>2847</v>
      </c>
      <c r="D926" s="150" t="s">
        <v>3413</v>
      </c>
      <c r="E926" s="151" t="s">
        <v>3416</v>
      </c>
      <c r="F926" s="150" t="s">
        <v>2671</v>
      </c>
      <c r="G926" s="150" t="s">
        <v>2836</v>
      </c>
    </row>
    <row r="927" spans="1:7" ht="17.25" hidden="1">
      <c r="A927" s="52" t="s">
        <v>3432</v>
      </c>
      <c r="B927" s="52"/>
      <c r="C927" s="52"/>
      <c r="D927" s="52"/>
      <c r="E927" s="53"/>
      <c r="F927" s="52"/>
      <c r="G927" s="52"/>
    </row>
    <row r="928" spans="1:7" ht="17.25">
      <c r="A928" s="150" t="s">
        <v>3352</v>
      </c>
      <c r="B928" s="150" t="s">
        <v>82</v>
      </c>
      <c r="C928" s="150" t="s">
        <v>217</v>
      </c>
      <c r="D928" s="150" t="s">
        <v>3413</v>
      </c>
      <c r="E928" s="151" t="s">
        <v>217</v>
      </c>
      <c r="F928" s="150" t="s">
        <v>2667</v>
      </c>
      <c r="G928" s="150" t="s">
        <v>2836</v>
      </c>
    </row>
    <row r="929" spans="1:7" ht="17.25">
      <c r="A929" s="150" t="s">
        <v>3353</v>
      </c>
      <c r="B929" s="150" t="s">
        <v>84</v>
      </c>
      <c r="C929" s="150" t="s">
        <v>217</v>
      </c>
      <c r="D929" s="150" t="s">
        <v>3413</v>
      </c>
      <c r="E929" s="151" t="s">
        <v>217</v>
      </c>
      <c r="F929" s="150" t="s">
        <v>2667</v>
      </c>
      <c r="G929" s="150" t="s">
        <v>2836</v>
      </c>
    </row>
    <row r="930" spans="1:7" ht="17.25">
      <c r="A930" s="52" t="s">
        <v>3433</v>
      </c>
      <c r="B930" s="52"/>
      <c r="C930" s="52"/>
      <c r="D930" s="52"/>
      <c r="E930" s="53"/>
      <c r="F930" s="52"/>
      <c r="G930" s="52"/>
    </row>
    <row r="931" spans="1:7" ht="17.25">
      <c r="A931" s="150" t="s">
        <v>3355</v>
      </c>
      <c r="B931" s="150" t="s">
        <v>2974</v>
      </c>
      <c r="C931" s="150" t="s">
        <v>3125</v>
      </c>
      <c r="D931" s="150" t="s">
        <v>3413</v>
      </c>
      <c r="E931" s="151" t="s">
        <v>3125</v>
      </c>
      <c r="F931" s="150" t="s">
        <v>2667</v>
      </c>
      <c r="G931" s="150" t="s">
        <v>3356</v>
      </c>
    </row>
    <row r="932" spans="1:7" ht="17.25">
      <c r="A932" s="150" t="s">
        <v>3357</v>
      </c>
      <c r="B932" s="150" t="s">
        <v>88</v>
      </c>
      <c r="C932" s="150" t="s">
        <v>217</v>
      </c>
      <c r="D932" s="150" t="s">
        <v>3413</v>
      </c>
      <c r="E932" s="151" t="s">
        <v>217</v>
      </c>
      <c r="F932" s="150" t="s">
        <v>2667</v>
      </c>
      <c r="G932" s="150" t="s">
        <v>3358</v>
      </c>
    </row>
    <row r="933" spans="1:7" ht="17.25">
      <c r="A933" s="150" t="s">
        <v>3359</v>
      </c>
      <c r="B933" s="150" t="s">
        <v>3117</v>
      </c>
      <c r="C933" s="150" t="s">
        <v>217</v>
      </c>
      <c r="D933" s="150" t="s">
        <v>3413</v>
      </c>
      <c r="E933" s="151" t="s">
        <v>217</v>
      </c>
      <c r="F933" s="150" t="s">
        <v>2667</v>
      </c>
      <c r="G933" s="150" t="s">
        <v>3360</v>
      </c>
    </row>
    <row r="934" spans="1:7" ht="17.100000000000001">
      <c r="A934" s="150" t="s">
        <v>2979</v>
      </c>
      <c r="B934" s="150" t="s">
        <v>2980</v>
      </c>
      <c r="C934" s="150"/>
      <c r="D934" s="150" t="s">
        <v>2834</v>
      </c>
      <c r="E934" s="151"/>
      <c r="F934" s="150" t="s">
        <v>2981</v>
      </c>
      <c r="G934" s="150" t="s">
        <v>2982</v>
      </c>
    </row>
    <row r="935" spans="1:7" ht="17.100000000000001">
      <c r="A935" s="150" t="s">
        <v>2983</v>
      </c>
      <c r="B935" s="150" t="s">
        <v>2980</v>
      </c>
      <c r="C935" s="150"/>
      <c r="D935" s="150" t="s">
        <v>2834</v>
      </c>
      <c r="E935" s="151"/>
      <c r="F935" s="150" t="s">
        <v>2981</v>
      </c>
      <c r="G935" s="150" t="s">
        <v>2836</v>
      </c>
    </row>
    <row r="936" spans="1:7" ht="17.100000000000001">
      <c r="A936" s="150" t="s">
        <v>2986</v>
      </c>
      <c r="B936" s="150" t="s">
        <v>2974</v>
      </c>
      <c r="C936" s="150" t="s">
        <v>2987</v>
      </c>
      <c r="D936" s="150" t="s">
        <v>2834</v>
      </c>
      <c r="E936" s="151"/>
      <c r="F936" s="150" t="s">
        <v>2988</v>
      </c>
      <c r="G936" s="150" t="s">
        <v>2989</v>
      </c>
    </row>
    <row r="937" spans="1:7" ht="17.25">
      <c r="A937" s="150" t="s">
        <v>3116</v>
      </c>
      <c r="B937" s="150" t="s">
        <v>3117</v>
      </c>
      <c r="C937" s="150" t="s">
        <v>1889</v>
      </c>
      <c r="D937" s="150" t="s">
        <v>3413</v>
      </c>
      <c r="E937" s="151" t="s">
        <v>217</v>
      </c>
      <c r="F937" s="150" t="s">
        <v>2667</v>
      </c>
      <c r="G937" s="150" t="s">
        <v>2836</v>
      </c>
    </row>
    <row r="938" spans="1:7" ht="17.25">
      <c r="A938" s="150" t="s">
        <v>3361</v>
      </c>
      <c r="B938" s="150" t="s">
        <v>85</v>
      </c>
      <c r="C938" s="150" t="s">
        <v>217</v>
      </c>
      <c r="D938" s="150" t="s">
        <v>3413</v>
      </c>
      <c r="E938" s="151" t="s">
        <v>217</v>
      </c>
      <c r="F938" s="150" t="s">
        <v>2667</v>
      </c>
      <c r="G938" s="150" t="s">
        <v>2836</v>
      </c>
    </row>
    <row r="939" spans="1:7" ht="17.25">
      <c r="A939" s="150" t="s">
        <v>2992</v>
      </c>
      <c r="B939" s="150" t="s">
        <v>2993</v>
      </c>
      <c r="C939" s="150" t="s">
        <v>2847</v>
      </c>
      <c r="D939" s="150" t="s">
        <v>3413</v>
      </c>
      <c r="E939" s="151" t="s">
        <v>3416</v>
      </c>
      <c r="F939" s="150" t="s">
        <v>2671</v>
      </c>
      <c r="G939" s="150" t="s">
        <v>2836</v>
      </c>
    </row>
    <row r="940" spans="1:7" ht="17.25">
      <c r="A940" s="150" t="s">
        <v>2992</v>
      </c>
      <c r="B940" s="150" t="s">
        <v>2993</v>
      </c>
      <c r="C940" s="150" t="s">
        <v>2847</v>
      </c>
      <c r="D940" s="150" t="s">
        <v>3413</v>
      </c>
      <c r="E940" s="151" t="s">
        <v>3416</v>
      </c>
      <c r="F940" s="150" t="s">
        <v>2671</v>
      </c>
      <c r="G940" s="150" t="s">
        <v>2836</v>
      </c>
    </row>
    <row r="941" spans="1:7" ht="17.25">
      <c r="A941" s="52" t="s">
        <v>3434</v>
      </c>
      <c r="B941" s="52"/>
      <c r="C941" s="52"/>
      <c r="D941" s="52"/>
      <c r="E941" s="53"/>
      <c r="F941" s="52"/>
      <c r="G941" s="52"/>
    </row>
    <row r="942" spans="1:7" ht="17.25" hidden="1">
      <c r="A942" s="150" t="s">
        <v>3363</v>
      </c>
      <c r="B942" s="150" t="s">
        <v>90</v>
      </c>
      <c r="C942" s="150" t="s">
        <v>3125</v>
      </c>
      <c r="D942" s="150" t="s">
        <v>3413</v>
      </c>
      <c r="E942" s="151" t="s">
        <v>3125</v>
      </c>
      <c r="F942" s="150" t="s">
        <v>2667</v>
      </c>
      <c r="G942" s="150" t="s">
        <v>2836</v>
      </c>
    </row>
    <row r="943" spans="1:7" ht="17.25" hidden="1">
      <c r="A943" s="150" t="s">
        <v>3364</v>
      </c>
      <c r="B943" s="150" t="s">
        <v>88</v>
      </c>
      <c r="C943" s="150" t="s">
        <v>217</v>
      </c>
      <c r="D943" s="150" t="s">
        <v>3413</v>
      </c>
      <c r="E943" s="151" t="s">
        <v>217</v>
      </c>
      <c r="F943" s="150" t="s">
        <v>2667</v>
      </c>
      <c r="G943" s="150" t="s">
        <v>2836</v>
      </c>
    </row>
    <row r="944" spans="1:7" ht="17.100000000000001" hidden="1">
      <c r="A944" s="150" t="s">
        <v>2996</v>
      </c>
      <c r="B944" s="150" t="s">
        <v>2957</v>
      </c>
      <c r="C944" s="150"/>
      <c r="D944" s="150" t="s">
        <v>2834</v>
      </c>
      <c r="E944" s="151"/>
      <c r="F944" s="150" t="s">
        <v>2997</v>
      </c>
      <c r="G944" s="150" t="s">
        <v>2836</v>
      </c>
    </row>
    <row r="945" spans="1:7" ht="17.25" hidden="1">
      <c r="A945" s="52" t="s">
        <v>3435</v>
      </c>
      <c r="B945" s="52"/>
      <c r="C945" s="52"/>
      <c r="D945" s="52"/>
      <c r="E945" s="53"/>
      <c r="F945" s="52"/>
      <c r="G945" s="52"/>
    </row>
    <row r="946" spans="1:7" ht="17.100000000000001" hidden="1">
      <c r="A946" s="150" t="s">
        <v>2999</v>
      </c>
      <c r="B946" s="150"/>
      <c r="C946" s="150" t="s">
        <v>669</v>
      </c>
      <c r="D946" s="150" t="s">
        <v>2834</v>
      </c>
      <c r="E946" s="151"/>
      <c r="F946" s="150" t="s">
        <v>3000</v>
      </c>
      <c r="G946" s="150" t="s">
        <v>2836</v>
      </c>
    </row>
    <row r="947" spans="1:7" ht="17.25" hidden="1">
      <c r="A947" s="150" t="s">
        <v>3366</v>
      </c>
      <c r="B947" s="150" t="s">
        <v>93</v>
      </c>
      <c r="C947" s="150" t="s">
        <v>217</v>
      </c>
      <c r="D947" s="150" t="s">
        <v>3413</v>
      </c>
      <c r="E947" s="151" t="s">
        <v>217</v>
      </c>
      <c r="F947" s="150" t="s">
        <v>2667</v>
      </c>
      <c r="G947" s="150" t="s">
        <v>2836</v>
      </c>
    </row>
    <row r="948" spans="1:7" ht="17.25" hidden="1">
      <c r="A948" s="150" t="s">
        <v>3367</v>
      </c>
      <c r="B948" s="150" t="s">
        <v>93</v>
      </c>
      <c r="C948" s="150" t="s">
        <v>3125</v>
      </c>
      <c r="D948" s="150" t="s">
        <v>3413</v>
      </c>
      <c r="E948" s="151" t="s">
        <v>3125</v>
      </c>
      <c r="F948" s="150" t="s">
        <v>2667</v>
      </c>
      <c r="G948" s="150" t="s">
        <v>3368</v>
      </c>
    </row>
    <row r="949" spans="1:7" ht="17.25" hidden="1">
      <c r="A949" s="148" t="s">
        <v>3001</v>
      </c>
      <c r="B949" s="148" t="s">
        <v>94</v>
      </c>
      <c r="C949" s="148" t="s">
        <v>3002</v>
      </c>
      <c r="D949" s="148" t="s">
        <v>3413</v>
      </c>
      <c r="E949" s="149" t="s">
        <v>3436</v>
      </c>
      <c r="F949" s="149" t="s">
        <v>2936</v>
      </c>
      <c r="G949" s="148" t="s">
        <v>3004</v>
      </c>
    </row>
    <row r="950" spans="1:7" ht="17.25" hidden="1">
      <c r="A950" s="150" t="s">
        <v>3370</v>
      </c>
      <c r="B950" s="150" t="s">
        <v>94</v>
      </c>
      <c r="C950" s="150" t="s">
        <v>3257</v>
      </c>
      <c r="D950" s="150" t="s">
        <v>3413</v>
      </c>
      <c r="E950" s="151" t="s">
        <v>217</v>
      </c>
      <c r="F950" s="150" t="s">
        <v>2667</v>
      </c>
      <c r="G950" s="150" t="s">
        <v>3371</v>
      </c>
    </row>
    <row r="951" spans="1:7" ht="17.25" hidden="1">
      <c r="A951" s="150" t="s">
        <v>3372</v>
      </c>
      <c r="B951" s="150" t="s">
        <v>93</v>
      </c>
      <c r="C951" s="150" t="s">
        <v>3373</v>
      </c>
      <c r="D951" s="150" t="s">
        <v>3413</v>
      </c>
      <c r="E951" s="151" t="s">
        <v>217</v>
      </c>
      <c r="F951" s="150" t="s">
        <v>2667</v>
      </c>
      <c r="G951" s="150" t="s">
        <v>2836</v>
      </c>
    </row>
    <row r="952" spans="1:7" ht="17.100000000000001" hidden="1">
      <c r="A952" s="150" t="s">
        <v>3005</v>
      </c>
      <c r="B952" s="150" t="s">
        <v>2957</v>
      </c>
      <c r="C952" s="150" t="s">
        <v>3006</v>
      </c>
      <c r="D952" s="150" t="s">
        <v>2834</v>
      </c>
      <c r="E952" s="151"/>
      <c r="F952" s="150" t="s">
        <v>3007</v>
      </c>
      <c r="G952" s="150" t="s">
        <v>2836</v>
      </c>
    </row>
    <row r="953" spans="1:7" ht="17.25">
      <c r="A953" s="150" t="s">
        <v>3005</v>
      </c>
      <c r="B953" s="150" t="s">
        <v>2957</v>
      </c>
      <c r="C953" s="150" t="s">
        <v>3006</v>
      </c>
      <c r="D953" s="150" t="s">
        <v>3413</v>
      </c>
      <c r="E953" s="151" t="s">
        <v>3437</v>
      </c>
      <c r="F953" s="150" t="s">
        <v>2667</v>
      </c>
      <c r="G953" s="150" t="s">
        <v>2836</v>
      </c>
    </row>
    <row r="954" spans="1:7" ht="17.25">
      <c r="A954" s="150" t="s">
        <v>3374</v>
      </c>
      <c r="B954" s="150" t="s">
        <v>93</v>
      </c>
      <c r="C954" s="150" t="s">
        <v>3375</v>
      </c>
      <c r="D954" s="150" t="s">
        <v>3413</v>
      </c>
      <c r="E954" s="151" t="s">
        <v>217</v>
      </c>
      <c r="F954" s="151" t="s">
        <v>2667</v>
      </c>
      <c r="G954" s="150" t="s">
        <v>3376</v>
      </c>
    </row>
    <row r="955" spans="1:7" ht="17.25">
      <c r="A955" s="150" t="s">
        <v>3377</v>
      </c>
      <c r="B955" s="150" t="s">
        <v>93</v>
      </c>
      <c r="C955" s="150" t="s">
        <v>3378</v>
      </c>
      <c r="D955" s="150" t="s">
        <v>3413</v>
      </c>
      <c r="E955" s="151" t="s">
        <v>217</v>
      </c>
      <c r="F955" s="150" t="s">
        <v>2667</v>
      </c>
      <c r="G955" s="150" t="s">
        <v>3379</v>
      </c>
    </row>
    <row r="956" spans="1:7" ht="17.100000000000001">
      <c r="A956" s="150" t="s">
        <v>3008</v>
      </c>
      <c r="B956" s="150" t="s">
        <v>96</v>
      </c>
      <c r="C956" s="150"/>
      <c r="D956" s="150" t="s">
        <v>2834</v>
      </c>
      <c r="E956" s="151"/>
      <c r="F956" s="150" t="s">
        <v>3009</v>
      </c>
      <c r="G956" s="150" t="s">
        <v>2836</v>
      </c>
    </row>
    <row r="957" spans="1:7" ht="17.25">
      <c r="A957" s="52" t="s">
        <v>3438</v>
      </c>
      <c r="B957" s="52"/>
      <c r="C957" s="52"/>
      <c r="D957" s="52"/>
      <c r="E957" s="53"/>
      <c r="F957" s="52"/>
      <c r="G957" s="52"/>
    </row>
    <row r="958" spans="1:7" ht="17.25">
      <c r="A958" s="150" t="s">
        <v>3381</v>
      </c>
      <c r="B958" s="150" t="s">
        <v>99</v>
      </c>
      <c r="C958" s="150" t="s">
        <v>3382</v>
      </c>
      <c r="D958" s="150" t="s">
        <v>3413</v>
      </c>
      <c r="E958" s="151" t="s">
        <v>217</v>
      </c>
      <c r="F958" s="151" t="s">
        <v>2667</v>
      </c>
      <c r="G958" s="150" t="s">
        <v>3383</v>
      </c>
    </row>
    <row r="959" spans="1:7" ht="17.25">
      <c r="A959" s="150" t="s">
        <v>3013</v>
      </c>
      <c r="B959" s="150" t="s">
        <v>104</v>
      </c>
      <c r="C959" s="150" t="s">
        <v>2847</v>
      </c>
      <c r="D959" s="150" t="s">
        <v>3413</v>
      </c>
      <c r="E959" s="151" t="s">
        <v>3416</v>
      </c>
      <c r="F959" s="150" t="s">
        <v>2671</v>
      </c>
      <c r="G959" s="150" t="s">
        <v>2836</v>
      </c>
    </row>
    <row r="960" spans="1:7" ht="17.25">
      <c r="A960" s="150" t="s">
        <v>3014</v>
      </c>
      <c r="B960" s="150" t="s">
        <v>101</v>
      </c>
      <c r="C960" s="150" t="s">
        <v>3015</v>
      </c>
      <c r="D960" s="150" t="s">
        <v>3413</v>
      </c>
      <c r="E960" s="151" t="s">
        <v>217</v>
      </c>
      <c r="F960" s="150" t="s">
        <v>2671</v>
      </c>
      <c r="G960" s="150" t="s">
        <v>3016</v>
      </c>
    </row>
    <row r="961" spans="1:7" ht="17.25">
      <c r="A961" s="150" t="s">
        <v>3017</v>
      </c>
      <c r="B961" s="150" t="s">
        <v>2957</v>
      </c>
      <c r="C961" s="150" t="s">
        <v>2847</v>
      </c>
      <c r="D961" s="150" t="s">
        <v>3413</v>
      </c>
      <c r="E961" s="151" t="s">
        <v>3416</v>
      </c>
      <c r="F961" s="151" t="s">
        <v>2671</v>
      </c>
      <c r="G961" s="150" t="s">
        <v>2836</v>
      </c>
    </row>
    <row r="962" spans="1:7" ht="17.25">
      <c r="A962" s="150" t="s">
        <v>3384</v>
      </c>
      <c r="B962" s="150" t="s">
        <v>2957</v>
      </c>
      <c r="C962" s="150" t="s">
        <v>217</v>
      </c>
      <c r="D962" s="150" t="s">
        <v>3413</v>
      </c>
      <c r="E962" s="151" t="s">
        <v>217</v>
      </c>
      <c r="F962" s="150" t="s">
        <v>2667</v>
      </c>
      <c r="G962" s="150" t="s">
        <v>2836</v>
      </c>
    </row>
    <row r="963" spans="1:7" ht="17.25">
      <c r="A963" s="52" t="s">
        <v>3439</v>
      </c>
      <c r="B963" s="52"/>
      <c r="C963" s="52"/>
      <c r="D963" s="52"/>
      <c r="E963" s="53"/>
      <c r="F963" s="52"/>
      <c r="G963" s="52"/>
    </row>
    <row r="964" spans="1:7" ht="17.100000000000001">
      <c r="A964" s="150" t="s">
        <v>2833</v>
      </c>
      <c r="B964" s="150" t="s">
        <v>36</v>
      </c>
      <c r="C964" s="150"/>
      <c r="D964" s="150" t="s">
        <v>2834</v>
      </c>
      <c r="E964" s="151"/>
      <c r="F964" s="150" t="s">
        <v>2835</v>
      </c>
      <c r="G964" s="150" t="s">
        <v>2836</v>
      </c>
    </row>
    <row r="965" spans="1:7" ht="17.25">
      <c r="A965" s="52" t="s">
        <v>3440</v>
      </c>
      <c r="B965" s="52"/>
      <c r="C965" s="52"/>
      <c r="D965" s="52"/>
      <c r="E965" s="53"/>
      <c r="F965" s="52"/>
      <c r="G965" s="52"/>
    </row>
    <row r="966" spans="1:7" ht="17.25">
      <c r="A966" s="150" t="s">
        <v>2838</v>
      </c>
      <c r="B966" s="150" t="s">
        <v>35</v>
      </c>
      <c r="C966" s="150" t="s">
        <v>2839</v>
      </c>
      <c r="D966" s="150" t="s">
        <v>3441</v>
      </c>
      <c r="E966" s="151" t="s">
        <v>2841</v>
      </c>
      <c r="F966" s="150" t="s">
        <v>2687</v>
      </c>
      <c r="G966" s="150" t="s">
        <v>2842</v>
      </c>
    </row>
    <row r="967" spans="1:7" ht="17.25">
      <c r="A967" s="150" t="s">
        <v>2846</v>
      </c>
      <c r="B967" s="150" t="s">
        <v>36</v>
      </c>
      <c r="C967" s="150" t="s">
        <v>2847</v>
      </c>
      <c r="D967" s="150" t="s">
        <v>3441</v>
      </c>
      <c r="E967" s="151" t="s">
        <v>2848</v>
      </c>
      <c r="F967" s="150" t="s">
        <v>2687</v>
      </c>
      <c r="G967" s="150" t="s">
        <v>2849</v>
      </c>
    </row>
    <row r="968" spans="1:7" ht="17.25">
      <c r="A968" s="150" t="s">
        <v>2853</v>
      </c>
      <c r="B968" s="150" t="s">
        <v>38</v>
      </c>
      <c r="C968" s="150" t="s">
        <v>2854</v>
      </c>
      <c r="D968" s="150" t="s">
        <v>3441</v>
      </c>
      <c r="E968" s="151" t="s">
        <v>2841</v>
      </c>
      <c r="F968" s="150" t="s">
        <v>2687</v>
      </c>
      <c r="G968" s="150" t="s">
        <v>2855</v>
      </c>
    </row>
    <row r="969" spans="1:7" ht="17.25">
      <c r="A969" s="150" t="s">
        <v>2856</v>
      </c>
      <c r="B969" s="150" t="s">
        <v>42</v>
      </c>
      <c r="C969" s="150" t="s">
        <v>2847</v>
      </c>
      <c r="D969" s="150" t="s">
        <v>3441</v>
      </c>
      <c r="E969" s="151" t="s">
        <v>2848</v>
      </c>
      <c r="F969" s="151" t="s">
        <v>2687</v>
      </c>
      <c r="G969" s="150" t="s">
        <v>2857</v>
      </c>
    </row>
    <row r="970" spans="1:7" ht="17.25">
      <c r="A970" s="150" t="s">
        <v>2858</v>
      </c>
      <c r="B970" s="150" t="s">
        <v>44</v>
      </c>
      <c r="C970" s="150" t="s">
        <v>2847</v>
      </c>
      <c r="D970" s="150" t="s">
        <v>3441</v>
      </c>
      <c r="E970" s="151" t="s">
        <v>2848</v>
      </c>
      <c r="F970" s="150" t="s">
        <v>2687</v>
      </c>
      <c r="G970" s="150" t="s">
        <v>2836</v>
      </c>
    </row>
    <row r="971" spans="1:7" ht="17.25">
      <c r="A971" s="150" t="s">
        <v>2859</v>
      </c>
      <c r="B971" s="150" t="s">
        <v>57</v>
      </c>
      <c r="C971" s="150" t="s">
        <v>2847</v>
      </c>
      <c r="D971" s="150" t="s">
        <v>3441</v>
      </c>
      <c r="E971" s="151" t="s">
        <v>2848</v>
      </c>
      <c r="F971" s="150" t="s">
        <v>2687</v>
      </c>
      <c r="G971" s="150" t="s">
        <v>2836</v>
      </c>
    </row>
    <row r="972" spans="1:7" ht="17.25">
      <c r="A972" s="150" t="s">
        <v>2860</v>
      </c>
      <c r="B972" s="150" t="s">
        <v>56</v>
      </c>
      <c r="C972" s="150" t="s">
        <v>2854</v>
      </c>
      <c r="D972" s="150" t="s">
        <v>3441</v>
      </c>
      <c r="E972" s="151" t="s">
        <v>2841</v>
      </c>
      <c r="F972" s="150" t="s">
        <v>2687</v>
      </c>
      <c r="G972" s="150" t="s">
        <v>2855</v>
      </c>
    </row>
    <row r="973" spans="1:7" ht="17.100000000000001">
      <c r="A973" s="150" t="s">
        <v>2862</v>
      </c>
      <c r="B973" s="150" t="s">
        <v>2863</v>
      </c>
      <c r="C973" s="150"/>
      <c r="D973" s="150" t="s">
        <v>2834</v>
      </c>
      <c r="E973" s="151"/>
      <c r="F973" s="150" t="s">
        <v>2835</v>
      </c>
      <c r="G973" s="150" t="s">
        <v>2836</v>
      </c>
    </row>
    <row r="974" spans="1:7" ht="17.100000000000001">
      <c r="A974" s="150" t="s">
        <v>2864</v>
      </c>
      <c r="B974" s="150" t="s">
        <v>2863</v>
      </c>
      <c r="C974" s="150"/>
      <c r="D974" s="150" t="s">
        <v>2834</v>
      </c>
      <c r="E974" s="151"/>
      <c r="F974" s="150" t="s">
        <v>2835</v>
      </c>
      <c r="G974" s="150" t="s">
        <v>2836</v>
      </c>
    </row>
    <row r="975" spans="1:7" ht="17.100000000000001">
      <c r="A975" s="150" t="s">
        <v>2865</v>
      </c>
      <c r="B975" s="150" t="s">
        <v>2866</v>
      </c>
      <c r="C975" s="150"/>
      <c r="D975" s="150" t="s">
        <v>2834</v>
      </c>
      <c r="E975" s="151"/>
      <c r="F975" s="150" t="s">
        <v>2835</v>
      </c>
      <c r="G975" s="150" t="s">
        <v>2836</v>
      </c>
    </row>
    <row r="976" spans="1:7" ht="17.100000000000001">
      <c r="A976" s="150" t="s">
        <v>2867</v>
      </c>
      <c r="B976" s="150" t="s">
        <v>2868</v>
      </c>
      <c r="C976" s="150"/>
      <c r="D976" s="150" t="s">
        <v>2834</v>
      </c>
      <c r="E976" s="151"/>
      <c r="F976" s="150" t="s">
        <v>2835</v>
      </c>
      <c r="G976" s="150" t="s">
        <v>2836</v>
      </c>
    </row>
    <row r="977" spans="1:7" ht="17.100000000000001">
      <c r="A977" s="150" t="s">
        <v>2869</v>
      </c>
      <c r="B977" s="150" t="s">
        <v>2868</v>
      </c>
      <c r="C977" s="150"/>
      <c r="D977" s="150" t="s">
        <v>2834</v>
      </c>
      <c r="E977" s="151"/>
      <c r="F977" s="150" t="s">
        <v>2835</v>
      </c>
      <c r="G977" s="150" t="s">
        <v>2836</v>
      </c>
    </row>
    <row r="978" spans="1:7" ht="17.100000000000001">
      <c r="A978" s="150" t="s">
        <v>2870</v>
      </c>
      <c r="B978" s="150" t="s">
        <v>2868</v>
      </c>
      <c r="C978" s="150"/>
      <c r="D978" s="150" t="s">
        <v>2834</v>
      </c>
      <c r="E978" s="151"/>
      <c r="F978" s="150" t="s">
        <v>2835</v>
      </c>
      <c r="G978" s="150" t="s">
        <v>2836</v>
      </c>
    </row>
    <row r="979" spans="1:7" ht="17.100000000000001">
      <c r="A979" s="150" t="s">
        <v>2871</v>
      </c>
      <c r="B979" s="150" t="s">
        <v>2868</v>
      </c>
      <c r="C979" s="150"/>
      <c r="D979" s="150" t="s">
        <v>2834</v>
      </c>
      <c r="E979" s="151"/>
      <c r="F979" s="150" t="s">
        <v>2835</v>
      </c>
      <c r="G979" s="150" t="s">
        <v>2836</v>
      </c>
    </row>
    <row r="980" spans="1:7" ht="17.100000000000001">
      <c r="A980" s="150" t="s">
        <v>2872</v>
      </c>
      <c r="B980" s="150" t="s">
        <v>36</v>
      </c>
      <c r="C980" s="150"/>
      <c r="D980" s="150" t="s">
        <v>2834</v>
      </c>
      <c r="E980" s="151"/>
      <c r="F980" s="150" t="s">
        <v>2835</v>
      </c>
      <c r="G980" s="150" t="s">
        <v>2836</v>
      </c>
    </row>
    <row r="981" spans="1:7" ht="17.100000000000001">
      <c r="A981" s="150" t="s">
        <v>2873</v>
      </c>
      <c r="B981" s="150" t="s">
        <v>35</v>
      </c>
      <c r="C981" s="150"/>
      <c r="D981" s="150" t="s">
        <v>2834</v>
      </c>
      <c r="E981" s="151"/>
      <c r="F981" s="150" t="s">
        <v>2835</v>
      </c>
      <c r="G981" s="150" t="s">
        <v>2836</v>
      </c>
    </row>
    <row r="982" spans="1:7" ht="17.100000000000001">
      <c r="A982" s="150" t="s">
        <v>2874</v>
      </c>
      <c r="B982" s="150" t="s">
        <v>40</v>
      </c>
      <c r="C982" s="150"/>
      <c r="D982" s="150" t="s">
        <v>2834</v>
      </c>
      <c r="E982" s="151"/>
      <c r="F982" s="150" t="s">
        <v>2835</v>
      </c>
      <c r="G982" s="150" t="s">
        <v>2836</v>
      </c>
    </row>
    <row r="983" spans="1:7" ht="17.100000000000001">
      <c r="A983" s="150" t="s">
        <v>2875</v>
      </c>
      <c r="B983" s="150" t="s">
        <v>2876</v>
      </c>
      <c r="C983" s="150"/>
      <c r="D983" s="150" t="s">
        <v>2834</v>
      </c>
      <c r="E983" s="151"/>
      <c r="F983" s="150" t="s">
        <v>2835</v>
      </c>
      <c r="G983" s="150" t="s">
        <v>2836</v>
      </c>
    </row>
    <row r="984" spans="1:7" ht="17.100000000000001">
      <c r="A984" s="150" t="s">
        <v>2877</v>
      </c>
      <c r="B984" s="150" t="s">
        <v>35</v>
      </c>
      <c r="C984" s="150"/>
      <c r="D984" s="150" t="s">
        <v>2834</v>
      </c>
      <c r="E984" s="151"/>
      <c r="F984" s="150" t="s">
        <v>2835</v>
      </c>
      <c r="G984" s="150" t="s">
        <v>2836</v>
      </c>
    </row>
    <row r="985" spans="1:7" ht="17.25">
      <c r="A985" s="150" t="s">
        <v>2878</v>
      </c>
      <c r="B985" s="150" t="s">
        <v>42</v>
      </c>
      <c r="C985" s="150" t="s">
        <v>2847</v>
      </c>
      <c r="D985" s="150" t="s">
        <v>3441</v>
      </c>
      <c r="E985" s="151" t="s">
        <v>2848</v>
      </c>
      <c r="F985" s="150" t="s">
        <v>2687</v>
      </c>
      <c r="G985" s="150" t="s">
        <v>2879</v>
      </c>
    </row>
    <row r="986" spans="1:7" ht="17.25">
      <c r="A986" s="150" t="s">
        <v>2883</v>
      </c>
      <c r="B986" s="150" t="s">
        <v>2884</v>
      </c>
      <c r="C986" s="150" t="s">
        <v>2854</v>
      </c>
      <c r="D986" s="150" t="s">
        <v>3441</v>
      </c>
      <c r="E986" s="151" t="s">
        <v>2841</v>
      </c>
      <c r="F986" s="151" t="s">
        <v>2687</v>
      </c>
      <c r="G986" s="150" t="s">
        <v>2885</v>
      </c>
    </row>
    <row r="987" spans="1:7" ht="17.25">
      <c r="A987" s="52" t="s">
        <v>3442</v>
      </c>
      <c r="B987" s="52"/>
      <c r="C987" s="52"/>
      <c r="D987" s="52"/>
      <c r="E987" s="53"/>
      <c r="F987" s="52"/>
      <c r="G987" s="52"/>
    </row>
    <row r="988" spans="1:7" ht="17.100000000000001">
      <c r="A988" s="150" t="s">
        <v>2887</v>
      </c>
      <c r="B988" s="150" t="s">
        <v>40</v>
      </c>
      <c r="C988" s="150"/>
      <c r="D988" s="150" t="s">
        <v>2834</v>
      </c>
      <c r="E988" s="151"/>
      <c r="F988" s="150" t="s">
        <v>2835</v>
      </c>
      <c r="G988" s="150" t="s">
        <v>2888</v>
      </c>
    </row>
    <row r="989" spans="1:7" ht="17.25">
      <c r="A989" s="52" t="s">
        <v>3443</v>
      </c>
      <c r="B989" s="52"/>
      <c r="C989" s="52"/>
      <c r="D989" s="52"/>
      <c r="E989" s="53"/>
      <c r="F989" s="52"/>
      <c r="G989" s="52"/>
    </row>
    <row r="990" spans="1:7" ht="17.25">
      <c r="A990" s="150" t="s">
        <v>2890</v>
      </c>
      <c r="B990" s="150" t="s">
        <v>42</v>
      </c>
      <c r="C990" s="150" t="s">
        <v>2847</v>
      </c>
      <c r="D990" s="150" t="s">
        <v>3441</v>
      </c>
      <c r="E990" s="151" t="s">
        <v>2848</v>
      </c>
      <c r="F990" s="150" t="s">
        <v>2687</v>
      </c>
      <c r="G990" s="150" t="s">
        <v>2891</v>
      </c>
    </row>
    <row r="991" spans="1:7" ht="17.25">
      <c r="A991" s="150" t="s">
        <v>2892</v>
      </c>
      <c r="B991" s="150" t="s">
        <v>42</v>
      </c>
      <c r="C991" s="150" t="s">
        <v>2893</v>
      </c>
      <c r="D991" s="150" t="s">
        <v>3441</v>
      </c>
      <c r="E991" s="151" t="s">
        <v>2894</v>
      </c>
      <c r="F991" s="150" t="s">
        <v>2687</v>
      </c>
      <c r="G991" s="150" t="s">
        <v>2895</v>
      </c>
    </row>
    <row r="992" spans="1:7" ht="17.25">
      <c r="A992" s="150" t="s">
        <v>2899</v>
      </c>
      <c r="B992" s="150" t="s">
        <v>56</v>
      </c>
      <c r="C992" s="150" t="s">
        <v>2847</v>
      </c>
      <c r="D992" s="150" t="s">
        <v>3441</v>
      </c>
      <c r="E992" s="151" t="s">
        <v>2848</v>
      </c>
      <c r="F992" s="150" t="s">
        <v>2687</v>
      </c>
      <c r="G992" s="150" t="s">
        <v>2891</v>
      </c>
    </row>
    <row r="993" spans="1:7" ht="17.25">
      <c r="A993" s="148" t="s">
        <v>3053</v>
      </c>
      <c r="B993" s="148" t="s">
        <v>57</v>
      </c>
      <c r="C993" s="148" t="s">
        <v>3054</v>
      </c>
      <c r="D993" s="148" t="s">
        <v>3441</v>
      </c>
      <c r="E993" s="149" t="s">
        <v>3444</v>
      </c>
      <c r="F993" s="149" t="s">
        <v>2936</v>
      </c>
      <c r="G993" s="148" t="s">
        <v>3056</v>
      </c>
    </row>
    <row r="994" spans="1:7" ht="17.25">
      <c r="A994" s="150" t="s">
        <v>2902</v>
      </c>
      <c r="B994" s="150" t="s">
        <v>35</v>
      </c>
      <c r="C994" s="150" t="s">
        <v>2847</v>
      </c>
      <c r="D994" s="150" t="s">
        <v>3441</v>
      </c>
      <c r="E994" s="151" t="s">
        <v>2848</v>
      </c>
      <c r="F994" s="150" t="s">
        <v>2687</v>
      </c>
      <c r="G994" s="150" t="s">
        <v>2836</v>
      </c>
    </row>
    <row r="995" spans="1:7" ht="17.100000000000001">
      <c r="A995" s="150" t="s">
        <v>2903</v>
      </c>
      <c r="B995" s="150" t="s">
        <v>36</v>
      </c>
      <c r="C995" s="150"/>
      <c r="D995" s="150" t="s">
        <v>2834</v>
      </c>
      <c r="E995" s="151"/>
      <c r="F995" s="150" t="s">
        <v>2835</v>
      </c>
      <c r="G995" s="150" t="s">
        <v>2836</v>
      </c>
    </row>
    <row r="996" spans="1:7" ht="17.25">
      <c r="A996" s="150" t="s">
        <v>2904</v>
      </c>
      <c r="B996" s="150"/>
      <c r="C996" s="150" t="s">
        <v>2854</v>
      </c>
      <c r="D996" s="150" t="s">
        <v>3441</v>
      </c>
      <c r="E996" s="151" t="s">
        <v>2841</v>
      </c>
      <c r="F996" s="150" t="s">
        <v>2687</v>
      </c>
      <c r="G996" s="150" t="s">
        <v>2905</v>
      </c>
    </row>
    <row r="997" spans="1:7" ht="17.25">
      <c r="A997" s="150" t="s">
        <v>2906</v>
      </c>
      <c r="B997" s="150" t="s">
        <v>2907</v>
      </c>
      <c r="C997" s="150" t="s">
        <v>2854</v>
      </c>
      <c r="D997" s="150" t="s">
        <v>3441</v>
      </c>
      <c r="E997" s="151" t="s">
        <v>2841</v>
      </c>
      <c r="F997" s="150" t="s">
        <v>2687</v>
      </c>
      <c r="G997" s="150" t="s">
        <v>2836</v>
      </c>
    </row>
    <row r="998" spans="1:7" ht="17.25">
      <c r="A998" s="150" t="s">
        <v>2908</v>
      </c>
      <c r="B998" s="150" t="s">
        <v>2863</v>
      </c>
      <c r="C998" s="150" t="s">
        <v>2854</v>
      </c>
      <c r="D998" s="150" t="s">
        <v>3441</v>
      </c>
      <c r="E998" s="151" t="s">
        <v>2841</v>
      </c>
      <c r="F998" s="151" t="s">
        <v>2687</v>
      </c>
      <c r="G998" s="150" t="s">
        <v>2909</v>
      </c>
    </row>
    <row r="999" spans="1:7" ht="17.25">
      <c r="A999" s="52" t="s">
        <v>3445</v>
      </c>
      <c r="B999" s="52"/>
      <c r="C999" s="52"/>
      <c r="D999" s="52"/>
      <c r="E999" s="53"/>
      <c r="F999" s="52"/>
      <c r="G999" s="52"/>
    </row>
    <row r="1000" spans="1:7" ht="17.25">
      <c r="A1000" s="150" t="s">
        <v>2911</v>
      </c>
      <c r="B1000" s="150" t="s">
        <v>40</v>
      </c>
      <c r="C1000" s="150" t="s">
        <v>2847</v>
      </c>
      <c r="D1000" s="150" t="s">
        <v>3441</v>
      </c>
      <c r="E1000" s="151" t="s">
        <v>2848</v>
      </c>
      <c r="F1000" s="151" t="s">
        <v>2687</v>
      </c>
      <c r="G1000" s="150" t="s">
        <v>2836</v>
      </c>
    </row>
    <row r="1001" spans="1:7" ht="17.25">
      <c r="A1001" s="150" t="s">
        <v>2912</v>
      </c>
      <c r="B1001" s="150" t="s">
        <v>42</v>
      </c>
      <c r="C1001" s="150" t="s">
        <v>2893</v>
      </c>
      <c r="D1001" s="150" t="s">
        <v>3441</v>
      </c>
      <c r="E1001" s="151" t="s">
        <v>2894</v>
      </c>
      <c r="F1001" s="150" t="s">
        <v>2687</v>
      </c>
      <c r="G1001" s="150" t="s">
        <v>2836</v>
      </c>
    </row>
    <row r="1002" spans="1:7" ht="17.25">
      <c r="A1002" s="150" t="s">
        <v>2913</v>
      </c>
      <c r="B1002" s="150" t="s">
        <v>57</v>
      </c>
      <c r="C1002" s="150" t="s">
        <v>2847</v>
      </c>
      <c r="D1002" s="150" t="s">
        <v>3441</v>
      </c>
      <c r="E1002" s="151" t="s">
        <v>2848</v>
      </c>
      <c r="F1002" s="150" t="s">
        <v>2687</v>
      </c>
      <c r="G1002" s="150" t="s">
        <v>2914</v>
      </c>
    </row>
    <row r="1003" spans="1:7" ht="17.25">
      <c r="A1003" s="148" t="s">
        <v>3446</v>
      </c>
      <c r="B1003" s="148" t="s">
        <v>2863</v>
      </c>
      <c r="C1003" s="148" t="s">
        <v>3447</v>
      </c>
      <c r="D1003" s="148" t="s">
        <v>3441</v>
      </c>
      <c r="E1003" s="149" t="s">
        <v>343</v>
      </c>
      <c r="F1003" s="149" t="s">
        <v>2936</v>
      </c>
      <c r="G1003" s="148" t="s">
        <v>2836</v>
      </c>
    </row>
    <row r="1004" spans="1:7" ht="17.25">
      <c r="A1004" s="52" t="s">
        <v>3448</v>
      </c>
      <c r="B1004" s="52"/>
      <c r="C1004" s="52"/>
      <c r="D1004" s="52"/>
      <c r="E1004" s="53"/>
      <c r="F1004" s="52"/>
      <c r="G1004" s="52"/>
    </row>
    <row r="1005" spans="1:7" ht="17.25">
      <c r="A1005" s="150" t="s">
        <v>2918</v>
      </c>
      <c r="B1005" s="150" t="s">
        <v>36</v>
      </c>
      <c r="C1005" s="150" t="s">
        <v>2893</v>
      </c>
      <c r="D1005" s="150" t="s">
        <v>3441</v>
      </c>
      <c r="E1005" s="151" t="s">
        <v>2894</v>
      </c>
      <c r="F1005" s="151" t="s">
        <v>2687</v>
      </c>
      <c r="G1005" s="150" t="s">
        <v>2836</v>
      </c>
    </row>
    <row r="1006" spans="1:7" ht="17.100000000000001">
      <c r="A1006" s="150" t="s">
        <v>2919</v>
      </c>
      <c r="B1006" s="150" t="s">
        <v>36</v>
      </c>
      <c r="C1006" s="150"/>
      <c r="D1006" s="150" t="s">
        <v>2834</v>
      </c>
      <c r="E1006" s="151"/>
      <c r="F1006" s="151" t="s">
        <v>2835</v>
      </c>
      <c r="G1006" s="150" t="s">
        <v>2920</v>
      </c>
    </row>
    <row r="1007" spans="1:7" ht="17.25">
      <c r="A1007" s="150" t="s">
        <v>2921</v>
      </c>
      <c r="B1007" s="150" t="s">
        <v>42</v>
      </c>
      <c r="C1007" s="150" t="s">
        <v>2922</v>
      </c>
      <c r="D1007" s="150" t="s">
        <v>3441</v>
      </c>
      <c r="E1007" s="151" t="s">
        <v>2848</v>
      </c>
      <c r="F1007" s="150" t="s">
        <v>2687</v>
      </c>
      <c r="G1007" s="150" t="s">
        <v>2923</v>
      </c>
    </row>
    <row r="1008" spans="1:7" ht="17.25">
      <c r="A1008" s="150" t="s">
        <v>2924</v>
      </c>
      <c r="B1008" s="150" t="s">
        <v>44</v>
      </c>
      <c r="C1008" s="150" t="s">
        <v>2847</v>
      </c>
      <c r="D1008" s="150" t="s">
        <v>3441</v>
      </c>
      <c r="E1008" s="151" t="s">
        <v>2848</v>
      </c>
      <c r="F1008" s="151" t="s">
        <v>2687</v>
      </c>
      <c r="G1008" s="150" t="s">
        <v>2925</v>
      </c>
    </row>
    <row r="1009" spans="1:7" ht="17.100000000000001">
      <c r="A1009" s="150" t="s">
        <v>2926</v>
      </c>
      <c r="B1009" s="150" t="s">
        <v>58</v>
      </c>
      <c r="C1009" s="150"/>
      <c r="D1009" s="150" t="s">
        <v>2834</v>
      </c>
      <c r="E1009" s="151"/>
      <c r="F1009" s="150" t="s">
        <v>2835</v>
      </c>
      <c r="G1009" s="150" t="s">
        <v>2836</v>
      </c>
    </row>
    <row r="1010" spans="1:7" ht="17.100000000000001">
      <c r="A1010" s="150" t="s">
        <v>2927</v>
      </c>
      <c r="B1010" s="150" t="s">
        <v>40</v>
      </c>
      <c r="C1010" s="150"/>
      <c r="D1010" s="150" t="s">
        <v>2834</v>
      </c>
      <c r="E1010" s="151"/>
      <c r="F1010" s="150" t="s">
        <v>2835</v>
      </c>
      <c r="G1010" s="150" t="s">
        <v>2836</v>
      </c>
    </row>
    <row r="1011" spans="1:7" ht="18" customHeight="1">
      <c r="A1011" s="150" t="s">
        <v>2928</v>
      </c>
      <c r="B1011" s="150" t="s">
        <v>42</v>
      </c>
      <c r="C1011" s="150"/>
      <c r="D1011" s="150" t="s">
        <v>2834</v>
      </c>
      <c r="E1011" s="151"/>
      <c r="F1011" s="150" t="s">
        <v>2835</v>
      </c>
      <c r="G1011" s="150" t="s">
        <v>2836</v>
      </c>
    </row>
    <row r="1012" spans="1:7" ht="17.100000000000001">
      <c r="A1012" s="150" t="s">
        <v>2929</v>
      </c>
      <c r="B1012" s="150" t="s">
        <v>42</v>
      </c>
      <c r="C1012" s="150"/>
      <c r="D1012" s="150" t="s">
        <v>2834</v>
      </c>
      <c r="E1012" s="151"/>
      <c r="F1012" s="150" t="s">
        <v>2835</v>
      </c>
      <c r="G1012" s="150" t="s">
        <v>2836</v>
      </c>
    </row>
    <row r="1013" spans="1:7" ht="17.100000000000001">
      <c r="A1013" s="150" t="s">
        <v>2930</v>
      </c>
      <c r="B1013" s="150" t="s">
        <v>2876</v>
      </c>
      <c r="C1013" s="150"/>
      <c r="D1013" s="150" t="s">
        <v>2834</v>
      </c>
      <c r="E1013" s="151"/>
      <c r="F1013" s="151" t="s">
        <v>2835</v>
      </c>
      <c r="G1013" s="150" t="s">
        <v>2836</v>
      </c>
    </row>
    <row r="1014" spans="1:7" ht="17.100000000000001">
      <c r="A1014" s="150" t="s">
        <v>2931</v>
      </c>
      <c r="B1014" s="150" t="s">
        <v>56</v>
      </c>
      <c r="C1014" s="150"/>
      <c r="D1014" s="150" t="s">
        <v>2834</v>
      </c>
      <c r="E1014" s="151"/>
      <c r="F1014" s="151" t="s">
        <v>2835</v>
      </c>
      <c r="G1014" s="150" t="s">
        <v>2836</v>
      </c>
    </row>
    <row r="1015" spans="1:7" ht="17.100000000000001">
      <c r="A1015" s="150" t="s">
        <v>2932</v>
      </c>
      <c r="B1015" s="150" t="s">
        <v>2876</v>
      </c>
      <c r="C1015" s="150"/>
      <c r="D1015" s="150" t="s">
        <v>2834</v>
      </c>
      <c r="E1015" s="151"/>
      <c r="F1015" s="150" t="s">
        <v>2835</v>
      </c>
      <c r="G1015" s="150" t="s">
        <v>2836</v>
      </c>
    </row>
    <row r="1016" spans="1:7" ht="17.25">
      <c r="A1016" s="52" t="s">
        <v>3449</v>
      </c>
      <c r="B1016" s="52"/>
      <c r="C1016" s="52"/>
      <c r="D1016" s="52"/>
      <c r="E1016" s="53"/>
      <c r="F1016" s="52"/>
      <c r="G1016" s="52"/>
    </row>
    <row r="1017" spans="1:7" ht="17.100000000000001">
      <c r="A1017" s="150" t="s">
        <v>2938</v>
      </c>
      <c r="B1017" s="150" t="s">
        <v>44</v>
      </c>
      <c r="C1017" s="150"/>
      <c r="D1017" s="150" t="s">
        <v>2834</v>
      </c>
      <c r="E1017" s="151"/>
      <c r="F1017" s="150" t="s">
        <v>2939</v>
      </c>
      <c r="G1017" s="150" t="s">
        <v>2836</v>
      </c>
    </row>
    <row r="1018" spans="1:7" ht="17.100000000000001">
      <c r="A1018" s="150" t="s">
        <v>2940</v>
      </c>
      <c r="B1018" s="150" t="s">
        <v>44</v>
      </c>
      <c r="C1018" s="150" t="s">
        <v>2941</v>
      </c>
      <c r="D1018" s="150" t="s">
        <v>2834</v>
      </c>
      <c r="E1018" s="151"/>
      <c r="F1018" s="150" t="s">
        <v>2942</v>
      </c>
      <c r="G1018" s="150" t="s">
        <v>2943</v>
      </c>
    </row>
    <row r="1019" spans="1:7" ht="17.25">
      <c r="A1019" s="148" t="s">
        <v>2940</v>
      </c>
      <c r="B1019" s="148" t="s">
        <v>44</v>
      </c>
      <c r="C1019" s="148" t="s">
        <v>2941</v>
      </c>
      <c r="D1019" s="148" t="s">
        <v>3441</v>
      </c>
      <c r="E1019" s="149" t="s">
        <v>243</v>
      </c>
      <c r="F1019" s="149" t="s">
        <v>2936</v>
      </c>
      <c r="G1019" s="148" t="s">
        <v>2943</v>
      </c>
    </row>
    <row r="1020" spans="1:7" ht="17.25">
      <c r="A1020" s="148" t="s">
        <v>3450</v>
      </c>
      <c r="B1020" s="148" t="s">
        <v>58</v>
      </c>
      <c r="C1020" s="148" t="s">
        <v>3451</v>
      </c>
      <c r="D1020" s="148" t="s">
        <v>3441</v>
      </c>
      <c r="E1020" s="149" t="s">
        <v>343</v>
      </c>
      <c r="F1020" s="149" t="s">
        <v>2936</v>
      </c>
      <c r="G1020" s="148" t="s">
        <v>2836</v>
      </c>
    </row>
    <row r="1021" spans="1:7" ht="17.100000000000001">
      <c r="A1021" s="150" t="s">
        <v>2944</v>
      </c>
      <c r="B1021" s="150" t="s">
        <v>2876</v>
      </c>
      <c r="C1021" s="150"/>
      <c r="D1021" s="150" t="s">
        <v>2834</v>
      </c>
      <c r="E1021" s="151"/>
      <c r="F1021" s="150" t="s">
        <v>2945</v>
      </c>
      <c r="G1021" s="150" t="s">
        <v>2836</v>
      </c>
    </row>
    <row r="1022" spans="1:7" ht="17.25">
      <c r="A1022" s="52" t="s">
        <v>3452</v>
      </c>
      <c r="B1022" s="52"/>
      <c r="C1022" s="52"/>
      <c r="D1022" s="52"/>
      <c r="E1022" s="53"/>
      <c r="F1022" s="52"/>
      <c r="G1022" s="52"/>
    </row>
    <row r="1023" spans="1:7" ht="17.25">
      <c r="A1023" s="150" t="s">
        <v>2947</v>
      </c>
      <c r="B1023" s="150" t="s">
        <v>58</v>
      </c>
      <c r="C1023" s="150" t="s">
        <v>2839</v>
      </c>
      <c r="D1023" s="150" t="s">
        <v>3441</v>
      </c>
      <c r="E1023" s="151" t="s">
        <v>2841</v>
      </c>
      <c r="F1023" s="150" t="s">
        <v>2687</v>
      </c>
      <c r="G1023" s="150" t="s">
        <v>2948</v>
      </c>
    </row>
    <row r="1024" spans="1:7" ht="17.100000000000001">
      <c r="A1024" s="150" t="s">
        <v>2949</v>
      </c>
      <c r="B1024" s="150" t="s">
        <v>56</v>
      </c>
      <c r="C1024" s="150"/>
      <c r="D1024" s="150" t="s">
        <v>2834</v>
      </c>
      <c r="E1024" s="151"/>
      <c r="F1024" s="151" t="s">
        <v>2835</v>
      </c>
      <c r="G1024" s="150" t="s">
        <v>2836</v>
      </c>
    </row>
    <row r="1025" spans="1:7" ht="17.25">
      <c r="A1025" s="52" t="s">
        <v>3453</v>
      </c>
      <c r="B1025" s="52"/>
      <c r="C1025" s="52"/>
      <c r="D1025" s="52"/>
      <c r="E1025" s="53"/>
      <c r="F1025" s="52"/>
      <c r="G1025" s="52"/>
    </row>
    <row r="1026" spans="1:7" ht="17.25">
      <c r="A1026" s="150" t="s">
        <v>2954</v>
      </c>
      <c r="B1026" s="150" t="s">
        <v>17</v>
      </c>
      <c r="C1026" s="150" t="s">
        <v>2854</v>
      </c>
      <c r="D1026" s="150" t="s">
        <v>3441</v>
      </c>
      <c r="E1026" s="151" t="s">
        <v>2841</v>
      </c>
      <c r="F1026" s="151" t="s">
        <v>2687</v>
      </c>
      <c r="G1026" s="150" t="s">
        <v>2955</v>
      </c>
    </row>
    <row r="1027" spans="1:7" ht="17.25">
      <c r="A1027" s="52" t="s">
        <v>3454</v>
      </c>
      <c r="B1027" s="52"/>
      <c r="C1027" s="52"/>
      <c r="D1027" s="52"/>
      <c r="E1027" s="53"/>
      <c r="F1027" s="52"/>
      <c r="G1027" s="52"/>
    </row>
    <row r="1028" spans="1:7" ht="17.25">
      <c r="A1028" s="150" t="s">
        <v>2961</v>
      </c>
      <c r="B1028" s="150" t="s">
        <v>10</v>
      </c>
      <c r="C1028" s="150" t="s">
        <v>2847</v>
      </c>
      <c r="D1028" s="150" t="s">
        <v>3441</v>
      </c>
      <c r="E1028" s="151" t="s">
        <v>2848</v>
      </c>
      <c r="F1028" s="150" t="s">
        <v>2687</v>
      </c>
      <c r="G1028" s="150" t="s">
        <v>2836</v>
      </c>
    </row>
    <row r="1029" spans="1:7" ht="17.25">
      <c r="A1029" s="150" t="s">
        <v>2962</v>
      </c>
      <c r="B1029" s="150" t="s">
        <v>10</v>
      </c>
      <c r="C1029" s="150" t="s">
        <v>2847</v>
      </c>
      <c r="D1029" s="150" t="s">
        <v>3441</v>
      </c>
      <c r="E1029" s="151" t="s">
        <v>2848</v>
      </c>
      <c r="F1029" s="150" t="s">
        <v>2687</v>
      </c>
      <c r="G1029" s="150" t="s">
        <v>2836</v>
      </c>
    </row>
    <row r="1030" spans="1:7" ht="17.25">
      <c r="A1030" s="150" t="s">
        <v>2963</v>
      </c>
      <c r="B1030" s="150" t="s">
        <v>10</v>
      </c>
      <c r="C1030" s="150" t="s">
        <v>2847</v>
      </c>
      <c r="D1030" s="150" t="s">
        <v>3441</v>
      </c>
      <c r="E1030" s="151" t="s">
        <v>2848</v>
      </c>
      <c r="F1030" s="150" t="s">
        <v>2687</v>
      </c>
      <c r="G1030" s="150" t="s">
        <v>2836</v>
      </c>
    </row>
    <row r="1031" spans="1:7" ht="17.25">
      <c r="A1031" s="150" t="s">
        <v>2964</v>
      </c>
      <c r="B1031" s="150" t="s">
        <v>10</v>
      </c>
      <c r="C1031" s="150" t="s">
        <v>2847</v>
      </c>
      <c r="D1031" s="150" t="s">
        <v>3441</v>
      </c>
      <c r="E1031" s="151" t="s">
        <v>2848</v>
      </c>
      <c r="F1031" s="150" t="s">
        <v>2687</v>
      </c>
      <c r="G1031" s="150" t="s">
        <v>2836</v>
      </c>
    </row>
    <row r="1032" spans="1:7" ht="17.25">
      <c r="A1032" s="52" t="s">
        <v>3455</v>
      </c>
      <c r="B1032" s="52"/>
      <c r="C1032" s="52"/>
      <c r="D1032" s="52"/>
      <c r="E1032" s="53"/>
      <c r="F1032" s="52"/>
      <c r="G1032" s="52"/>
    </row>
    <row r="1033" spans="1:7" ht="17.25">
      <c r="A1033" s="148" t="s">
        <v>3334</v>
      </c>
      <c r="B1033" s="148" t="s">
        <v>2957</v>
      </c>
      <c r="C1033" s="148" t="s">
        <v>3335</v>
      </c>
      <c r="D1033" s="148" t="s">
        <v>3441</v>
      </c>
      <c r="E1033" s="149" t="s">
        <v>3456</v>
      </c>
      <c r="F1033" s="149" t="s">
        <v>2936</v>
      </c>
      <c r="G1033" s="148" t="s">
        <v>2836</v>
      </c>
    </row>
    <row r="1034" spans="1:7" ht="17.25">
      <c r="A1034" s="150" t="s">
        <v>2966</v>
      </c>
      <c r="B1034" s="150" t="s">
        <v>2957</v>
      </c>
      <c r="C1034" s="150" t="s">
        <v>2847</v>
      </c>
      <c r="D1034" s="150" t="s">
        <v>3441</v>
      </c>
      <c r="E1034" s="151" t="s">
        <v>2848</v>
      </c>
      <c r="F1034" s="151" t="s">
        <v>2687</v>
      </c>
      <c r="G1034" s="150" t="s">
        <v>2836</v>
      </c>
    </row>
    <row r="1035" spans="1:7" ht="17.25">
      <c r="A1035" s="150" t="s">
        <v>2967</v>
      </c>
      <c r="B1035" s="150" t="s">
        <v>2957</v>
      </c>
      <c r="C1035" s="150" t="s">
        <v>2847</v>
      </c>
      <c r="D1035" s="150" t="s">
        <v>3441</v>
      </c>
      <c r="E1035" s="151" t="s">
        <v>2848</v>
      </c>
      <c r="F1035" s="150" t="s">
        <v>2687</v>
      </c>
      <c r="G1035" s="150" t="s">
        <v>2836</v>
      </c>
    </row>
    <row r="1036" spans="1:7" ht="17.25">
      <c r="A1036" s="150" t="s">
        <v>2968</v>
      </c>
      <c r="B1036" s="150" t="s">
        <v>2957</v>
      </c>
      <c r="C1036" s="150" t="s">
        <v>2847</v>
      </c>
      <c r="D1036" s="150" t="s">
        <v>3441</v>
      </c>
      <c r="E1036" s="151" t="s">
        <v>2848</v>
      </c>
      <c r="F1036" s="150" t="s">
        <v>2687</v>
      </c>
      <c r="G1036" s="150" t="s">
        <v>2836</v>
      </c>
    </row>
    <row r="1037" spans="1:7" ht="17.25">
      <c r="A1037" s="52" t="s">
        <v>3457</v>
      </c>
      <c r="B1037" s="52"/>
      <c r="C1037" s="52"/>
      <c r="D1037" s="52"/>
      <c r="E1037" s="53"/>
      <c r="F1037" s="52"/>
      <c r="G1037" s="52"/>
    </row>
    <row r="1038" spans="1:7" ht="17.25">
      <c r="A1038" s="148" t="s">
        <v>3340</v>
      </c>
      <c r="B1038" s="148" t="s">
        <v>74</v>
      </c>
      <c r="C1038" s="148" t="s">
        <v>3341</v>
      </c>
      <c r="D1038" s="148" t="s">
        <v>3441</v>
      </c>
      <c r="E1038" s="149" t="s">
        <v>2367</v>
      </c>
      <c r="F1038" s="149" t="s">
        <v>2936</v>
      </c>
      <c r="G1038" s="148" t="s">
        <v>2836</v>
      </c>
    </row>
    <row r="1039" spans="1:7" ht="17.25">
      <c r="A1039" s="148" t="s">
        <v>3342</v>
      </c>
      <c r="B1039" s="148" t="s">
        <v>61</v>
      </c>
      <c r="C1039" s="148" t="s">
        <v>3341</v>
      </c>
      <c r="D1039" s="148" t="s">
        <v>3441</v>
      </c>
      <c r="E1039" s="149" t="s">
        <v>2367</v>
      </c>
      <c r="F1039" s="149" t="s">
        <v>2936</v>
      </c>
      <c r="G1039" s="148" t="s">
        <v>2836</v>
      </c>
    </row>
    <row r="1040" spans="1:7" ht="17.25">
      <c r="A1040" s="150" t="s">
        <v>2970</v>
      </c>
      <c r="B1040" s="150" t="s">
        <v>2957</v>
      </c>
      <c r="C1040" s="150" t="s">
        <v>2847</v>
      </c>
      <c r="D1040" s="150" t="s">
        <v>3441</v>
      </c>
      <c r="E1040" s="151" t="s">
        <v>2848</v>
      </c>
      <c r="F1040" s="150" t="s">
        <v>2687</v>
      </c>
      <c r="G1040" s="150" t="s">
        <v>2836</v>
      </c>
    </row>
    <row r="1041" spans="1:7" ht="17.25">
      <c r="A1041" s="150" t="s">
        <v>2971</v>
      </c>
      <c r="B1041" s="150" t="s">
        <v>2957</v>
      </c>
      <c r="C1041" s="150" t="s">
        <v>2847</v>
      </c>
      <c r="D1041" s="150" t="s">
        <v>3441</v>
      </c>
      <c r="E1041" s="151" t="s">
        <v>2848</v>
      </c>
      <c r="F1041" s="151" t="s">
        <v>2687</v>
      </c>
      <c r="G1041" s="150" t="s">
        <v>2836</v>
      </c>
    </row>
    <row r="1042" spans="1:7" ht="17.25">
      <c r="A1042" s="52" t="s">
        <v>3458</v>
      </c>
      <c r="B1042" s="52"/>
      <c r="C1042" s="52"/>
      <c r="D1042" s="52"/>
      <c r="E1042" s="53"/>
      <c r="F1042" s="52"/>
      <c r="G1042" s="52"/>
    </row>
    <row r="1043" spans="1:7" ht="17.25">
      <c r="A1043" s="150" t="s">
        <v>2973</v>
      </c>
      <c r="B1043" s="150" t="s">
        <v>2974</v>
      </c>
      <c r="C1043" s="150" t="s">
        <v>2854</v>
      </c>
      <c r="D1043" s="150" t="s">
        <v>3441</v>
      </c>
      <c r="E1043" s="151" t="s">
        <v>2841</v>
      </c>
      <c r="F1043" s="150" t="s">
        <v>2687</v>
      </c>
      <c r="G1043" s="150" t="s">
        <v>2975</v>
      </c>
    </row>
    <row r="1044" spans="1:7" ht="17.25">
      <c r="A1044" s="150" t="s">
        <v>2976</v>
      </c>
      <c r="B1044" s="150" t="s">
        <v>2977</v>
      </c>
      <c r="C1044" s="150" t="s">
        <v>2854</v>
      </c>
      <c r="D1044" s="150" t="s">
        <v>3441</v>
      </c>
      <c r="E1044" s="151" t="s">
        <v>2841</v>
      </c>
      <c r="F1044" s="151" t="s">
        <v>2687</v>
      </c>
      <c r="G1044" s="150" t="s">
        <v>2978</v>
      </c>
    </row>
    <row r="1045" spans="1:7" ht="17.100000000000001">
      <c r="A1045" s="150" t="s">
        <v>2979</v>
      </c>
      <c r="B1045" s="150" t="s">
        <v>2980</v>
      </c>
      <c r="C1045" s="150"/>
      <c r="D1045" s="150" t="s">
        <v>2834</v>
      </c>
      <c r="E1045" s="151"/>
      <c r="F1045" s="151" t="s">
        <v>2981</v>
      </c>
      <c r="G1045" s="150" t="s">
        <v>2982</v>
      </c>
    </row>
    <row r="1046" spans="1:7" ht="17.100000000000001">
      <c r="A1046" s="150" t="s">
        <v>2983</v>
      </c>
      <c r="B1046" s="150" t="s">
        <v>2980</v>
      </c>
      <c r="C1046" s="150"/>
      <c r="D1046" s="150" t="s">
        <v>2834</v>
      </c>
      <c r="E1046" s="151"/>
      <c r="F1046" s="150" t="s">
        <v>2981</v>
      </c>
      <c r="G1046" s="150" t="s">
        <v>2836</v>
      </c>
    </row>
    <row r="1047" spans="1:7" ht="17.25">
      <c r="A1047" s="150" t="s">
        <v>2984</v>
      </c>
      <c r="B1047" s="150" t="s">
        <v>88</v>
      </c>
      <c r="C1047" s="150" t="s">
        <v>2854</v>
      </c>
      <c r="D1047" s="150" t="s">
        <v>3441</v>
      </c>
      <c r="E1047" s="151" t="s">
        <v>2841</v>
      </c>
      <c r="F1047" s="150" t="s">
        <v>2687</v>
      </c>
      <c r="G1047" s="150" t="s">
        <v>2985</v>
      </c>
    </row>
    <row r="1048" spans="1:7" ht="17.100000000000001">
      <c r="A1048" s="150" t="s">
        <v>2986</v>
      </c>
      <c r="B1048" s="150" t="s">
        <v>2974</v>
      </c>
      <c r="C1048" s="150" t="s">
        <v>2987</v>
      </c>
      <c r="D1048" s="150" t="s">
        <v>2834</v>
      </c>
      <c r="E1048" s="151"/>
      <c r="F1048" s="150" t="s">
        <v>2988</v>
      </c>
      <c r="G1048" s="150" t="s">
        <v>2989</v>
      </c>
    </row>
    <row r="1049" spans="1:7" ht="17.25">
      <c r="A1049" s="150" t="s">
        <v>2990</v>
      </c>
      <c r="B1049" s="150" t="s">
        <v>2957</v>
      </c>
      <c r="C1049" s="150" t="s">
        <v>2893</v>
      </c>
      <c r="D1049" s="150" t="s">
        <v>3441</v>
      </c>
      <c r="E1049" s="151" t="s">
        <v>2894</v>
      </c>
      <c r="F1049" s="150" t="s">
        <v>2687</v>
      </c>
      <c r="G1049" s="150" t="s">
        <v>2836</v>
      </c>
    </row>
    <row r="1050" spans="1:7" ht="17.25">
      <c r="A1050" s="150" t="s">
        <v>2991</v>
      </c>
      <c r="B1050" s="150" t="s">
        <v>2957</v>
      </c>
      <c r="C1050" s="150" t="s">
        <v>2854</v>
      </c>
      <c r="D1050" s="150" t="s">
        <v>3441</v>
      </c>
      <c r="E1050" s="151" t="s">
        <v>2841</v>
      </c>
      <c r="F1050" s="150" t="s">
        <v>2687</v>
      </c>
      <c r="G1050" s="150" t="s">
        <v>2836</v>
      </c>
    </row>
    <row r="1051" spans="1:7" ht="17.25">
      <c r="A1051" s="150" t="s">
        <v>2992</v>
      </c>
      <c r="B1051" s="150" t="s">
        <v>2993</v>
      </c>
      <c r="C1051" s="150" t="s">
        <v>2847</v>
      </c>
      <c r="D1051" s="150" t="s">
        <v>3441</v>
      </c>
      <c r="E1051" s="151" t="s">
        <v>2848</v>
      </c>
      <c r="F1051" s="150" t="s">
        <v>2687</v>
      </c>
      <c r="G1051" s="150" t="s">
        <v>2836</v>
      </c>
    </row>
    <row r="1052" spans="1:7" ht="17.25">
      <c r="A1052" s="150" t="s">
        <v>2992</v>
      </c>
      <c r="B1052" s="150" t="s">
        <v>2993</v>
      </c>
      <c r="C1052" s="150" t="s">
        <v>2847</v>
      </c>
      <c r="D1052" s="150" t="s">
        <v>3441</v>
      </c>
      <c r="E1052" s="151" t="s">
        <v>2848</v>
      </c>
      <c r="F1052" s="150" t="s">
        <v>2687</v>
      </c>
      <c r="G1052" s="150" t="s">
        <v>2836</v>
      </c>
    </row>
    <row r="1053" spans="1:7" ht="17.25">
      <c r="A1053" s="52" t="s">
        <v>3459</v>
      </c>
      <c r="B1053" s="52"/>
      <c r="C1053" s="52"/>
      <c r="D1053" s="52"/>
      <c r="E1053" s="53"/>
      <c r="F1053" s="52"/>
      <c r="G1053" s="52"/>
    </row>
    <row r="1054" spans="1:7" ht="17.25">
      <c r="A1054" s="150" t="s">
        <v>2995</v>
      </c>
      <c r="B1054" s="150" t="s">
        <v>2957</v>
      </c>
      <c r="C1054" s="150" t="s">
        <v>2854</v>
      </c>
      <c r="D1054" s="150" t="s">
        <v>3441</v>
      </c>
      <c r="E1054" s="151" t="s">
        <v>2841</v>
      </c>
      <c r="F1054" s="151" t="s">
        <v>2687</v>
      </c>
      <c r="G1054" s="150" t="s">
        <v>2836</v>
      </c>
    </row>
    <row r="1055" spans="1:7" ht="17.100000000000001">
      <c r="A1055" s="150" t="s">
        <v>2996</v>
      </c>
      <c r="B1055" s="150" t="s">
        <v>2957</v>
      </c>
      <c r="C1055" s="150"/>
      <c r="D1055" s="150" t="s">
        <v>2834</v>
      </c>
      <c r="E1055" s="151"/>
      <c r="F1055" s="150" t="s">
        <v>2997</v>
      </c>
      <c r="G1055" s="150" t="s">
        <v>2836</v>
      </c>
    </row>
    <row r="1056" spans="1:7" ht="17.25">
      <c r="A1056" s="52" t="s">
        <v>3460</v>
      </c>
      <c r="B1056" s="52"/>
      <c r="C1056" s="52"/>
      <c r="D1056" s="52"/>
      <c r="E1056" s="53"/>
      <c r="F1056" s="52"/>
      <c r="G1056" s="52"/>
    </row>
    <row r="1057" spans="1:7" ht="17.100000000000001">
      <c r="A1057" s="150" t="s">
        <v>2999</v>
      </c>
      <c r="B1057" s="150"/>
      <c r="C1057" s="150" t="s">
        <v>669</v>
      </c>
      <c r="D1057" s="150" t="s">
        <v>2834</v>
      </c>
      <c r="E1057" s="151"/>
      <c r="F1057" s="150" t="s">
        <v>3000</v>
      </c>
      <c r="G1057" s="150" t="s">
        <v>2836</v>
      </c>
    </row>
    <row r="1058" spans="1:7" ht="17.100000000000001">
      <c r="A1058" s="150" t="s">
        <v>3005</v>
      </c>
      <c r="B1058" s="150" t="s">
        <v>2957</v>
      </c>
      <c r="C1058" s="150" t="s">
        <v>3006</v>
      </c>
      <c r="D1058" s="150" t="s">
        <v>2834</v>
      </c>
      <c r="E1058" s="151"/>
      <c r="F1058" s="151" t="s">
        <v>3007</v>
      </c>
      <c r="G1058" s="150" t="s">
        <v>2836</v>
      </c>
    </row>
    <row r="1059" spans="1:7" ht="17.100000000000001">
      <c r="A1059" s="150" t="s">
        <v>3008</v>
      </c>
      <c r="B1059" s="150" t="s">
        <v>96</v>
      </c>
      <c r="C1059" s="150"/>
      <c r="D1059" s="150" t="s">
        <v>2834</v>
      </c>
      <c r="E1059" s="151"/>
      <c r="F1059" s="150" t="s">
        <v>3009</v>
      </c>
      <c r="G1059" s="150" t="s">
        <v>2836</v>
      </c>
    </row>
    <row r="1060" spans="1:7" ht="17.25">
      <c r="A1060" s="52" t="s">
        <v>3461</v>
      </c>
      <c r="B1060" s="52"/>
      <c r="C1060" s="52"/>
      <c r="D1060" s="52"/>
      <c r="E1060" s="53"/>
      <c r="F1060" s="52"/>
      <c r="G1060" s="52"/>
    </row>
    <row r="1061" spans="1:7" ht="17.25">
      <c r="A1061" s="150" t="s">
        <v>3011</v>
      </c>
      <c r="B1061" s="150" t="s">
        <v>2957</v>
      </c>
      <c r="C1061" s="150" t="s">
        <v>2854</v>
      </c>
      <c r="D1061" s="150" t="s">
        <v>3441</v>
      </c>
      <c r="E1061" s="151" t="s">
        <v>2841</v>
      </c>
      <c r="F1061" s="150" t="s">
        <v>2687</v>
      </c>
      <c r="G1061" s="150" t="s">
        <v>3012</v>
      </c>
    </row>
    <row r="1062" spans="1:7" ht="17.25">
      <c r="A1062" s="150" t="s">
        <v>3013</v>
      </c>
      <c r="B1062" s="150" t="s">
        <v>104</v>
      </c>
      <c r="C1062" s="150" t="s">
        <v>2847</v>
      </c>
      <c r="D1062" s="150" t="s">
        <v>3441</v>
      </c>
      <c r="E1062" s="151" t="s">
        <v>2848</v>
      </c>
      <c r="F1062" s="150" t="s">
        <v>2687</v>
      </c>
      <c r="G1062" s="150" t="s">
        <v>2836</v>
      </c>
    </row>
    <row r="1063" spans="1:7" ht="17.25">
      <c r="A1063" s="150" t="s">
        <v>3014</v>
      </c>
      <c r="B1063" s="150" t="s">
        <v>101</v>
      </c>
      <c r="C1063" s="150" t="s">
        <v>3015</v>
      </c>
      <c r="D1063" s="150" t="s">
        <v>3441</v>
      </c>
      <c r="E1063" s="151" t="s">
        <v>2841</v>
      </c>
      <c r="F1063" s="151" t="s">
        <v>2687</v>
      </c>
      <c r="G1063" s="150" t="s">
        <v>3016</v>
      </c>
    </row>
    <row r="1064" spans="1:7" ht="17.25">
      <c r="A1064" s="150" t="s">
        <v>3017</v>
      </c>
      <c r="B1064" s="150" t="s">
        <v>2957</v>
      </c>
      <c r="C1064" s="150" t="s">
        <v>2847</v>
      </c>
      <c r="D1064" s="150" t="s">
        <v>3441</v>
      </c>
      <c r="E1064" s="151" t="s">
        <v>2848</v>
      </c>
      <c r="F1064" s="151" t="s">
        <v>2687</v>
      </c>
      <c r="G1064" s="150" t="s">
        <v>2836</v>
      </c>
    </row>
    <row r="1065" spans="1:7" ht="17.25">
      <c r="A1065" s="52" t="s">
        <v>3462</v>
      </c>
      <c r="B1065" s="52"/>
      <c r="C1065" s="52"/>
      <c r="D1065" s="52"/>
      <c r="E1065" s="53"/>
      <c r="F1065" s="52"/>
      <c r="G1065" s="52"/>
    </row>
    <row r="1066" spans="1:7" ht="17.25">
      <c r="A1066" s="150" t="s">
        <v>3124</v>
      </c>
      <c r="B1066" s="150" t="s">
        <v>35</v>
      </c>
      <c r="C1066" s="150" t="s">
        <v>3125</v>
      </c>
      <c r="D1066" s="150" t="s">
        <v>3463</v>
      </c>
      <c r="E1066" s="151" t="s">
        <v>3125</v>
      </c>
      <c r="F1066" s="150" t="s">
        <v>2347</v>
      </c>
      <c r="G1066" s="150" t="s">
        <v>3127</v>
      </c>
    </row>
    <row r="1067" spans="1:7" ht="17.25">
      <c r="A1067" s="150" t="s">
        <v>3019</v>
      </c>
      <c r="B1067" s="150" t="s">
        <v>36</v>
      </c>
      <c r="C1067" s="150" t="s">
        <v>669</v>
      </c>
      <c r="D1067" s="150" t="s">
        <v>3463</v>
      </c>
      <c r="E1067" s="151" t="s">
        <v>669</v>
      </c>
      <c r="F1067" s="150" t="s">
        <v>2349</v>
      </c>
      <c r="G1067" s="150" t="s">
        <v>3021</v>
      </c>
    </row>
    <row r="1068" spans="1:7" ht="17.25">
      <c r="A1068" s="150" t="s">
        <v>3022</v>
      </c>
      <c r="B1068" s="150" t="s">
        <v>40</v>
      </c>
      <c r="C1068" s="150" t="s">
        <v>669</v>
      </c>
      <c r="D1068" s="150" t="s">
        <v>3463</v>
      </c>
      <c r="E1068" s="151" t="s">
        <v>669</v>
      </c>
      <c r="F1068" s="150" t="s">
        <v>2349</v>
      </c>
      <c r="G1068" s="150" t="s">
        <v>3023</v>
      </c>
    </row>
    <row r="1069" spans="1:7" ht="17.25">
      <c r="A1069" s="150" t="s">
        <v>3024</v>
      </c>
      <c r="B1069" s="150" t="s">
        <v>42</v>
      </c>
      <c r="C1069" s="150" t="s">
        <v>3025</v>
      </c>
      <c r="D1069" s="150" t="s">
        <v>3463</v>
      </c>
      <c r="E1069" s="151" t="s">
        <v>3464</v>
      </c>
      <c r="F1069" s="150" t="s">
        <v>2349</v>
      </c>
      <c r="G1069" s="150" t="s">
        <v>3026</v>
      </c>
    </row>
    <row r="1070" spans="1:7" ht="17.25">
      <c r="A1070" s="150" t="s">
        <v>3129</v>
      </c>
      <c r="B1070" s="150" t="s">
        <v>42</v>
      </c>
      <c r="C1070" s="150" t="s">
        <v>3125</v>
      </c>
      <c r="D1070" s="150" t="s">
        <v>3463</v>
      </c>
      <c r="E1070" s="151" t="s">
        <v>3125</v>
      </c>
      <c r="F1070" s="150" t="s">
        <v>2347</v>
      </c>
      <c r="G1070" s="150" t="s">
        <v>3127</v>
      </c>
    </row>
    <row r="1071" spans="1:7" ht="17.25">
      <c r="A1071" s="150" t="s">
        <v>3027</v>
      </c>
      <c r="B1071" s="150" t="s">
        <v>44</v>
      </c>
      <c r="C1071" s="150" t="s">
        <v>1889</v>
      </c>
      <c r="D1071" s="150" t="s">
        <v>3463</v>
      </c>
      <c r="E1071" s="151" t="s">
        <v>1889</v>
      </c>
      <c r="F1071" s="150" t="s">
        <v>2349</v>
      </c>
      <c r="G1071" s="150" t="s">
        <v>3028</v>
      </c>
    </row>
    <row r="1072" spans="1:7" ht="17.25">
      <c r="A1072" s="150" t="s">
        <v>3130</v>
      </c>
      <c r="B1072" s="150" t="s">
        <v>44</v>
      </c>
      <c r="C1072" s="150" t="s">
        <v>217</v>
      </c>
      <c r="D1072" s="150" t="s">
        <v>3463</v>
      </c>
      <c r="E1072" s="151" t="s">
        <v>217</v>
      </c>
      <c r="F1072" s="151" t="s">
        <v>2347</v>
      </c>
      <c r="G1072" s="150" t="s">
        <v>3131</v>
      </c>
    </row>
    <row r="1073" spans="1:7" ht="17.100000000000001">
      <c r="A1073" s="150" t="s">
        <v>2833</v>
      </c>
      <c r="B1073" s="150" t="s">
        <v>36</v>
      </c>
      <c r="C1073" s="150"/>
      <c r="D1073" s="150" t="s">
        <v>2834</v>
      </c>
      <c r="E1073" s="151"/>
      <c r="F1073" s="151" t="s">
        <v>2835</v>
      </c>
      <c r="G1073" s="150" t="s">
        <v>2836</v>
      </c>
    </row>
    <row r="1074" spans="1:7" ht="17.25">
      <c r="A1074" s="148" t="s">
        <v>3387</v>
      </c>
      <c r="B1074" s="148" t="s">
        <v>2863</v>
      </c>
      <c r="C1074" s="148" t="s">
        <v>3388</v>
      </c>
      <c r="D1074" s="148" t="s">
        <v>3463</v>
      </c>
      <c r="E1074" s="149" t="s">
        <v>680</v>
      </c>
      <c r="F1074" s="149" t="s">
        <v>2936</v>
      </c>
      <c r="G1074" s="148" t="s">
        <v>3389</v>
      </c>
    </row>
    <row r="1075" spans="1:7" ht="17.25">
      <c r="A1075" s="52" t="s">
        <v>3465</v>
      </c>
      <c r="B1075" s="52"/>
      <c r="C1075" s="52"/>
      <c r="D1075" s="52"/>
      <c r="E1075" s="53"/>
      <c r="F1075" s="52"/>
      <c r="G1075" s="52"/>
    </row>
    <row r="1076" spans="1:7" ht="17.25">
      <c r="A1076" s="150" t="s">
        <v>2838</v>
      </c>
      <c r="B1076" s="150" t="s">
        <v>35</v>
      </c>
      <c r="C1076" s="150" t="s">
        <v>2839</v>
      </c>
      <c r="D1076" s="150" t="s">
        <v>3463</v>
      </c>
      <c r="E1076" s="151" t="s">
        <v>217</v>
      </c>
      <c r="F1076" s="150" t="s">
        <v>2700</v>
      </c>
      <c r="G1076" s="150" t="s">
        <v>2842</v>
      </c>
    </row>
    <row r="1077" spans="1:7" ht="17.25">
      <c r="A1077" s="150" t="s">
        <v>2843</v>
      </c>
      <c r="B1077" s="150" t="s">
        <v>35</v>
      </c>
      <c r="C1077" s="150" t="s">
        <v>2844</v>
      </c>
      <c r="D1077" s="150" t="s">
        <v>3463</v>
      </c>
      <c r="E1077" s="151" t="s">
        <v>3466</v>
      </c>
      <c r="F1077" s="150" t="s">
        <v>2349</v>
      </c>
      <c r="G1077" s="150" t="s">
        <v>2845</v>
      </c>
    </row>
    <row r="1078" spans="1:7" ht="17.25">
      <c r="A1078" s="150" t="s">
        <v>2846</v>
      </c>
      <c r="B1078" s="150" t="s">
        <v>36</v>
      </c>
      <c r="C1078" s="150" t="s">
        <v>2847</v>
      </c>
      <c r="D1078" s="150" t="s">
        <v>3463</v>
      </c>
      <c r="E1078" s="151" t="s">
        <v>3391</v>
      </c>
      <c r="F1078" s="150" t="s">
        <v>2700</v>
      </c>
      <c r="G1078" s="150" t="s">
        <v>2849</v>
      </c>
    </row>
    <row r="1079" spans="1:7" ht="17.25">
      <c r="A1079" s="150" t="s">
        <v>3135</v>
      </c>
      <c r="B1079" s="150" t="s">
        <v>36</v>
      </c>
      <c r="C1079" s="150" t="s">
        <v>217</v>
      </c>
      <c r="D1079" s="150" t="s">
        <v>3463</v>
      </c>
      <c r="E1079" s="151" t="s">
        <v>217</v>
      </c>
      <c r="F1079" s="150" t="s">
        <v>2347</v>
      </c>
      <c r="G1079" s="150" t="s">
        <v>3136</v>
      </c>
    </row>
    <row r="1080" spans="1:7" ht="17.25">
      <c r="A1080" s="150" t="s">
        <v>3031</v>
      </c>
      <c r="B1080" s="150" t="s">
        <v>36</v>
      </c>
      <c r="C1080" s="150" t="s">
        <v>3032</v>
      </c>
      <c r="D1080" s="150" t="s">
        <v>3463</v>
      </c>
      <c r="E1080" s="151" t="s">
        <v>669</v>
      </c>
      <c r="F1080" s="151" t="s">
        <v>2349</v>
      </c>
      <c r="G1080" s="150" t="s">
        <v>3033</v>
      </c>
    </row>
    <row r="1081" spans="1:7" ht="17.25">
      <c r="A1081" s="150" t="s">
        <v>3034</v>
      </c>
      <c r="B1081" s="150" t="s">
        <v>38</v>
      </c>
      <c r="C1081" s="150" t="s">
        <v>669</v>
      </c>
      <c r="D1081" s="150" t="s">
        <v>3463</v>
      </c>
      <c r="E1081" s="151" t="s">
        <v>669</v>
      </c>
      <c r="F1081" s="150" t="s">
        <v>2349</v>
      </c>
      <c r="G1081" s="150" t="s">
        <v>2836</v>
      </c>
    </row>
    <row r="1082" spans="1:7" ht="17.25">
      <c r="A1082" s="150" t="s">
        <v>2850</v>
      </c>
      <c r="B1082" s="150" t="s">
        <v>38</v>
      </c>
      <c r="C1082" s="150" t="s">
        <v>2851</v>
      </c>
      <c r="D1082" s="150" t="s">
        <v>3463</v>
      </c>
      <c r="E1082" s="151" t="s">
        <v>1333</v>
      </c>
      <c r="F1082" s="150" t="s">
        <v>2344</v>
      </c>
      <c r="G1082" s="150" t="s">
        <v>2852</v>
      </c>
    </row>
    <row r="1083" spans="1:7" ht="17.25">
      <c r="A1083" s="150" t="s">
        <v>3137</v>
      </c>
      <c r="B1083" s="150" t="s">
        <v>42</v>
      </c>
      <c r="C1083" s="150" t="s">
        <v>217</v>
      </c>
      <c r="D1083" s="150" t="s">
        <v>3463</v>
      </c>
      <c r="E1083" s="151" t="s">
        <v>217</v>
      </c>
      <c r="F1083" s="150" t="s">
        <v>2347</v>
      </c>
      <c r="G1083" s="150" t="s">
        <v>3138</v>
      </c>
    </row>
    <row r="1084" spans="1:7" ht="17.25">
      <c r="A1084" s="150" t="s">
        <v>2856</v>
      </c>
      <c r="B1084" s="150" t="s">
        <v>42</v>
      </c>
      <c r="C1084" s="150" t="s">
        <v>2847</v>
      </c>
      <c r="D1084" s="150" t="s">
        <v>3463</v>
      </c>
      <c r="E1084" s="151" t="s">
        <v>3391</v>
      </c>
      <c r="F1084" s="150" t="s">
        <v>2700</v>
      </c>
      <c r="G1084" s="150" t="s">
        <v>2857</v>
      </c>
    </row>
    <row r="1085" spans="1:7" ht="17.25">
      <c r="A1085" s="150" t="s">
        <v>3035</v>
      </c>
      <c r="B1085" s="150" t="s">
        <v>42</v>
      </c>
      <c r="C1085" s="150" t="s">
        <v>3036</v>
      </c>
      <c r="D1085" s="150" t="s">
        <v>3463</v>
      </c>
      <c r="E1085" s="151" t="s">
        <v>669</v>
      </c>
      <c r="F1085" s="150" t="s">
        <v>2349</v>
      </c>
      <c r="G1085" s="150" t="s">
        <v>3037</v>
      </c>
    </row>
    <row r="1086" spans="1:7" ht="17.25">
      <c r="A1086" s="150" t="s">
        <v>3139</v>
      </c>
      <c r="B1086" s="150" t="s">
        <v>44</v>
      </c>
      <c r="C1086" s="150" t="s">
        <v>217</v>
      </c>
      <c r="D1086" s="150" t="s">
        <v>3463</v>
      </c>
      <c r="E1086" s="151" t="s">
        <v>217</v>
      </c>
      <c r="F1086" s="150" t="s">
        <v>2347</v>
      </c>
      <c r="G1086" s="150" t="s">
        <v>3140</v>
      </c>
    </row>
    <row r="1087" spans="1:7" ht="17.25">
      <c r="A1087" s="150" t="s">
        <v>2858</v>
      </c>
      <c r="B1087" s="150" t="s">
        <v>44</v>
      </c>
      <c r="C1087" s="150" t="s">
        <v>2847</v>
      </c>
      <c r="D1087" s="150" t="s">
        <v>3463</v>
      </c>
      <c r="E1087" s="151" t="s">
        <v>3391</v>
      </c>
      <c r="F1087" s="150" t="s">
        <v>2700</v>
      </c>
      <c r="G1087" s="150" t="s">
        <v>2836</v>
      </c>
    </row>
    <row r="1088" spans="1:7" ht="17.25">
      <c r="A1088" s="150" t="s">
        <v>2859</v>
      </c>
      <c r="B1088" s="150" t="s">
        <v>57</v>
      </c>
      <c r="C1088" s="150" t="s">
        <v>2847</v>
      </c>
      <c r="D1088" s="150" t="s">
        <v>3463</v>
      </c>
      <c r="E1088" s="151" t="s">
        <v>3391</v>
      </c>
      <c r="F1088" s="150" t="s">
        <v>2700</v>
      </c>
      <c r="G1088" s="150" t="s">
        <v>2836</v>
      </c>
    </row>
    <row r="1089" spans="1:7" ht="17.25">
      <c r="A1089" s="150" t="s">
        <v>3141</v>
      </c>
      <c r="B1089" s="150" t="s">
        <v>56</v>
      </c>
      <c r="C1089" s="150" t="s">
        <v>3125</v>
      </c>
      <c r="D1089" s="150" t="s">
        <v>3463</v>
      </c>
      <c r="E1089" s="151" t="s">
        <v>3125</v>
      </c>
      <c r="F1089" s="150" t="s">
        <v>2347</v>
      </c>
      <c r="G1089" s="150" t="s">
        <v>3142</v>
      </c>
    </row>
    <row r="1090" spans="1:7" ht="17.25">
      <c r="A1090" s="150" t="s">
        <v>3143</v>
      </c>
      <c r="B1090" s="150" t="s">
        <v>57</v>
      </c>
      <c r="C1090" s="150" t="s">
        <v>3144</v>
      </c>
      <c r="D1090" s="150" t="s">
        <v>3463</v>
      </c>
      <c r="E1090" s="151" t="s">
        <v>217</v>
      </c>
      <c r="F1090" s="151" t="s">
        <v>2347</v>
      </c>
      <c r="G1090" s="150" t="s">
        <v>3145</v>
      </c>
    </row>
    <row r="1091" spans="1:7" ht="17.25">
      <c r="A1091" s="150" t="s">
        <v>2861</v>
      </c>
      <c r="B1091" s="150" t="s">
        <v>58</v>
      </c>
      <c r="C1091" s="150" t="s">
        <v>2851</v>
      </c>
      <c r="D1091" s="150" t="s">
        <v>3463</v>
      </c>
      <c r="E1091" s="151" t="s">
        <v>1333</v>
      </c>
      <c r="F1091" s="150" t="s">
        <v>2344</v>
      </c>
      <c r="G1091" s="150" t="s">
        <v>2852</v>
      </c>
    </row>
    <row r="1092" spans="1:7" ht="17.100000000000001">
      <c r="A1092" s="150" t="s">
        <v>2862</v>
      </c>
      <c r="B1092" s="150" t="s">
        <v>2863</v>
      </c>
      <c r="C1092" s="150"/>
      <c r="D1092" s="150" t="s">
        <v>2834</v>
      </c>
      <c r="E1092" s="151"/>
      <c r="F1092" s="150" t="s">
        <v>2835</v>
      </c>
      <c r="G1092" s="150" t="s">
        <v>2836</v>
      </c>
    </row>
    <row r="1093" spans="1:7" ht="17.100000000000001">
      <c r="A1093" s="150" t="s">
        <v>2864</v>
      </c>
      <c r="B1093" s="150" t="s">
        <v>2863</v>
      </c>
      <c r="C1093" s="150"/>
      <c r="D1093" s="150" t="s">
        <v>2834</v>
      </c>
      <c r="E1093" s="151"/>
      <c r="F1093" s="150" t="s">
        <v>2835</v>
      </c>
      <c r="G1093" s="150" t="s">
        <v>2836</v>
      </c>
    </row>
    <row r="1094" spans="1:7" ht="17.100000000000001">
      <c r="A1094" s="150" t="s">
        <v>2865</v>
      </c>
      <c r="B1094" s="150" t="s">
        <v>2866</v>
      </c>
      <c r="C1094" s="150"/>
      <c r="D1094" s="150" t="s">
        <v>2834</v>
      </c>
      <c r="E1094" s="151"/>
      <c r="F1094" s="150" t="s">
        <v>2835</v>
      </c>
      <c r="G1094" s="150" t="s">
        <v>2836</v>
      </c>
    </row>
    <row r="1095" spans="1:7" ht="17.100000000000001">
      <c r="A1095" s="150" t="s">
        <v>2867</v>
      </c>
      <c r="B1095" s="150" t="s">
        <v>2868</v>
      </c>
      <c r="C1095" s="150"/>
      <c r="D1095" s="150" t="s">
        <v>2834</v>
      </c>
      <c r="E1095" s="151"/>
      <c r="F1095" s="151" t="s">
        <v>2835</v>
      </c>
      <c r="G1095" s="150" t="s">
        <v>2836</v>
      </c>
    </row>
    <row r="1096" spans="1:7" ht="17.100000000000001">
      <c r="A1096" s="150" t="s">
        <v>2869</v>
      </c>
      <c r="B1096" s="150" t="s">
        <v>2868</v>
      </c>
      <c r="C1096" s="150"/>
      <c r="D1096" s="150" t="s">
        <v>2834</v>
      </c>
      <c r="E1096" s="151"/>
      <c r="F1096" s="150" t="s">
        <v>2835</v>
      </c>
      <c r="G1096" s="150" t="s">
        <v>2836</v>
      </c>
    </row>
    <row r="1097" spans="1:7" ht="17.100000000000001">
      <c r="A1097" s="150" t="s">
        <v>2870</v>
      </c>
      <c r="B1097" s="150" t="s">
        <v>2868</v>
      </c>
      <c r="C1097" s="150"/>
      <c r="D1097" s="150" t="s">
        <v>2834</v>
      </c>
      <c r="E1097" s="151"/>
      <c r="F1097" s="150" t="s">
        <v>2835</v>
      </c>
      <c r="G1097" s="150" t="s">
        <v>2836</v>
      </c>
    </row>
    <row r="1098" spans="1:7" ht="17.100000000000001">
      <c r="A1098" s="150" t="s">
        <v>2871</v>
      </c>
      <c r="B1098" s="150" t="s">
        <v>2868</v>
      </c>
      <c r="C1098" s="150"/>
      <c r="D1098" s="150" t="s">
        <v>2834</v>
      </c>
      <c r="E1098" s="151"/>
      <c r="F1098" s="150" t="s">
        <v>2835</v>
      </c>
      <c r="G1098" s="150" t="s">
        <v>2836</v>
      </c>
    </row>
    <row r="1099" spans="1:7" ht="17.100000000000001">
      <c r="A1099" s="150" t="s">
        <v>2872</v>
      </c>
      <c r="B1099" s="150" t="s">
        <v>36</v>
      </c>
      <c r="C1099" s="150"/>
      <c r="D1099" s="150" t="s">
        <v>2834</v>
      </c>
      <c r="E1099" s="151"/>
      <c r="F1099" s="151" t="s">
        <v>2835</v>
      </c>
      <c r="G1099" s="150" t="s">
        <v>2836</v>
      </c>
    </row>
    <row r="1100" spans="1:7" ht="17.100000000000001">
      <c r="A1100" s="150" t="s">
        <v>2873</v>
      </c>
      <c r="B1100" s="150" t="s">
        <v>35</v>
      </c>
      <c r="C1100" s="150"/>
      <c r="D1100" s="150" t="s">
        <v>2834</v>
      </c>
      <c r="E1100" s="151"/>
      <c r="F1100" s="150" t="s">
        <v>2835</v>
      </c>
      <c r="G1100" s="150" t="s">
        <v>2836</v>
      </c>
    </row>
    <row r="1101" spans="1:7" ht="17.100000000000001">
      <c r="A1101" s="150" t="s">
        <v>2874</v>
      </c>
      <c r="B1101" s="150" t="s">
        <v>40</v>
      </c>
      <c r="C1101" s="150"/>
      <c r="D1101" s="150" t="s">
        <v>2834</v>
      </c>
      <c r="E1101" s="151"/>
      <c r="F1101" s="151" t="s">
        <v>2835</v>
      </c>
      <c r="G1101" s="150" t="s">
        <v>2836</v>
      </c>
    </row>
    <row r="1102" spans="1:7" ht="17.100000000000001">
      <c r="A1102" s="150" t="s">
        <v>2875</v>
      </c>
      <c r="B1102" s="150" t="s">
        <v>2876</v>
      </c>
      <c r="C1102" s="150"/>
      <c r="D1102" s="150" t="s">
        <v>2834</v>
      </c>
      <c r="E1102" s="151"/>
      <c r="F1102" s="150" t="s">
        <v>2835</v>
      </c>
      <c r="G1102" s="150" t="s">
        <v>2836</v>
      </c>
    </row>
    <row r="1103" spans="1:7" ht="17.100000000000001">
      <c r="A1103" s="150" t="s">
        <v>2877</v>
      </c>
      <c r="B1103" s="150" t="s">
        <v>35</v>
      </c>
      <c r="C1103" s="150"/>
      <c r="D1103" s="150" t="s">
        <v>2834</v>
      </c>
      <c r="E1103" s="151"/>
      <c r="F1103" s="150" t="s">
        <v>2835</v>
      </c>
      <c r="G1103" s="150" t="s">
        <v>2836</v>
      </c>
    </row>
    <row r="1104" spans="1:7" ht="17.25">
      <c r="A1104" s="150" t="s">
        <v>2878</v>
      </c>
      <c r="B1104" s="150" t="s">
        <v>42</v>
      </c>
      <c r="C1104" s="150" t="s">
        <v>2847</v>
      </c>
      <c r="D1104" s="150" t="s">
        <v>3463</v>
      </c>
      <c r="E1104" s="151" t="s">
        <v>3391</v>
      </c>
      <c r="F1104" s="150" t="s">
        <v>2700</v>
      </c>
      <c r="G1104" s="150" t="s">
        <v>2879</v>
      </c>
    </row>
    <row r="1105" spans="1:7" ht="17.25">
      <c r="A1105" s="150" t="s">
        <v>3146</v>
      </c>
      <c r="B1105" s="150" t="s">
        <v>2884</v>
      </c>
      <c r="C1105" s="150" t="s">
        <v>3125</v>
      </c>
      <c r="D1105" s="150" t="s">
        <v>3463</v>
      </c>
      <c r="E1105" s="151" t="s">
        <v>3125</v>
      </c>
      <c r="F1105" s="150" t="s">
        <v>2347</v>
      </c>
      <c r="G1105" s="150" t="s">
        <v>2836</v>
      </c>
    </row>
    <row r="1106" spans="1:7" ht="17.25">
      <c r="A1106" s="150" t="s">
        <v>3147</v>
      </c>
      <c r="B1106" s="150" t="s">
        <v>36</v>
      </c>
      <c r="C1106" s="150" t="s">
        <v>3125</v>
      </c>
      <c r="D1106" s="150" t="s">
        <v>3463</v>
      </c>
      <c r="E1106" s="151" t="s">
        <v>3125</v>
      </c>
      <c r="F1106" s="150" t="s">
        <v>2347</v>
      </c>
      <c r="G1106" s="150" t="s">
        <v>2836</v>
      </c>
    </row>
    <row r="1107" spans="1:7" ht="17.25">
      <c r="A1107" s="150" t="s">
        <v>3038</v>
      </c>
      <c r="B1107" s="150" t="s">
        <v>35</v>
      </c>
      <c r="C1107" s="150" t="s">
        <v>669</v>
      </c>
      <c r="D1107" s="150" t="s">
        <v>3463</v>
      </c>
      <c r="E1107" s="151" t="s">
        <v>669</v>
      </c>
      <c r="F1107" s="150" t="s">
        <v>2349</v>
      </c>
      <c r="G1107" s="150" t="s">
        <v>3039</v>
      </c>
    </row>
    <row r="1108" spans="1:7" ht="17.25">
      <c r="A1108" s="150" t="s">
        <v>3148</v>
      </c>
      <c r="B1108" s="150" t="s">
        <v>33</v>
      </c>
      <c r="C1108" s="150" t="s">
        <v>3125</v>
      </c>
      <c r="D1108" s="150" t="s">
        <v>3463</v>
      </c>
      <c r="E1108" s="151" t="s">
        <v>3125</v>
      </c>
      <c r="F1108" s="150" t="s">
        <v>2347</v>
      </c>
      <c r="G1108" s="150" t="s">
        <v>2836</v>
      </c>
    </row>
    <row r="1109" spans="1:7" ht="17.25">
      <c r="A1109" s="150" t="s">
        <v>2880</v>
      </c>
      <c r="B1109" s="150" t="s">
        <v>2881</v>
      </c>
      <c r="C1109" s="150" t="s">
        <v>1333</v>
      </c>
      <c r="D1109" s="150" t="s">
        <v>3463</v>
      </c>
      <c r="E1109" s="151" t="s">
        <v>1333</v>
      </c>
      <c r="F1109" s="151" t="s">
        <v>2344</v>
      </c>
      <c r="G1109" s="150" t="s">
        <v>2882</v>
      </c>
    </row>
    <row r="1110" spans="1:7" ht="17.25">
      <c r="A1110" s="52" t="s">
        <v>3467</v>
      </c>
      <c r="B1110" s="52"/>
      <c r="C1110" s="52"/>
      <c r="D1110" s="52"/>
      <c r="E1110" s="53"/>
      <c r="F1110" s="52"/>
      <c r="G1110" s="52"/>
    </row>
    <row r="1111" spans="1:7" ht="17.25">
      <c r="A1111" s="150" t="s">
        <v>3041</v>
      </c>
      <c r="B1111" s="150" t="s">
        <v>35</v>
      </c>
      <c r="C1111" s="150" t="s">
        <v>669</v>
      </c>
      <c r="D1111" s="150" t="s">
        <v>3463</v>
      </c>
      <c r="E1111" s="151" t="s">
        <v>669</v>
      </c>
      <c r="F1111" s="151" t="s">
        <v>2349</v>
      </c>
      <c r="G1111" s="150" t="s">
        <v>3042</v>
      </c>
    </row>
    <row r="1112" spans="1:7" ht="17.25">
      <c r="A1112" s="150" t="s">
        <v>3150</v>
      </c>
      <c r="B1112" s="150" t="s">
        <v>35</v>
      </c>
      <c r="C1112" s="150" t="s">
        <v>217</v>
      </c>
      <c r="D1112" s="150" t="s">
        <v>3463</v>
      </c>
      <c r="E1112" s="151" t="s">
        <v>217</v>
      </c>
      <c r="F1112" s="150" t="s">
        <v>2347</v>
      </c>
      <c r="G1112" s="150" t="s">
        <v>2836</v>
      </c>
    </row>
    <row r="1113" spans="1:7" ht="17.25">
      <c r="A1113" s="150" t="s">
        <v>3043</v>
      </c>
      <c r="B1113" s="150" t="s">
        <v>35</v>
      </c>
      <c r="C1113" s="150" t="s">
        <v>669</v>
      </c>
      <c r="D1113" s="150" t="s">
        <v>3463</v>
      </c>
      <c r="E1113" s="151" t="s">
        <v>669</v>
      </c>
      <c r="F1113" s="151" t="s">
        <v>2349</v>
      </c>
      <c r="G1113" s="150" t="s">
        <v>3044</v>
      </c>
    </row>
    <row r="1114" spans="1:7" ht="17.25">
      <c r="A1114" s="150" t="s">
        <v>3151</v>
      </c>
      <c r="B1114" s="150" t="s">
        <v>35</v>
      </c>
      <c r="C1114" s="150" t="s">
        <v>217</v>
      </c>
      <c r="D1114" s="150" t="s">
        <v>3463</v>
      </c>
      <c r="E1114" s="151" t="s">
        <v>217</v>
      </c>
      <c r="F1114" s="150" t="s">
        <v>2347</v>
      </c>
      <c r="G1114" s="150" t="s">
        <v>3152</v>
      </c>
    </row>
    <row r="1115" spans="1:7" ht="17.25">
      <c r="A1115" s="150" t="s">
        <v>3153</v>
      </c>
      <c r="B1115" s="150" t="s">
        <v>38</v>
      </c>
      <c r="C1115" s="150" t="s">
        <v>3154</v>
      </c>
      <c r="D1115" s="150" t="s">
        <v>3463</v>
      </c>
      <c r="E1115" s="151" t="s">
        <v>217</v>
      </c>
      <c r="F1115" s="150" t="s">
        <v>2347</v>
      </c>
      <c r="G1115" s="150" t="s">
        <v>3155</v>
      </c>
    </row>
    <row r="1116" spans="1:7" ht="17.25">
      <c r="A1116" s="150" t="s">
        <v>3156</v>
      </c>
      <c r="B1116" s="150" t="s">
        <v>40</v>
      </c>
      <c r="C1116" s="150" t="s">
        <v>3157</v>
      </c>
      <c r="D1116" s="150" t="s">
        <v>3463</v>
      </c>
      <c r="E1116" s="151" t="s">
        <v>217</v>
      </c>
      <c r="F1116" s="150" t="s">
        <v>2347</v>
      </c>
      <c r="G1116" s="150" t="s">
        <v>3158</v>
      </c>
    </row>
    <row r="1117" spans="1:7" ht="17.25">
      <c r="A1117" s="150" t="s">
        <v>3159</v>
      </c>
      <c r="B1117" s="150" t="s">
        <v>42</v>
      </c>
      <c r="C1117" s="150" t="s">
        <v>217</v>
      </c>
      <c r="D1117" s="150" t="s">
        <v>3463</v>
      </c>
      <c r="E1117" s="151" t="s">
        <v>217</v>
      </c>
      <c r="F1117" s="151" t="s">
        <v>2347</v>
      </c>
      <c r="G1117" s="150" t="s">
        <v>3160</v>
      </c>
    </row>
    <row r="1118" spans="1:7" ht="17.25">
      <c r="A1118" s="150" t="s">
        <v>3161</v>
      </c>
      <c r="B1118" s="150" t="s">
        <v>44</v>
      </c>
      <c r="C1118" s="150" t="s">
        <v>217</v>
      </c>
      <c r="D1118" s="150" t="s">
        <v>3463</v>
      </c>
      <c r="E1118" s="151" t="s">
        <v>217</v>
      </c>
      <c r="F1118" s="150" t="s">
        <v>2347</v>
      </c>
      <c r="G1118" s="150" t="s">
        <v>3162</v>
      </c>
    </row>
    <row r="1119" spans="1:7" ht="17.25">
      <c r="A1119" s="150" t="s">
        <v>3163</v>
      </c>
      <c r="B1119" s="150" t="s">
        <v>44</v>
      </c>
      <c r="C1119" s="150" t="s">
        <v>217</v>
      </c>
      <c r="D1119" s="150" t="s">
        <v>3463</v>
      </c>
      <c r="E1119" s="151" t="s">
        <v>217</v>
      </c>
      <c r="F1119" s="150" t="s">
        <v>2347</v>
      </c>
      <c r="G1119" s="150" t="s">
        <v>3164</v>
      </c>
    </row>
    <row r="1120" spans="1:7" ht="17.25">
      <c r="A1120" s="150" t="s">
        <v>3165</v>
      </c>
      <c r="B1120" s="150" t="s">
        <v>57</v>
      </c>
      <c r="C1120" s="150" t="s">
        <v>217</v>
      </c>
      <c r="D1120" s="150" t="s">
        <v>3463</v>
      </c>
      <c r="E1120" s="151" t="s">
        <v>217</v>
      </c>
      <c r="F1120" s="150" t="s">
        <v>2347</v>
      </c>
      <c r="G1120" s="150" t="s">
        <v>3166</v>
      </c>
    </row>
    <row r="1121" spans="1:7" ht="17.25">
      <c r="A1121" s="150" t="s">
        <v>3167</v>
      </c>
      <c r="B1121" s="150" t="s">
        <v>56</v>
      </c>
      <c r="C1121" s="150" t="s">
        <v>217</v>
      </c>
      <c r="D1121" s="150" t="s">
        <v>3463</v>
      </c>
      <c r="E1121" s="151" t="s">
        <v>217</v>
      </c>
      <c r="F1121" s="150" t="s">
        <v>2347</v>
      </c>
      <c r="G1121" s="150" t="s">
        <v>2836</v>
      </c>
    </row>
    <row r="1122" spans="1:7" ht="17.25">
      <c r="A1122" s="150" t="s">
        <v>3168</v>
      </c>
      <c r="B1122" s="150" t="s">
        <v>3169</v>
      </c>
      <c r="C1122" s="150" t="s">
        <v>3125</v>
      </c>
      <c r="D1122" s="150" t="s">
        <v>3463</v>
      </c>
      <c r="E1122" s="151" t="s">
        <v>3125</v>
      </c>
      <c r="F1122" s="150" t="s">
        <v>2347</v>
      </c>
      <c r="G1122" s="150" t="s">
        <v>2836</v>
      </c>
    </row>
    <row r="1123" spans="1:7" ht="17.25">
      <c r="A1123" s="150" t="s">
        <v>3045</v>
      </c>
      <c r="B1123" s="150" t="s">
        <v>2863</v>
      </c>
      <c r="C1123" s="150" t="s">
        <v>669</v>
      </c>
      <c r="D1123" s="150" t="s">
        <v>3463</v>
      </c>
      <c r="E1123" s="151" t="s">
        <v>669</v>
      </c>
      <c r="F1123" s="150" t="s">
        <v>2349</v>
      </c>
      <c r="G1123" s="150" t="s">
        <v>2836</v>
      </c>
    </row>
    <row r="1124" spans="1:7" ht="17.100000000000001">
      <c r="A1124" s="150" t="s">
        <v>2887</v>
      </c>
      <c r="B1124" s="150" t="s">
        <v>40</v>
      </c>
      <c r="C1124" s="150"/>
      <c r="D1124" s="150" t="s">
        <v>2834</v>
      </c>
      <c r="E1124" s="151"/>
      <c r="F1124" s="150" t="s">
        <v>2835</v>
      </c>
      <c r="G1124" s="150" t="s">
        <v>2888</v>
      </c>
    </row>
    <row r="1125" spans="1:7" ht="17.25">
      <c r="A1125" s="52" t="s">
        <v>3468</v>
      </c>
      <c r="B1125" s="52"/>
      <c r="C1125" s="52"/>
      <c r="D1125" s="52"/>
      <c r="E1125" s="53"/>
      <c r="F1125" s="52"/>
      <c r="G1125" s="52"/>
    </row>
    <row r="1126" spans="1:7" ht="17.25">
      <c r="A1126" s="150" t="s">
        <v>3171</v>
      </c>
      <c r="B1126" s="150" t="s">
        <v>36</v>
      </c>
      <c r="C1126" s="150" t="s">
        <v>3125</v>
      </c>
      <c r="D1126" s="150" t="s">
        <v>3463</v>
      </c>
      <c r="E1126" s="151" t="s">
        <v>3125</v>
      </c>
      <c r="F1126" s="150" t="s">
        <v>2347</v>
      </c>
      <c r="G1126" s="150" t="s">
        <v>3172</v>
      </c>
    </row>
    <row r="1127" spans="1:7" ht="17.25">
      <c r="A1127" s="150" t="s">
        <v>3173</v>
      </c>
      <c r="B1127" s="150" t="s">
        <v>38</v>
      </c>
      <c r="C1127" s="150" t="s">
        <v>3125</v>
      </c>
      <c r="D1127" s="150" t="s">
        <v>3463</v>
      </c>
      <c r="E1127" s="151" t="s">
        <v>3125</v>
      </c>
      <c r="F1127" s="150" t="s">
        <v>2347</v>
      </c>
      <c r="G1127" s="150" t="s">
        <v>3174</v>
      </c>
    </row>
    <row r="1128" spans="1:7" ht="17.25">
      <c r="A1128" s="150" t="s">
        <v>3047</v>
      </c>
      <c r="B1128" s="150" t="s">
        <v>40</v>
      </c>
      <c r="C1128" s="150" t="s">
        <v>3048</v>
      </c>
      <c r="D1128" s="150" t="s">
        <v>3463</v>
      </c>
      <c r="E1128" s="151" t="s">
        <v>669</v>
      </c>
      <c r="F1128" s="150" t="s">
        <v>2349</v>
      </c>
      <c r="G1128" s="150" t="s">
        <v>3049</v>
      </c>
    </row>
    <row r="1129" spans="1:7" ht="17.25">
      <c r="A1129" s="150" t="s">
        <v>3175</v>
      </c>
      <c r="B1129" s="150" t="s">
        <v>42</v>
      </c>
      <c r="C1129" s="150" t="s">
        <v>3176</v>
      </c>
      <c r="D1129" s="150" t="s">
        <v>3463</v>
      </c>
      <c r="E1129" s="151" t="s">
        <v>217</v>
      </c>
      <c r="F1129" s="150" t="s">
        <v>2347</v>
      </c>
      <c r="G1129" s="150" t="s">
        <v>3177</v>
      </c>
    </row>
    <row r="1130" spans="1:7" ht="17.25">
      <c r="A1130" s="150" t="s">
        <v>2890</v>
      </c>
      <c r="B1130" s="150" t="s">
        <v>42</v>
      </c>
      <c r="C1130" s="150" t="s">
        <v>2847</v>
      </c>
      <c r="D1130" s="150" t="s">
        <v>3463</v>
      </c>
      <c r="E1130" s="151" t="s">
        <v>3391</v>
      </c>
      <c r="F1130" s="150" t="s">
        <v>2700</v>
      </c>
      <c r="G1130" s="150" t="s">
        <v>2891</v>
      </c>
    </row>
    <row r="1131" spans="1:7" ht="17.25">
      <c r="A1131" s="150" t="s">
        <v>2892</v>
      </c>
      <c r="B1131" s="150" t="s">
        <v>42</v>
      </c>
      <c r="C1131" s="150" t="s">
        <v>2893</v>
      </c>
      <c r="D1131" s="150" t="s">
        <v>3463</v>
      </c>
      <c r="E1131" s="151" t="s">
        <v>3050</v>
      </c>
      <c r="F1131" s="150" t="s">
        <v>2700</v>
      </c>
      <c r="G1131" s="150" t="s">
        <v>2895</v>
      </c>
    </row>
    <row r="1132" spans="1:7" ht="17.25">
      <c r="A1132" s="150" t="s">
        <v>3178</v>
      </c>
      <c r="B1132" s="150" t="s">
        <v>44</v>
      </c>
      <c r="C1132" s="150" t="s">
        <v>217</v>
      </c>
      <c r="D1132" s="150" t="s">
        <v>3463</v>
      </c>
      <c r="E1132" s="151" t="s">
        <v>217</v>
      </c>
      <c r="F1132" s="150" t="s">
        <v>2347</v>
      </c>
      <c r="G1132" s="150" t="s">
        <v>3179</v>
      </c>
    </row>
    <row r="1133" spans="1:7" ht="17.25">
      <c r="A1133" s="150" t="s">
        <v>3180</v>
      </c>
      <c r="B1133" s="150" t="s">
        <v>44</v>
      </c>
      <c r="C1133" s="150" t="s">
        <v>217</v>
      </c>
      <c r="D1133" s="150" t="s">
        <v>3463</v>
      </c>
      <c r="E1133" s="151" t="s">
        <v>217</v>
      </c>
      <c r="F1133" s="150" t="s">
        <v>2347</v>
      </c>
      <c r="G1133" s="150" t="s">
        <v>2836</v>
      </c>
    </row>
    <row r="1134" spans="1:7" ht="17.25">
      <c r="A1134" s="150" t="s">
        <v>2896</v>
      </c>
      <c r="B1134" s="150" t="s">
        <v>44</v>
      </c>
      <c r="C1134" s="150" t="s">
        <v>2897</v>
      </c>
      <c r="D1134" s="150" t="s">
        <v>3463</v>
      </c>
      <c r="E1134" s="151" t="s">
        <v>2897</v>
      </c>
      <c r="F1134" s="150" t="s">
        <v>2347</v>
      </c>
      <c r="G1134" s="150" t="s">
        <v>2898</v>
      </c>
    </row>
    <row r="1135" spans="1:7" ht="17.25">
      <c r="A1135" s="150" t="s">
        <v>3051</v>
      </c>
      <c r="B1135" s="150" t="s">
        <v>56</v>
      </c>
      <c r="C1135" s="150" t="s">
        <v>669</v>
      </c>
      <c r="D1135" s="150" t="s">
        <v>3463</v>
      </c>
      <c r="E1135" s="151" t="s">
        <v>669</v>
      </c>
      <c r="F1135" s="150" t="s">
        <v>2349</v>
      </c>
      <c r="G1135" s="150" t="s">
        <v>3052</v>
      </c>
    </row>
    <row r="1136" spans="1:7" ht="17.25">
      <c r="A1136" s="150" t="s">
        <v>2899</v>
      </c>
      <c r="B1136" s="150" t="s">
        <v>56</v>
      </c>
      <c r="C1136" s="150" t="s">
        <v>2847</v>
      </c>
      <c r="D1136" s="150" t="s">
        <v>3463</v>
      </c>
      <c r="E1136" s="151" t="s">
        <v>3391</v>
      </c>
      <c r="F1136" s="150" t="s">
        <v>2700</v>
      </c>
      <c r="G1136" s="150" t="s">
        <v>2891</v>
      </c>
    </row>
    <row r="1137" spans="1:7" ht="17.25">
      <c r="A1137" s="150" t="s">
        <v>3053</v>
      </c>
      <c r="B1137" s="150" t="s">
        <v>57</v>
      </c>
      <c r="C1137" s="150" t="s">
        <v>3054</v>
      </c>
      <c r="D1137" s="150" t="s">
        <v>3463</v>
      </c>
      <c r="E1137" s="151" t="s">
        <v>3125</v>
      </c>
      <c r="F1137" s="150" t="s">
        <v>2347</v>
      </c>
      <c r="G1137" s="150" t="s">
        <v>3056</v>
      </c>
    </row>
    <row r="1138" spans="1:7" ht="17.25">
      <c r="A1138" s="150" t="s">
        <v>2900</v>
      </c>
      <c r="B1138" s="150" t="s">
        <v>58</v>
      </c>
      <c r="C1138" s="150" t="s">
        <v>1333</v>
      </c>
      <c r="D1138" s="150" t="s">
        <v>3463</v>
      </c>
      <c r="E1138" s="151" t="s">
        <v>1333</v>
      </c>
      <c r="F1138" s="150" t="s">
        <v>2344</v>
      </c>
      <c r="G1138" s="150" t="s">
        <v>2901</v>
      </c>
    </row>
    <row r="1139" spans="1:7" ht="17.25">
      <c r="A1139" s="150" t="s">
        <v>2902</v>
      </c>
      <c r="B1139" s="150" t="s">
        <v>35</v>
      </c>
      <c r="C1139" s="150" t="s">
        <v>2847</v>
      </c>
      <c r="D1139" s="150" t="s">
        <v>3463</v>
      </c>
      <c r="E1139" s="151" t="s">
        <v>3391</v>
      </c>
      <c r="F1139" s="150" t="s">
        <v>2700</v>
      </c>
      <c r="G1139" s="150" t="s">
        <v>2836</v>
      </c>
    </row>
    <row r="1140" spans="1:7" ht="17.100000000000001">
      <c r="A1140" s="150" t="s">
        <v>2903</v>
      </c>
      <c r="B1140" s="150" t="s">
        <v>36</v>
      </c>
      <c r="C1140" s="150"/>
      <c r="D1140" s="150" t="s">
        <v>2834</v>
      </c>
      <c r="E1140" s="151"/>
      <c r="F1140" s="150" t="s">
        <v>2835</v>
      </c>
      <c r="G1140" s="150" t="s">
        <v>2836</v>
      </c>
    </row>
    <row r="1141" spans="1:7" ht="17.25">
      <c r="A1141" s="150" t="s">
        <v>3057</v>
      </c>
      <c r="B1141" s="150" t="s">
        <v>3058</v>
      </c>
      <c r="C1141" s="150" t="s">
        <v>669</v>
      </c>
      <c r="D1141" s="150" t="s">
        <v>3463</v>
      </c>
      <c r="E1141" s="151" t="s">
        <v>669</v>
      </c>
      <c r="F1141" s="150" t="s">
        <v>2349</v>
      </c>
      <c r="G1141" s="150" t="s">
        <v>3059</v>
      </c>
    </row>
    <row r="1142" spans="1:7" ht="17.25">
      <c r="A1142" s="52" t="s">
        <v>3469</v>
      </c>
      <c r="B1142" s="52"/>
      <c r="C1142" s="52"/>
      <c r="D1142" s="52"/>
      <c r="E1142" s="53"/>
      <c r="F1142" s="52"/>
      <c r="G1142" s="52"/>
    </row>
    <row r="1143" spans="1:7" ht="17.25">
      <c r="A1143" s="150" t="s">
        <v>3182</v>
      </c>
      <c r="B1143" s="150" t="s">
        <v>38</v>
      </c>
      <c r="C1143" s="150" t="s">
        <v>217</v>
      </c>
      <c r="D1143" s="150" t="s">
        <v>3463</v>
      </c>
      <c r="E1143" s="151" t="s">
        <v>217</v>
      </c>
      <c r="F1143" s="150" t="s">
        <v>2347</v>
      </c>
      <c r="G1143" s="150" t="s">
        <v>3183</v>
      </c>
    </row>
    <row r="1144" spans="1:7" ht="17.25">
      <c r="A1144" s="150" t="s">
        <v>3061</v>
      </c>
      <c r="B1144" s="150" t="s">
        <v>38</v>
      </c>
      <c r="C1144" s="150" t="s">
        <v>669</v>
      </c>
      <c r="D1144" s="150" t="s">
        <v>3463</v>
      </c>
      <c r="E1144" s="151" t="s">
        <v>669</v>
      </c>
      <c r="F1144" s="150" t="s">
        <v>2349</v>
      </c>
      <c r="G1144" s="150" t="s">
        <v>3062</v>
      </c>
    </row>
    <row r="1145" spans="1:7" ht="17.25">
      <c r="A1145" s="150" t="s">
        <v>2911</v>
      </c>
      <c r="B1145" s="150" t="s">
        <v>40</v>
      </c>
      <c r="C1145" s="150" t="s">
        <v>2847</v>
      </c>
      <c r="D1145" s="150" t="s">
        <v>3463</v>
      </c>
      <c r="E1145" s="151" t="s">
        <v>3391</v>
      </c>
      <c r="F1145" s="150" t="s">
        <v>2700</v>
      </c>
      <c r="G1145" s="150" t="s">
        <v>2836</v>
      </c>
    </row>
    <row r="1146" spans="1:7" ht="17.25">
      <c r="A1146" s="150" t="s">
        <v>3184</v>
      </c>
      <c r="B1146" s="150" t="s">
        <v>40</v>
      </c>
      <c r="C1146" s="150" t="s">
        <v>3125</v>
      </c>
      <c r="D1146" s="150" t="s">
        <v>3463</v>
      </c>
      <c r="E1146" s="151" t="s">
        <v>3125</v>
      </c>
      <c r="F1146" s="150" t="s">
        <v>2347</v>
      </c>
      <c r="G1146" s="150" t="s">
        <v>3185</v>
      </c>
    </row>
    <row r="1147" spans="1:7" ht="17.25">
      <c r="A1147" s="150" t="s">
        <v>3063</v>
      </c>
      <c r="B1147" s="150" t="s">
        <v>40</v>
      </c>
      <c r="C1147" s="150" t="s">
        <v>669</v>
      </c>
      <c r="D1147" s="150" t="s">
        <v>3463</v>
      </c>
      <c r="E1147" s="151" t="s">
        <v>669</v>
      </c>
      <c r="F1147" s="150" t="s">
        <v>2349</v>
      </c>
      <c r="G1147" s="150" t="s">
        <v>3064</v>
      </c>
    </row>
    <row r="1148" spans="1:7" ht="17.25">
      <c r="A1148" s="150" t="s">
        <v>3186</v>
      </c>
      <c r="B1148" s="150" t="s">
        <v>40</v>
      </c>
      <c r="C1148" s="150" t="s">
        <v>217</v>
      </c>
      <c r="D1148" s="150" t="s">
        <v>3463</v>
      </c>
      <c r="E1148" s="151" t="s">
        <v>217</v>
      </c>
      <c r="F1148" s="150" t="s">
        <v>2347</v>
      </c>
      <c r="G1148" s="150" t="s">
        <v>3187</v>
      </c>
    </row>
    <row r="1149" spans="1:7" ht="17.25">
      <c r="A1149" s="150" t="s">
        <v>3188</v>
      </c>
      <c r="B1149" s="150" t="s">
        <v>42</v>
      </c>
      <c r="C1149" s="150" t="s">
        <v>3125</v>
      </c>
      <c r="D1149" s="150" t="s">
        <v>3463</v>
      </c>
      <c r="E1149" s="151" t="s">
        <v>3125</v>
      </c>
      <c r="F1149" s="150" t="s">
        <v>2347</v>
      </c>
      <c r="G1149" s="150" t="s">
        <v>3189</v>
      </c>
    </row>
    <row r="1150" spans="1:7" ht="17.25">
      <c r="A1150" s="150" t="s">
        <v>2912</v>
      </c>
      <c r="B1150" s="150" t="s">
        <v>42</v>
      </c>
      <c r="C1150" s="150" t="s">
        <v>2893</v>
      </c>
      <c r="D1150" s="150" t="s">
        <v>3463</v>
      </c>
      <c r="E1150" s="151" t="s">
        <v>3050</v>
      </c>
      <c r="F1150" s="150" t="s">
        <v>2700</v>
      </c>
      <c r="G1150" s="150" t="s">
        <v>2836</v>
      </c>
    </row>
    <row r="1151" spans="1:7" ht="17.25">
      <c r="A1151" s="150" t="s">
        <v>3190</v>
      </c>
      <c r="B1151" s="150" t="s">
        <v>44</v>
      </c>
      <c r="C1151" s="150" t="s">
        <v>217</v>
      </c>
      <c r="D1151" s="150" t="s">
        <v>3463</v>
      </c>
      <c r="E1151" s="151" t="s">
        <v>217</v>
      </c>
      <c r="F1151" s="150" t="s">
        <v>2347</v>
      </c>
      <c r="G1151" s="150" t="s">
        <v>3191</v>
      </c>
    </row>
    <row r="1152" spans="1:7" ht="17.25">
      <c r="A1152" s="150" t="s">
        <v>3192</v>
      </c>
      <c r="B1152" s="150" t="s">
        <v>44</v>
      </c>
      <c r="C1152" s="150" t="s">
        <v>217</v>
      </c>
      <c r="D1152" s="150" t="s">
        <v>3463</v>
      </c>
      <c r="E1152" s="151" t="s">
        <v>217</v>
      </c>
      <c r="F1152" s="150" t="s">
        <v>2347</v>
      </c>
      <c r="G1152" s="150" t="s">
        <v>3193</v>
      </c>
    </row>
    <row r="1153" spans="1:7" ht="17.25">
      <c r="A1153" s="150" t="s">
        <v>3194</v>
      </c>
      <c r="B1153" s="150" t="s">
        <v>56</v>
      </c>
      <c r="C1153" s="150" t="s">
        <v>3195</v>
      </c>
      <c r="D1153" s="150" t="s">
        <v>3463</v>
      </c>
      <c r="E1153" s="151" t="s">
        <v>217</v>
      </c>
      <c r="F1153" s="150" t="s">
        <v>2347</v>
      </c>
      <c r="G1153" s="150" t="s">
        <v>3196</v>
      </c>
    </row>
    <row r="1154" spans="1:7" ht="17.25">
      <c r="A1154" s="150" t="s">
        <v>3197</v>
      </c>
      <c r="B1154" s="150" t="s">
        <v>56</v>
      </c>
      <c r="C1154" s="150" t="s">
        <v>3125</v>
      </c>
      <c r="D1154" s="150" t="s">
        <v>3463</v>
      </c>
      <c r="E1154" s="151" t="s">
        <v>3125</v>
      </c>
      <c r="F1154" s="150" t="s">
        <v>2347</v>
      </c>
      <c r="G1154" s="150" t="s">
        <v>3198</v>
      </c>
    </row>
    <row r="1155" spans="1:7" ht="17.25">
      <c r="A1155" s="150" t="s">
        <v>3199</v>
      </c>
      <c r="B1155" s="150" t="s">
        <v>56</v>
      </c>
      <c r="C1155" s="150" t="s">
        <v>3200</v>
      </c>
      <c r="D1155" s="150" t="s">
        <v>3463</v>
      </c>
      <c r="E1155" s="151" t="s">
        <v>3125</v>
      </c>
      <c r="F1155" s="150" t="s">
        <v>2347</v>
      </c>
      <c r="G1155" s="150" t="s">
        <v>3201</v>
      </c>
    </row>
    <row r="1156" spans="1:7" ht="17.25">
      <c r="A1156" s="150" t="s">
        <v>3202</v>
      </c>
      <c r="B1156" s="150" t="s">
        <v>57</v>
      </c>
      <c r="C1156" s="150" t="s">
        <v>3125</v>
      </c>
      <c r="D1156" s="150" t="s">
        <v>3463</v>
      </c>
      <c r="E1156" s="151" t="s">
        <v>3125</v>
      </c>
      <c r="F1156" s="150" t="s">
        <v>2347</v>
      </c>
      <c r="G1156" s="150" t="s">
        <v>3203</v>
      </c>
    </row>
    <row r="1157" spans="1:7" ht="17.25">
      <c r="A1157" s="150" t="s">
        <v>2913</v>
      </c>
      <c r="B1157" s="150" t="s">
        <v>57</v>
      </c>
      <c r="C1157" s="150" t="s">
        <v>2847</v>
      </c>
      <c r="D1157" s="150" t="s">
        <v>3463</v>
      </c>
      <c r="E1157" s="151" t="s">
        <v>3391</v>
      </c>
      <c r="F1157" s="150" t="s">
        <v>2700</v>
      </c>
      <c r="G1157" s="150" t="s">
        <v>2914</v>
      </c>
    </row>
    <row r="1158" spans="1:7" ht="17.25">
      <c r="A1158" s="150" t="s">
        <v>3204</v>
      </c>
      <c r="B1158" s="150" t="s">
        <v>58</v>
      </c>
      <c r="C1158" s="150" t="s">
        <v>217</v>
      </c>
      <c r="D1158" s="150" t="s">
        <v>3463</v>
      </c>
      <c r="E1158" s="151" t="s">
        <v>217</v>
      </c>
      <c r="F1158" s="150" t="s">
        <v>2347</v>
      </c>
      <c r="G1158" s="150" t="s">
        <v>3205</v>
      </c>
    </row>
    <row r="1159" spans="1:7" ht="17.25">
      <c r="A1159" s="150" t="s">
        <v>3065</v>
      </c>
      <c r="B1159" s="150"/>
      <c r="C1159" s="150" t="s">
        <v>3066</v>
      </c>
      <c r="D1159" s="150" t="s">
        <v>3463</v>
      </c>
      <c r="E1159" s="151" t="s">
        <v>1889</v>
      </c>
      <c r="F1159" s="150" t="s">
        <v>2349</v>
      </c>
      <c r="G1159" s="150" t="s">
        <v>3067</v>
      </c>
    </row>
    <row r="1160" spans="1:7" ht="17.25">
      <c r="A1160" s="150" t="s">
        <v>2915</v>
      </c>
      <c r="B1160" s="150" t="s">
        <v>2916</v>
      </c>
      <c r="C1160" s="150" t="s">
        <v>1333</v>
      </c>
      <c r="D1160" s="150" t="s">
        <v>3463</v>
      </c>
      <c r="E1160" s="151" t="s">
        <v>1333</v>
      </c>
      <c r="F1160" s="150" t="s">
        <v>2344</v>
      </c>
      <c r="G1160" s="150" t="s">
        <v>2836</v>
      </c>
    </row>
    <row r="1161" spans="1:7" ht="17.25">
      <c r="A1161" s="52" t="s">
        <v>3470</v>
      </c>
      <c r="B1161" s="52"/>
      <c r="C1161" s="52"/>
      <c r="D1161" s="52"/>
      <c r="E1161" s="53"/>
      <c r="F1161" s="52"/>
      <c r="G1161" s="52"/>
    </row>
    <row r="1162" spans="1:7" ht="17.25">
      <c r="A1162" s="150" t="s">
        <v>3069</v>
      </c>
      <c r="B1162" s="150" t="s">
        <v>36</v>
      </c>
      <c r="C1162" s="150" t="s">
        <v>669</v>
      </c>
      <c r="D1162" s="150" t="s">
        <v>3463</v>
      </c>
      <c r="E1162" s="151" t="s">
        <v>669</v>
      </c>
      <c r="F1162" s="150" t="s">
        <v>2349</v>
      </c>
      <c r="G1162" s="150" t="s">
        <v>2836</v>
      </c>
    </row>
    <row r="1163" spans="1:7" ht="17.25">
      <c r="A1163" s="150" t="s">
        <v>3207</v>
      </c>
      <c r="B1163" s="150" t="s">
        <v>36</v>
      </c>
      <c r="C1163" s="150" t="s">
        <v>3125</v>
      </c>
      <c r="D1163" s="150" t="s">
        <v>3463</v>
      </c>
      <c r="E1163" s="151" t="s">
        <v>3125</v>
      </c>
      <c r="F1163" s="150" t="s">
        <v>2347</v>
      </c>
      <c r="G1163" s="150" t="s">
        <v>3208</v>
      </c>
    </row>
    <row r="1164" spans="1:7" ht="17.25">
      <c r="A1164" s="150" t="s">
        <v>3070</v>
      </c>
      <c r="B1164" s="150" t="s">
        <v>42</v>
      </c>
      <c r="C1164" s="150" t="s">
        <v>3071</v>
      </c>
      <c r="D1164" s="150" t="s">
        <v>3463</v>
      </c>
      <c r="E1164" s="151" t="s">
        <v>669</v>
      </c>
      <c r="F1164" s="150" t="s">
        <v>2349</v>
      </c>
      <c r="G1164" s="150" t="s">
        <v>3072</v>
      </c>
    </row>
    <row r="1165" spans="1:7" ht="17.25">
      <c r="A1165" s="150" t="s">
        <v>3209</v>
      </c>
      <c r="B1165" s="150" t="s">
        <v>36</v>
      </c>
      <c r="C1165" s="150" t="s">
        <v>217</v>
      </c>
      <c r="D1165" s="150" t="s">
        <v>3463</v>
      </c>
      <c r="E1165" s="151" t="s">
        <v>217</v>
      </c>
      <c r="F1165" s="150" t="s">
        <v>2347</v>
      </c>
      <c r="G1165" s="150" t="s">
        <v>3210</v>
      </c>
    </row>
    <row r="1166" spans="1:7" ht="17.25">
      <c r="A1166" s="150" t="s">
        <v>3211</v>
      </c>
      <c r="B1166" s="150" t="s">
        <v>36</v>
      </c>
      <c r="C1166" s="150" t="s">
        <v>3125</v>
      </c>
      <c r="D1166" s="150" t="s">
        <v>3463</v>
      </c>
      <c r="E1166" s="151" t="s">
        <v>3125</v>
      </c>
      <c r="F1166" s="150" t="s">
        <v>2347</v>
      </c>
      <c r="G1166" s="150" t="s">
        <v>3212</v>
      </c>
    </row>
    <row r="1167" spans="1:7" ht="17.25">
      <c r="A1167" s="150" t="s">
        <v>2918</v>
      </c>
      <c r="B1167" s="150" t="s">
        <v>36</v>
      </c>
      <c r="C1167" s="150" t="s">
        <v>2893</v>
      </c>
      <c r="D1167" s="150" t="s">
        <v>3463</v>
      </c>
      <c r="E1167" s="151" t="s">
        <v>3050</v>
      </c>
      <c r="F1167" s="151" t="s">
        <v>2700</v>
      </c>
      <c r="G1167" s="150" t="s">
        <v>2836</v>
      </c>
    </row>
    <row r="1168" spans="1:7" ht="17.25">
      <c r="A1168" s="150" t="s">
        <v>3213</v>
      </c>
      <c r="B1168" s="150" t="s">
        <v>36</v>
      </c>
      <c r="C1168" s="150" t="s">
        <v>217</v>
      </c>
      <c r="D1168" s="150" t="s">
        <v>3463</v>
      </c>
      <c r="E1168" s="151" t="s">
        <v>217</v>
      </c>
      <c r="F1168" s="150" t="s">
        <v>2347</v>
      </c>
      <c r="G1168" s="150" t="s">
        <v>3214</v>
      </c>
    </row>
    <row r="1169" spans="1:7" ht="17.100000000000001">
      <c r="A1169" s="150" t="s">
        <v>2919</v>
      </c>
      <c r="B1169" s="150" t="s">
        <v>36</v>
      </c>
      <c r="C1169" s="150"/>
      <c r="D1169" s="150" t="s">
        <v>2834</v>
      </c>
      <c r="E1169" s="151"/>
      <c r="F1169" s="150" t="s">
        <v>2835</v>
      </c>
      <c r="G1169" s="150" t="s">
        <v>2920</v>
      </c>
    </row>
    <row r="1170" spans="1:7" ht="17.25">
      <c r="A1170" s="150" t="s">
        <v>3073</v>
      </c>
      <c r="B1170" s="150" t="s">
        <v>40</v>
      </c>
      <c r="C1170" s="150" t="s">
        <v>3074</v>
      </c>
      <c r="D1170" s="150" t="s">
        <v>3463</v>
      </c>
      <c r="E1170" s="151" t="s">
        <v>669</v>
      </c>
      <c r="F1170" s="150" t="s">
        <v>2349</v>
      </c>
      <c r="G1170" s="150" t="s">
        <v>3075</v>
      </c>
    </row>
    <row r="1171" spans="1:7" ht="17.25">
      <c r="A1171" s="150" t="s">
        <v>3215</v>
      </c>
      <c r="B1171" s="150" t="s">
        <v>40</v>
      </c>
      <c r="C1171" s="150" t="s">
        <v>3125</v>
      </c>
      <c r="D1171" s="150" t="s">
        <v>3463</v>
      </c>
      <c r="E1171" s="151" t="s">
        <v>3125</v>
      </c>
      <c r="F1171" s="150" t="s">
        <v>2347</v>
      </c>
      <c r="G1171" s="150" t="s">
        <v>3216</v>
      </c>
    </row>
    <row r="1172" spans="1:7" ht="17.25">
      <c r="A1172" s="150" t="s">
        <v>3076</v>
      </c>
      <c r="B1172" s="150" t="s">
        <v>40</v>
      </c>
      <c r="C1172" s="150" t="s">
        <v>669</v>
      </c>
      <c r="D1172" s="150" t="s">
        <v>3463</v>
      </c>
      <c r="E1172" s="151" t="s">
        <v>669</v>
      </c>
      <c r="F1172" s="150" t="s">
        <v>2349</v>
      </c>
      <c r="G1172" s="150" t="s">
        <v>3077</v>
      </c>
    </row>
    <row r="1173" spans="1:7" ht="17.25">
      <c r="A1173" s="150" t="s">
        <v>3217</v>
      </c>
      <c r="B1173" s="150" t="s">
        <v>40</v>
      </c>
      <c r="C1173" s="150" t="s">
        <v>217</v>
      </c>
      <c r="D1173" s="150" t="s">
        <v>3463</v>
      </c>
      <c r="E1173" s="151" t="s">
        <v>217</v>
      </c>
      <c r="F1173" s="150" t="s">
        <v>2347</v>
      </c>
      <c r="G1173" s="150" t="s">
        <v>3218</v>
      </c>
    </row>
    <row r="1174" spans="1:7" ht="17.25">
      <c r="A1174" s="150" t="s">
        <v>3078</v>
      </c>
      <c r="B1174" s="150" t="s">
        <v>42</v>
      </c>
      <c r="C1174" s="150" t="s">
        <v>3074</v>
      </c>
      <c r="D1174" s="150" t="s">
        <v>3463</v>
      </c>
      <c r="E1174" s="151" t="s">
        <v>669</v>
      </c>
      <c r="F1174" s="150" t="s">
        <v>2349</v>
      </c>
      <c r="G1174" s="150" t="s">
        <v>3079</v>
      </c>
    </row>
    <row r="1175" spans="1:7" ht="17.25">
      <c r="A1175" s="150" t="s">
        <v>3219</v>
      </c>
      <c r="B1175" s="150" t="s">
        <v>42</v>
      </c>
      <c r="C1175" s="150" t="s">
        <v>3125</v>
      </c>
      <c r="D1175" s="150" t="s">
        <v>3463</v>
      </c>
      <c r="E1175" s="151" t="s">
        <v>3125</v>
      </c>
      <c r="F1175" s="150" t="s">
        <v>2347</v>
      </c>
      <c r="G1175" s="150" t="s">
        <v>3220</v>
      </c>
    </row>
    <row r="1176" spans="1:7" ht="17.25">
      <c r="A1176" s="150" t="s">
        <v>2921</v>
      </c>
      <c r="B1176" s="150" t="s">
        <v>42</v>
      </c>
      <c r="C1176" s="150" t="s">
        <v>2922</v>
      </c>
      <c r="D1176" s="150" t="s">
        <v>3463</v>
      </c>
      <c r="E1176" s="151" t="s">
        <v>3396</v>
      </c>
      <c r="F1176" s="150" t="s">
        <v>2700</v>
      </c>
      <c r="G1176" s="150" t="s">
        <v>2923</v>
      </c>
    </row>
    <row r="1177" spans="1:7" ht="17.25">
      <c r="A1177" s="150" t="s">
        <v>3080</v>
      </c>
      <c r="B1177" s="150" t="s">
        <v>42</v>
      </c>
      <c r="C1177" s="150" t="s">
        <v>669</v>
      </c>
      <c r="D1177" s="150" t="s">
        <v>3463</v>
      </c>
      <c r="E1177" s="151" t="s">
        <v>669</v>
      </c>
      <c r="F1177" s="150" t="s">
        <v>2349</v>
      </c>
      <c r="G1177" s="150" t="s">
        <v>3081</v>
      </c>
    </row>
    <row r="1178" spans="1:7" ht="17.25">
      <c r="A1178" s="150" t="s">
        <v>3222</v>
      </c>
      <c r="B1178" s="150" t="s">
        <v>44</v>
      </c>
      <c r="C1178" s="150" t="s">
        <v>3125</v>
      </c>
      <c r="D1178" s="150" t="s">
        <v>3463</v>
      </c>
      <c r="E1178" s="151" t="s">
        <v>3125</v>
      </c>
      <c r="F1178" s="150" t="s">
        <v>2347</v>
      </c>
      <c r="G1178" s="150" t="s">
        <v>3223</v>
      </c>
    </row>
    <row r="1179" spans="1:7" ht="17.25">
      <c r="A1179" s="150" t="s">
        <v>2924</v>
      </c>
      <c r="B1179" s="150" t="s">
        <v>44</v>
      </c>
      <c r="C1179" s="150" t="s">
        <v>2847</v>
      </c>
      <c r="D1179" s="150" t="s">
        <v>3463</v>
      </c>
      <c r="E1179" s="151" t="s">
        <v>3391</v>
      </c>
      <c r="F1179" s="150" t="s">
        <v>2700</v>
      </c>
      <c r="G1179" s="150" t="s">
        <v>2925</v>
      </c>
    </row>
    <row r="1180" spans="1:7" ht="17.25">
      <c r="A1180" s="150" t="s">
        <v>3224</v>
      </c>
      <c r="B1180" s="150" t="s">
        <v>44</v>
      </c>
      <c r="C1180" s="150" t="s">
        <v>3125</v>
      </c>
      <c r="D1180" s="150" t="s">
        <v>3463</v>
      </c>
      <c r="E1180" s="151" t="s">
        <v>3125</v>
      </c>
      <c r="F1180" s="150" t="s">
        <v>2347</v>
      </c>
      <c r="G1180" s="150" t="s">
        <v>3225</v>
      </c>
    </row>
    <row r="1181" spans="1:7" ht="17.25">
      <c r="A1181" s="150" t="s">
        <v>3226</v>
      </c>
      <c r="B1181" s="150" t="s">
        <v>56</v>
      </c>
      <c r="C1181" s="150" t="s">
        <v>3125</v>
      </c>
      <c r="D1181" s="150" t="s">
        <v>3463</v>
      </c>
      <c r="E1181" s="151" t="s">
        <v>3125</v>
      </c>
      <c r="F1181" s="150" t="s">
        <v>2347</v>
      </c>
      <c r="G1181" s="150" t="s">
        <v>3227</v>
      </c>
    </row>
    <row r="1182" spans="1:7" ht="17.25">
      <c r="A1182" s="150" t="s">
        <v>3228</v>
      </c>
      <c r="B1182" s="150" t="s">
        <v>57</v>
      </c>
      <c r="C1182" s="150" t="s">
        <v>3125</v>
      </c>
      <c r="D1182" s="150" t="s">
        <v>3463</v>
      </c>
      <c r="E1182" s="151" t="s">
        <v>3125</v>
      </c>
      <c r="F1182" s="150" t="s">
        <v>2347</v>
      </c>
      <c r="G1182" s="150" t="s">
        <v>3229</v>
      </c>
    </row>
    <row r="1183" spans="1:7" ht="17.25">
      <c r="A1183" s="150" t="s">
        <v>3082</v>
      </c>
      <c r="B1183" s="150" t="s">
        <v>2876</v>
      </c>
      <c r="C1183" s="150" t="s">
        <v>3083</v>
      </c>
      <c r="D1183" s="150" t="s">
        <v>3463</v>
      </c>
      <c r="E1183" s="151" t="s">
        <v>3083</v>
      </c>
      <c r="F1183" s="150" t="s">
        <v>2349</v>
      </c>
      <c r="G1183" s="150" t="s">
        <v>3084</v>
      </c>
    </row>
    <row r="1184" spans="1:7" ht="17.100000000000001">
      <c r="A1184" s="150" t="s">
        <v>2926</v>
      </c>
      <c r="B1184" s="150" t="s">
        <v>58</v>
      </c>
      <c r="C1184" s="150"/>
      <c r="D1184" s="150" t="s">
        <v>2834</v>
      </c>
      <c r="E1184" s="151"/>
      <c r="F1184" s="150" t="s">
        <v>2835</v>
      </c>
      <c r="G1184" s="150" t="s">
        <v>2836</v>
      </c>
    </row>
    <row r="1185" spans="1:7" ht="17.100000000000001">
      <c r="A1185" s="150" t="s">
        <v>2927</v>
      </c>
      <c r="B1185" s="150" t="s">
        <v>40</v>
      </c>
      <c r="C1185" s="150"/>
      <c r="D1185" s="150" t="s">
        <v>2834</v>
      </c>
      <c r="E1185" s="151"/>
      <c r="F1185" s="150" t="s">
        <v>2835</v>
      </c>
      <c r="G1185" s="150" t="s">
        <v>2836</v>
      </c>
    </row>
    <row r="1186" spans="1:7" ht="17.100000000000001">
      <c r="A1186" s="150" t="s">
        <v>2928</v>
      </c>
      <c r="B1186" s="150" t="s">
        <v>42</v>
      </c>
      <c r="C1186" s="150"/>
      <c r="D1186" s="150" t="s">
        <v>2834</v>
      </c>
      <c r="E1186" s="151"/>
      <c r="F1186" s="150" t="s">
        <v>2835</v>
      </c>
      <c r="G1186" s="150" t="s">
        <v>2836</v>
      </c>
    </row>
    <row r="1187" spans="1:7" ht="17.100000000000001">
      <c r="A1187" s="150" t="s">
        <v>2929</v>
      </c>
      <c r="B1187" s="150" t="s">
        <v>42</v>
      </c>
      <c r="C1187" s="150"/>
      <c r="D1187" s="150" t="s">
        <v>2834</v>
      </c>
      <c r="E1187" s="151"/>
      <c r="F1187" s="150" t="s">
        <v>2835</v>
      </c>
      <c r="G1187" s="150" t="s">
        <v>2836</v>
      </c>
    </row>
    <row r="1188" spans="1:7" ht="17.100000000000001">
      <c r="A1188" s="150" t="s">
        <v>2930</v>
      </c>
      <c r="B1188" s="150" t="s">
        <v>2876</v>
      </c>
      <c r="C1188" s="150"/>
      <c r="D1188" s="150" t="s">
        <v>2834</v>
      </c>
      <c r="E1188" s="151"/>
      <c r="F1188" s="150" t="s">
        <v>2835</v>
      </c>
      <c r="G1188" s="150" t="s">
        <v>2836</v>
      </c>
    </row>
    <row r="1189" spans="1:7" ht="17.100000000000001">
      <c r="A1189" s="150" t="s">
        <v>2931</v>
      </c>
      <c r="B1189" s="150" t="s">
        <v>56</v>
      </c>
      <c r="C1189" s="150"/>
      <c r="D1189" s="150" t="s">
        <v>2834</v>
      </c>
      <c r="E1189" s="151"/>
      <c r="F1189" s="150" t="s">
        <v>2835</v>
      </c>
      <c r="G1189" s="150" t="s">
        <v>2836</v>
      </c>
    </row>
    <row r="1190" spans="1:7" ht="17.100000000000001">
      <c r="A1190" s="150" t="s">
        <v>2932</v>
      </c>
      <c r="B1190" s="150" t="s">
        <v>2876</v>
      </c>
      <c r="C1190" s="150"/>
      <c r="D1190" s="150" t="s">
        <v>2834</v>
      </c>
      <c r="E1190" s="151"/>
      <c r="F1190" s="150" t="s">
        <v>2835</v>
      </c>
      <c r="G1190" s="150" t="s">
        <v>2836</v>
      </c>
    </row>
    <row r="1191" spans="1:7" ht="17.25">
      <c r="A1191" s="150" t="s">
        <v>3230</v>
      </c>
      <c r="B1191" s="150" t="s">
        <v>3231</v>
      </c>
      <c r="C1191" s="150" t="s">
        <v>3125</v>
      </c>
      <c r="D1191" s="150" t="s">
        <v>3463</v>
      </c>
      <c r="E1191" s="151" t="s">
        <v>3125</v>
      </c>
      <c r="F1191" s="150" t="s">
        <v>2347</v>
      </c>
      <c r="G1191" s="150" t="s">
        <v>2836</v>
      </c>
    </row>
    <row r="1192" spans="1:7" ht="17.25">
      <c r="A1192" s="150" t="s">
        <v>3471</v>
      </c>
      <c r="B1192" s="150" t="s">
        <v>33</v>
      </c>
      <c r="C1192" s="150" t="s">
        <v>3472</v>
      </c>
      <c r="D1192" s="150" t="s">
        <v>3463</v>
      </c>
      <c r="E1192" s="151" t="s">
        <v>3473</v>
      </c>
      <c r="F1192" s="150" t="s">
        <v>2344</v>
      </c>
      <c r="G1192" s="150" t="s">
        <v>3474</v>
      </c>
    </row>
    <row r="1193" spans="1:7" ht="17.25">
      <c r="A1193" s="150" t="s">
        <v>3232</v>
      </c>
      <c r="B1193" s="150" t="s">
        <v>36</v>
      </c>
      <c r="C1193" s="150" t="s">
        <v>3125</v>
      </c>
      <c r="D1193" s="150" t="s">
        <v>3463</v>
      </c>
      <c r="E1193" s="151" t="s">
        <v>3125</v>
      </c>
      <c r="F1193" s="150" t="s">
        <v>2347</v>
      </c>
      <c r="G1193" s="150" t="s">
        <v>2836</v>
      </c>
    </row>
    <row r="1194" spans="1:7" ht="17.25">
      <c r="A1194" s="150" t="s">
        <v>3233</v>
      </c>
      <c r="B1194" s="150" t="s">
        <v>3234</v>
      </c>
      <c r="C1194" s="150" t="s">
        <v>217</v>
      </c>
      <c r="D1194" s="150" t="s">
        <v>3463</v>
      </c>
      <c r="E1194" s="151" t="s">
        <v>217</v>
      </c>
      <c r="F1194" s="150" t="s">
        <v>2347</v>
      </c>
      <c r="G1194" s="150" t="s">
        <v>2836</v>
      </c>
    </row>
    <row r="1195" spans="1:7" ht="17.25">
      <c r="A1195" s="52" t="s">
        <v>3475</v>
      </c>
      <c r="B1195" s="52"/>
      <c r="C1195" s="52"/>
      <c r="D1195" s="52"/>
      <c r="E1195" s="53"/>
      <c r="F1195" s="52"/>
      <c r="G1195" s="52"/>
    </row>
    <row r="1196" spans="1:7" ht="17.25">
      <c r="A1196" s="150" t="s">
        <v>3236</v>
      </c>
      <c r="B1196" s="150" t="s">
        <v>35</v>
      </c>
      <c r="C1196" s="150" t="s">
        <v>217</v>
      </c>
      <c r="D1196" s="150" t="s">
        <v>3463</v>
      </c>
      <c r="E1196" s="151" t="s">
        <v>217</v>
      </c>
      <c r="F1196" s="150" t="s">
        <v>2347</v>
      </c>
      <c r="G1196" s="150" t="s">
        <v>3237</v>
      </c>
    </row>
    <row r="1197" spans="1:7" ht="17.25">
      <c r="A1197" s="150" t="s">
        <v>3238</v>
      </c>
      <c r="B1197" s="150" t="s">
        <v>33</v>
      </c>
      <c r="C1197" s="150" t="s">
        <v>3125</v>
      </c>
      <c r="D1197" s="150" t="s">
        <v>3463</v>
      </c>
      <c r="E1197" s="151" t="s">
        <v>3125</v>
      </c>
      <c r="F1197" s="150" t="s">
        <v>2347</v>
      </c>
      <c r="G1197" s="150" t="s">
        <v>3239</v>
      </c>
    </row>
    <row r="1198" spans="1:7" ht="17.25">
      <c r="A1198" s="150" t="s">
        <v>3086</v>
      </c>
      <c r="B1198" s="150" t="s">
        <v>38</v>
      </c>
      <c r="C1198" s="150" t="s">
        <v>669</v>
      </c>
      <c r="D1198" s="150" t="s">
        <v>3463</v>
      </c>
      <c r="E1198" s="151" t="s">
        <v>669</v>
      </c>
      <c r="F1198" s="150" t="s">
        <v>2349</v>
      </c>
      <c r="G1198" s="150" t="s">
        <v>3087</v>
      </c>
    </row>
    <row r="1199" spans="1:7" ht="17.25">
      <c r="A1199" s="150" t="s">
        <v>3240</v>
      </c>
      <c r="B1199" s="150" t="s">
        <v>40</v>
      </c>
      <c r="C1199" s="150" t="s">
        <v>217</v>
      </c>
      <c r="D1199" s="150" t="s">
        <v>3463</v>
      </c>
      <c r="E1199" s="151" t="s">
        <v>217</v>
      </c>
      <c r="F1199" s="150" t="s">
        <v>2347</v>
      </c>
      <c r="G1199" s="150" t="s">
        <v>3241</v>
      </c>
    </row>
    <row r="1200" spans="1:7" ht="17.25">
      <c r="A1200" s="150" t="s">
        <v>3242</v>
      </c>
      <c r="B1200" s="150" t="s">
        <v>40</v>
      </c>
      <c r="C1200" s="150" t="s">
        <v>217</v>
      </c>
      <c r="D1200" s="150" t="s">
        <v>3463</v>
      </c>
      <c r="E1200" s="151" t="s">
        <v>217</v>
      </c>
      <c r="F1200" s="150" t="s">
        <v>2347</v>
      </c>
      <c r="G1200" s="150" t="s">
        <v>3243</v>
      </c>
    </row>
    <row r="1201" spans="1:7" ht="17.25">
      <c r="A1201" s="150" t="s">
        <v>3244</v>
      </c>
      <c r="B1201" s="150" t="s">
        <v>40</v>
      </c>
      <c r="C1201" s="150" t="s">
        <v>217</v>
      </c>
      <c r="D1201" s="150" t="s">
        <v>3463</v>
      </c>
      <c r="E1201" s="151" t="s">
        <v>217</v>
      </c>
      <c r="F1201" s="150" t="s">
        <v>2347</v>
      </c>
      <c r="G1201" s="150" t="s">
        <v>3245</v>
      </c>
    </row>
    <row r="1202" spans="1:7" ht="17.25">
      <c r="A1202" s="150" t="s">
        <v>3246</v>
      </c>
      <c r="B1202" s="150" t="s">
        <v>33</v>
      </c>
      <c r="C1202" s="150" t="s">
        <v>217</v>
      </c>
      <c r="D1202" s="150" t="s">
        <v>3463</v>
      </c>
      <c r="E1202" s="151" t="s">
        <v>217</v>
      </c>
      <c r="F1202" s="150" t="s">
        <v>2347</v>
      </c>
      <c r="G1202" s="150" t="s">
        <v>3247</v>
      </c>
    </row>
    <row r="1203" spans="1:7" ht="17.100000000000001">
      <c r="A1203" s="150" t="s">
        <v>2938</v>
      </c>
      <c r="B1203" s="150" t="s">
        <v>44</v>
      </c>
      <c r="C1203" s="150"/>
      <c r="D1203" s="150" t="s">
        <v>2834</v>
      </c>
      <c r="E1203" s="151"/>
      <c r="F1203" s="150" t="s">
        <v>2939</v>
      </c>
      <c r="G1203" s="150" t="s">
        <v>2836</v>
      </c>
    </row>
    <row r="1204" spans="1:7" ht="17.100000000000001">
      <c r="A1204" s="150" t="s">
        <v>2940</v>
      </c>
      <c r="B1204" s="150" t="s">
        <v>44</v>
      </c>
      <c r="C1204" s="150" t="s">
        <v>2941</v>
      </c>
      <c r="D1204" s="150" t="s">
        <v>2834</v>
      </c>
      <c r="E1204" s="151"/>
      <c r="F1204" s="150" t="s">
        <v>2942</v>
      </c>
      <c r="G1204" s="150" t="s">
        <v>2943</v>
      </c>
    </row>
    <row r="1205" spans="1:7" ht="17.25">
      <c r="A1205" s="150" t="s">
        <v>3249</v>
      </c>
      <c r="B1205" s="150" t="s">
        <v>56</v>
      </c>
      <c r="C1205" s="150" t="s">
        <v>217</v>
      </c>
      <c r="D1205" s="150" t="s">
        <v>3463</v>
      </c>
      <c r="E1205" s="151" t="s">
        <v>217</v>
      </c>
      <c r="F1205" s="150" t="s">
        <v>2347</v>
      </c>
      <c r="G1205" s="150" t="s">
        <v>3243</v>
      </c>
    </row>
    <row r="1206" spans="1:7" ht="17.25">
      <c r="A1206" s="150" t="s">
        <v>3250</v>
      </c>
      <c r="B1206" s="150" t="s">
        <v>57</v>
      </c>
      <c r="C1206" s="150" t="s">
        <v>3125</v>
      </c>
      <c r="D1206" s="150" t="s">
        <v>3463</v>
      </c>
      <c r="E1206" s="151" t="s">
        <v>3125</v>
      </c>
      <c r="F1206" s="150" t="s">
        <v>2347</v>
      </c>
      <c r="G1206" s="150" t="s">
        <v>3251</v>
      </c>
    </row>
    <row r="1207" spans="1:7" ht="17.25">
      <c r="A1207" s="150" t="s">
        <v>3252</v>
      </c>
      <c r="B1207" s="150" t="s">
        <v>57</v>
      </c>
      <c r="C1207" s="150" t="s">
        <v>3125</v>
      </c>
      <c r="D1207" s="150" t="s">
        <v>3463</v>
      </c>
      <c r="E1207" s="151" t="s">
        <v>3125</v>
      </c>
      <c r="F1207" s="150" t="s">
        <v>2347</v>
      </c>
      <c r="G1207" s="150" t="s">
        <v>3253</v>
      </c>
    </row>
    <row r="1208" spans="1:7" ht="17.25">
      <c r="A1208" s="150" t="s">
        <v>3254</v>
      </c>
      <c r="B1208" s="150" t="s">
        <v>58</v>
      </c>
      <c r="C1208" s="150" t="s">
        <v>217</v>
      </c>
      <c r="D1208" s="150" t="s">
        <v>3463</v>
      </c>
      <c r="E1208" s="151" t="s">
        <v>217</v>
      </c>
      <c r="F1208" s="150" t="s">
        <v>2347</v>
      </c>
      <c r="G1208" s="150" t="s">
        <v>3255</v>
      </c>
    </row>
    <row r="1209" spans="1:7" ht="17.25">
      <c r="A1209" s="150" t="s">
        <v>3256</v>
      </c>
      <c r="B1209" s="150" t="s">
        <v>42</v>
      </c>
      <c r="C1209" s="150" t="s">
        <v>3257</v>
      </c>
      <c r="D1209" s="150" t="s">
        <v>3463</v>
      </c>
      <c r="E1209" s="151" t="s">
        <v>217</v>
      </c>
      <c r="F1209" s="150" t="s">
        <v>2347</v>
      </c>
      <c r="G1209" s="150" t="s">
        <v>2836</v>
      </c>
    </row>
    <row r="1210" spans="1:7" ht="17.25">
      <c r="A1210" s="150" t="s">
        <v>3258</v>
      </c>
      <c r="B1210" s="150" t="s">
        <v>38</v>
      </c>
      <c r="C1210" s="150" t="s">
        <v>3125</v>
      </c>
      <c r="D1210" s="150" t="s">
        <v>3463</v>
      </c>
      <c r="E1210" s="151" t="s">
        <v>3125</v>
      </c>
      <c r="F1210" s="150" t="s">
        <v>2347</v>
      </c>
      <c r="G1210" s="150" t="s">
        <v>2836</v>
      </c>
    </row>
    <row r="1211" spans="1:7" ht="17.25">
      <c r="A1211" s="150" t="s">
        <v>3259</v>
      </c>
      <c r="B1211" s="150" t="s">
        <v>33</v>
      </c>
      <c r="C1211" s="150" t="s">
        <v>217</v>
      </c>
      <c r="D1211" s="150" t="s">
        <v>3463</v>
      </c>
      <c r="E1211" s="151" t="s">
        <v>217</v>
      </c>
      <c r="F1211" s="150" t="s">
        <v>2347</v>
      </c>
      <c r="G1211" s="150" t="s">
        <v>2836</v>
      </c>
    </row>
    <row r="1212" spans="1:7" ht="17.100000000000001">
      <c r="A1212" s="150" t="s">
        <v>2944</v>
      </c>
      <c r="B1212" s="150" t="s">
        <v>2876</v>
      </c>
      <c r="C1212" s="150"/>
      <c r="D1212" s="150" t="s">
        <v>2834</v>
      </c>
      <c r="E1212" s="151"/>
      <c r="F1212" s="150" t="s">
        <v>2945</v>
      </c>
      <c r="G1212" s="150" t="s">
        <v>2836</v>
      </c>
    </row>
    <row r="1213" spans="1:7" ht="17.25">
      <c r="A1213" s="52" t="s">
        <v>3476</v>
      </c>
      <c r="B1213" s="52"/>
      <c r="C1213" s="52"/>
      <c r="D1213" s="52"/>
      <c r="E1213" s="53"/>
      <c r="F1213" s="52"/>
      <c r="G1213" s="52"/>
    </row>
    <row r="1214" spans="1:7" ht="17.25">
      <c r="A1214" s="150" t="s">
        <v>3089</v>
      </c>
      <c r="B1214" s="150" t="s">
        <v>33</v>
      </c>
      <c r="C1214" s="150" t="s">
        <v>3090</v>
      </c>
      <c r="D1214" s="150" t="s">
        <v>3463</v>
      </c>
      <c r="E1214" s="151" t="s">
        <v>669</v>
      </c>
      <c r="F1214" s="150" t="s">
        <v>2349</v>
      </c>
      <c r="G1214" s="150" t="s">
        <v>2836</v>
      </c>
    </row>
    <row r="1215" spans="1:7" ht="17.25">
      <c r="A1215" s="150" t="s">
        <v>3261</v>
      </c>
      <c r="B1215" s="150" t="s">
        <v>38</v>
      </c>
      <c r="C1215" s="150" t="s">
        <v>217</v>
      </c>
      <c r="D1215" s="150" t="s">
        <v>3463</v>
      </c>
      <c r="E1215" s="151" t="s">
        <v>217</v>
      </c>
      <c r="F1215" s="150" t="s">
        <v>2347</v>
      </c>
      <c r="G1215" s="150" t="s">
        <v>3255</v>
      </c>
    </row>
    <row r="1216" spans="1:7" ht="17.25">
      <c r="A1216" s="150" t="s">
        <v>3262</v>
      </c>
      <c r="B1216" s="150" t="s">
        <v>42</v>
      </c>
      <c r="C1216" s="150" t="s">
        <v>3125</v>
      </c>
      <c r="D1216" s="150" t="s">
        <v>3463</v>
      </c>
      <c r="E1216" s="151" t="s">
        <v>3125</v>
      </c>
      <c r="F1216" s="150" t="s">
        <v>2347</v>
      </c>
      <c r="G1216" s="150" t="s">
        <v>3263</v>
      </c>
    </row>
    <row r="1217" spans="1:7" ht="17.25">
      <c r="A1217" s="150" t="s">
        <v>3264</v>
      </c>
      <c r="B1217" s="150" t="s">
        <v>42</v>
      </c>
      <c r="C1217" s="150" t="s">
        <v>3125</v>
      </c>
      <c r="D1217" s="150" t="s">
        <v>3463</v>
      </c>
      <c r="E1217" s="151" t="s">
        <v>3125</v>
      </c>
      <c r="F1217" s="150" t="s">
        <v>2347</v>
      </c>
      <c r="G1217" s="150" t="s">
        <v>3265</v>
      </c>
    </row>
    <row r="1218" spans="1:7" ht="17.25">
      <c r="A1218" s="150" t="s">
        <v>3266</v>
      </c>
      <c r="B1218" s="150" t="s">
        <v>44</v>
      </c>
      <c r="C1218" s="150" t="s">
        <v>217</v>
      </c>
      <c r="D1218" s="150" t="s">
        <v>3463</v>
      </c>
      <c r="E1218" s="151" t="s">
        <v>217</v>
      </c>
      <c r="F1218" s="150" t="s">
        <v>2347</v>
      </c>
      <c r="G1218" s="150" t="s">
        <v>3267</v>
      </c>
    </row>
    <row r="1219" spans="1:7" ht="17.25">
      <c r="A1219" s="150" t="s">
        <v>3268</v>
      </c>
      <c r="B1219" s="150" t="s">
        <v>56</v>
      </c>
      <c r="C1219" s="150" t="s">
        <v>3269</v>
      </c>
      <c r="D1219" s="150" t="s">
        <v>3463</v>
      </c>
      <c r="E1219" s="151" t="s">
        <v>217</v>
      </c>
      <c r="F1219" s="150" t="s">
        <v>2347</v>
      </c>
      <c r="G1219" s="150" t="s">
        <v>3270</v>
      </c>
    </row>
    <row r="1220" spans="1:7" ht="17.25">
      <c r="A1220" s="150" t="s">
        <v>3271</v>
      </c>
      <c r="B1220" s="150" t="s">
        <v>56</v>
      </c>
      <c r="C1220" s="150" t="s">
        <v>3269</v>
      </c>
      <c r="D1220" s="150" t="s">
        <v>3463</v>
      </c>
      <c r="E1220" s="151" t="s">
        <v>217</v>
      </c>
      <c r="F1220" s="150" t="s">
        <v>2347</v>
      </c>
      <c r="G1220" s="150" t="s">
        <v>3270</v>
      </c>
    </row>
    <row r="1221" spans="1:7" ht="17.25">
      <c r="A1221" s="150" t="s">
        <v>3272</v>
      </c>
      <c r="B1221" s="150" t="s">
        <v>56</v>
      </c>
      <c r="C1221" s="150" t="s">
        <v>217</v>
      </c>
      <c r="D1221" s="150" t="s">
        <v>3463</v>
      </c>
      <c r="E1221" s="151" t="s">
        <v>217</v>
      </c>
      <c r="F1221" s="150" t="s">
        <v>2347</v>
      </c>
      <c r="G1221" s="150" t="s">
        <v>3273</v>
      </c>
    </row>
    <row r="1222" spans="1:7" ht="17.25">
      <c r="A1222" s="150" t="s">
        <v>3274</v>
      </c>
      <c r="B1222" s="150" t="s">
        <v>57</v>
      </c>
      <c r="C1222" s="150" t="s">
        <v>3125</v>
      </c>
      <c r="D1222" s="150" t="s">
        <v>3463</v>
      </c>
      <c r="E1222" s="151" t="s">
        <v>3125</v>
      </c>
      <c r="F1222" s="150" t="s">
        <v>2347</v>
      </c>
      <c r="G1222" s="150" t="s">
        <v>3275</v>
      </c>
    </row>
    <row r="1223" spans="1:7" ht="17.25">
      <c r="A1223" s="150" t="s">
        <v>3091</v>
      </c>
      <c r="B1223" s="150" t="s">
        <v>57</v>
      </c>
      <c r="C1223" s="150" t="s">
        <v>3092</v>
      </c>
      <c r="D1223" s="150" t="s">
        <v>3463</v>
      </c>
      <c r="E1223" s="151" t="s">
        <v>669</v>
      </c>
      <c r="F1223" s="150" t="s">
        <v>2349</v>
      </c>
      <c r="G1223" s="150" t="s">
        <v>3093</v>
      </c>
    </row>
    <row r="1224" spans="1:7" ht="17.25">
      <c r="A1224" s="150" t="s">
        <v>2947</v>
      </c>
      <c r="B1224" s="150" t="s">
        <v>58</v>
      </c>
      <c r="C1224" s="150" t="s">
        <v>2839</v>
      </c>
      <c r="D1224" s="150" t="s">
        <v>3463</v>
      </c>
      <c r="E1224" s="151" t="s">
        <v>217</v>
      </c>
      <c r="F1224" s="150" t="s">
        <v>2700</v>
      </c>
      <c r="G1224" s="150" t="s">
        <v>2948</v>
      </c>
    </row>
    <row r="1225" spans="1:7" ht="17.25">
      <c r="A1225" s="150" t="s">
        <v>3276</v>
      </c>
      <c r="B1225" s="150" t="s">
        <v>58</v>
      </c>
      <c r="C1225" s="150" t="s">
        <v>3125</v>
      </c>
      <c r="D1225" s="150" t="s">
        <v>3463</v>
      </c>
      <c r="E1225" s="151" t="s">
        <v>3125</v>
      </c>
      <c r="F1225" s="150" t="s">
        <v>2347</v>
      </c>
      <c r="G1225" s="150" t="s">
        <v>3277</v>
      </c>
    </row>
    <row r="1226" spans="1:7" ht="17.25">
      <c r="A1226" s="150" t="s">
        <v>3278</v>
      </c>
      <c r="B1226" s="150" t="s">
        <v>58</v>
      </c>
      <c r="C1226" s="150" t="s">
        <v>217</v>
      </c>
      <c r="D1226" s="150" t="s">
        <v>3463</v>
      </c>
      <c r="E1226" s="151" t="s">
        <v>217</v>
      </c>
      <c r="F1226" s="150" t="s">
        <v>2347</v>
      </c>
      <c r="G1226" s="150" t="s">
        <v>3279</v>
      </c>
    </row>
    <row r="1227" spans="1:7" ht="17.100000000000001">
      <c r="A1227" s="150" t="s">
        <v>2949</v>
      </c>
      <c r="B1227" s="150" t="s">
        <v>56</v>
      </c>
      <c r="C1227" s="150"/>
      <c r="D1227" s="150" t="s">
        <v>2834</v>
      </c>
      <c r="E1227" s="151"/>
      <c r="F1227" s="150" t="s">
        <v>2835</v>
      </c>
      <c r="G1227" s="150" t="s">
        <v>2836</v>
      </c>
    </row>
    <row r="1228" spans="1:7" ht="17.25">
      <c r="A1228" s="150" t="s">
        <v>3280</v>
      </c>
      <c r="B1228" s="150" t="s">
        <v>3281</v>
      </c>
      <c r="C1228" s="150" t="s">
        <v>217</v>
      </c>
      <c r="D1228" s="150" t="s">
        <v>3463</v>
      </c>
      <c r="E1228" s="151" t="s">
        <v>217</v>
      </c>
      <c r="F1228" s="150" t="s">
        <v>2347</v>
      </c>
      <c r="G1228" s="150" t="s">
        <v>3282</v>
      </c>
    </row>
    <row r="1229" spans="1:7" ht="17.25">
      <c r="A1229" s="150" t="s">
        <v>3283</v>
      </c>
      <c r="B1229" s="150" t="s">
        <v>3284</v>
      </c>
      <c r="C1229" s="150" t="s">
        <v>3125</v>
      </c>
      <c r="D1229" s="150" t="s">
        <v>3463</v>
      </c>
      <c r="E1229" s="151" t="s">
        <v>3125</v>
      </c>
      <c r="F1229" s="150" t="s">
        <v>2347</v>
      </c>
      <c r="G1229" s="150" t="s">
        <v>3285</v>
      </c>
    </row>
    <row r="1230" spans="1:7" ht="17.25">
      <c r="A1230" s="150" t="s">
        <v>2950</v>
      </c>
      <c r="B1230" s="150" t="s">
        <v>2951</v>
      </c>
      <c r="C1230" s="150" t="s">
        <v>1333</v>
      </c>
      <c r="D1230" s="150" t="s">
        <v>3463</v>
      </c>
      <c r="E1230" s="151" t="s">
        <v>1333</v>
      </c>
      <c r="F1230" s="150" t="s">
        <v>2344</v>
      </c>
      <c r="G1230" s="150" t="s">
        <v>2836</v>
      </c>
    </row>
    <row r="1231" spans="1:7" ht="17.25">
      <c r="A1231" s="150" t="s">
        <v>2952</v>
      </c>
      <c r="B1231" s="150" t="s">
        <v>2951</v>
      </c>
      <c r="C1231" s="150" t="s">
        <v>1333</v>
      </c>
      <c r="D1231" s="150" t="s">
        <v>3463</v>
      </c>
      <c r="E1231" s="151" t="s">
        <v>1333</v>
      </c>
      <c r="F1231" s="151" t="s">
        <v>2344</v>
      </c>
      <c r="G1231" s="150" t="s">
        <v>2836</v>
      </c>
    </row>
    <row r="1232" spans="1:7" ht="17.25">
      <c r="A1232" s="150" t="s">
        <v>3286</v>
      </c>
      <c r="B1232" s="150" t="s">
        <v>40</v>
      </c>
      <c r="C1232" s="150" t="s">
        <v>217</v>
      </c>
      <c r="D1232" s="150" t="s">
        <v>3463</v>
      </c>
      <c r="E1232" s="151" t="s">
        <v>217</v>
      </c>
      <c r="F1232" s="150" t="s">
        <v>2347</v>
      </c>
      <c r="G1232" s="150" t="s">
        <v>3287</v>
      </c>
    </row>
    <row r="1233" spans="1:7" ht="17.25">
      <c r="A1233" s="150" t="s">
        <v>3288</v>
      </c>
      <c r="B1233" s="150"/>
      <c r="C1233" s="150" t="s">
        <v>217</v>
      </c>
      <c r="D1233" s="150" t="s">
        <v>3463</v>
      </c>
      <c r="E1233" s="151" t="s">
        <v>217</v>
      </c>
      <c r="F1233" s="150" t="s">
        <v>2347</v>
      </c>
      <c r="G1233" s="150" t="s">
        <v>2836</v>
      </c>
    </row>
    <row r="1234" spans="1:7" ht="17.25">
      <c r="A1234" s="52" t="s">
        <v>3477</v>
      </c>
      <c r="B1234" s="52"/>
      <c r="C1234" s="52"/>
      <c r="D1234" s="52"/>
      <c r="E1234" s="53"/>
      <c r="F1234" s="52"/>
      <c r="G1234" s="52"/>
    </row>
    <row r="1235" spans="1:7" ht="17.25">
      <c r="A1235" s="150" t="s">
        <v>3095</v>
      </c>
      <c r="B1235" s="150" t="s">
        <v>19</v>
      </c>
      <c r="C1235" s="150" t="s">
        <v>669</v>
      </c>
      <c r="D1235" s="150" t="s">
        <v>3463</v>
      </c>
      <c r="E1235" s="151" t="s">
        <v>669</v>
      </c>
      <c r="F1235" s="150" t="s">
        <v>2349</v>
      </c>
      <c r="G1235" s="150" t="s">
        <v>3096</v>
      </c>
    </row>
    <row r="1236" spans="1:7" ht="17.25">
      <c r="A1236" s="150" t="s">
        <v>2956</v>
      </c>
      <c r="B1236" s="150" t="s">
        <v>2957</v>
      </c>
      <c r="C1236" s="150" t="s">
        <v>1333</v>
      </c>
      <c r="D1236" s="150" t="s">
        <v>3463</v>
      </c>
      <c r="E1236" s="151" t="s">
        <v>1333</v>
      </c>
      <c r="F1236" s="150" t="s">
        <v>2344</v>
      </c>
      <c r="G1236" s="150" t="s">
        <v>2836</v>
      </c>
    </row>
    <row r="1237" spans="1:7" ht="17.25">
      <c r="A1237" s="150" t="s">
        <v>2958</v>
      </c>
      <c r="B1237" s="150"/>
      <c r="C1237" s="150" t="s">
        <v>2959</v>
      </c>
      <c r="D1237" s="150" t="s">
        <v>3463</v>
      </c>
      <c r="E1237" s="151" t="s">
        <v>2897</v>
      </c>
      <c r="F1237" s="151" t="s">
        <v>2347</v>
      </c>
      <c r="G1237" s="150" t="s">
        <v>2836</v>
      </c>
    </row>
    <row r="1238" spans="1:7" ht="17.25">
      <c r="A1238" s="150" t="s">
        <v>3290</v>
      </c>
      <c r="B1238" s="150" t="s">
        <v>3291</v>
      </c>
      <c r="C1238" s="150" t="s">
        <v>3125</v>
      </c>
      <c r="D1238" s="150" t="s">
        <v>3463</v>
      </c>
      <c r="E1238" s="151" t="s">
        <v>3125</v>
      </c>
      <c r="F1238" s="150" t="s">
        <v>2347</v>
      </c>
      <c r="G1238" s="150" t="s">
        <v>3292</v>
      </c>
    </row>
    <row r="1239" spans="1:7" ht="17.25">
      <c r="A1239" s="150" t="s">
        <v>3293</v>
      </c>
      <c r="B1239" s="150"/>
      <c r="C1239" s="150" t="s">
        <v>217</v>
      </c>
      <c r="D1239" s="150" t="s">
        <v>3463</v>
      </c>
      <c r="E1239" s="151" t="s">
        <v>217</v>
      </c>
      <c r="F1239" s="150" t="s">
        <v>2347</v>
      </c>
      <c r="G1239" s="150" t="s">
        <v>2836</v>
      </c>
    </row>
    <row r="1240" spans="1:7" ht="17.25">
      <c r="A1240" s="52" t="s">
        <v>3478</v>
      </c>
      <c r="B1240" s="52"/>
      <c r="C1240" s="52"/>
      <c r="D1240" s="52"/>
      <c r="E1240" s="53"/>
      <c r="F1240" s="52"/>
      <c r="G1240" s="52"/>
    </row>
    <row r="1241" spans="1:7" ht="17.25">
      <c r="A1241" s="150" t="s">
        <v>3295</v>
      </c>
      <c r="B1241" s="150" t="s">
        <v>10</v>
      </c>
      <c r="C1241" s="150" t="s">
        <v>217</v>
      </c>
      <c r="D1241" s="150" t="s">
        <v>3463</v>
      </c>
      <c r="E1241" s="151" t="s">
        <v>217</v>
      </c>
      <c r="F1241" s="150" t="s">
        <v>2347</v>
      </c>
      <c r="G1241" s="150" t="s">
        <v>2836</v>
      </c>
    </row>
    <row r="1242" spans="1:7" ht="17.25">
      <c r="A1242" s="150" t="s">
        <v>3296</v>
      </c>
      <c r="B1242" s="150" t="s">
        <v>3297</v>
      </c>
      <c r="C1242" s="150" t="s">
        <v>217</v>
      </c>
      <c r="D1242" s="150" t="s">
        <v>3463</v>
      </c>
      <c r="E1242" s="151" t="s">
        <v>217</v>
      </c>
      <c r="F1242" s="150" t="s">
        <v>2347</v>
      </c>
      <c r="G1242" s="150" t="s">
        <v>3298</v>
      </c>
    </row>
    <row r="1243" spans="1:7" ht="17.25">
      <c r="A1243" s="150" t="s">
        <v>3299</v>
      </c>
      <c r="B1243" s="150" t="s">
        <v>3297</v>
      </c>
      <c r="C1243" s="150" t="s">
        <v>217</v>
      </c>
      <c r="D1243" s="150" t="s">
        <v>3463</v>
      </c>
      <c r="E1243" s="151" t="s">
        <v>217</v>
      </c>
      <c r="F1243" s="151" t="s">
        <v>2347</v>
      </c>
      <c r="G1243" s="150" t="s">
        <v>2836</v>
      </c>
    </row>
    <row r="1244" spans="1:7" ht="17.25">
      <c r="A1244" s="150" t="s">
        <v>3300</v>
      </c>
      <c r="B1244" s="150" t="s">
        <v>12</v>
      </c>
      <c r="C1244" s="150" t="s">
        <v>217</v>
      </c>
      <c r="D1244" s="150" t="s">
        <v>3463</v>
      </c>
      <c r="E1244" s="151" t="s">
        <v>217</v>
      </c>
      <c r="F1244" s="150" t="s">
        <v>2347</v>
      </c>
      <c r="G1244" s="150" t="s">
        <v>3301</v>
      </c>
    </row>
    <row r="1245" spans="1:7" ht="17.25">
      <c r="A1245" s="52" t="s">
        <v>3479</v>
      </c>
      <c r="B1245" s="52"/>
      <c r="C1245" s="52"/>
      <c r="D1245" s="52"/>
      <c r="E1245" s="53"/>
      <c r="F1245" s="52"/>
      <c r="G1245" s="52"/>
    </row>
    <row r="1246" spans="1:7" ht="17.25">
      <c r="A1246" s="150" t="s">
        <v>3303</v>
      </c>
      <c r="B1246" s="150" t="s">
        <v>2980</v>
      </c>
      <c r="C1246" s="150" t="s">
        <v>217</v>
      </c>
      <c r="D1246" s="150" t="s">
        <v>3463</v>
      </c>
      <c r="E1246" s="151" t="s">
        <v>217</v>
      </c>
      <c r="F1246" s="150" t="s">
        <v>2347</v>
      </c>
      <c r="G1246" s="150" t="s">
        <v>2836</v>
      </c>
    </row>
    <row r="1247" spans="1:7" ht="17.25">
      <c r="A1247" s="150" t="s">
        <v>3304</v>
      </c>
      <c r="B1247" s="150" t="s">
        <v>2980</v>
      </c>
      <c r="C1247" s="150" t="s">
        <v>3305</v>
      </c>
      <c r="D1247" s="150" t="s">
        <v>3463</v>
      </c>
      <c r="E1247" s="151" t="s">
        <v>217</v>
      </c>
      <c r="F1247" s="150" t="s">
        <v>2347</v>
      </c>
      <c r="G1247" s="150" t="s">
        <v>2836</v>
      </c>
    </row>
    <row r="1248" spans="1:7" ht="17.25">
      <c r="A1248" s="150" t="s">
        <v>3306</v>
      </c>
      <c r="B1248" s="150" t="s">
        <v>2980</v>
      </c>
      <c r="C1248" s="150" t="s">
        <v>3257</v>
      </c>
      <c r="D1248" s="150" t="s">
        <v>3463</v>
      </c>
      <c r="E1248" s="151" t="s">
        <v>217</v>
      </c>
      <c r="F1248" s="150" t="s">
        <v>2347</v>
      </c>
      <c r="G1248" s="150" t="s">
        <v>3307</v>
      </c>
    </row>
    <row r="1249" spans="1:7" ht="17.25">
      <c r="A1249" s="150" t="s">
        <v>3308</v>
      </c>
      <c r="B1249" s="150" t="s">
        <v>2980</v>
      </c>
      <c r="C1249" s="150" t="s">
        <v>217</v>
      </c>
      <c r="D1249" s="150" t="s">
        <v>3463</v>
      </c>
      <c r="E1249" s="151" t="s">
        <v>217</v>
      </c>
      <c r="F1249" s="150" t="s">
        <v>2347</v>
      </c>
      <c r="G1249" s="150" t="s">
        <v>2836</v>
      </c>
    </row>
    <row r="1250" spans="1:7" ht="17.25">
      <c r="A1250" s="52" t="s">
        <v>3480</v>
      </c>
      <c r="B1250" s="52"/>
      <c r="C1250" s="52"/>
      <c r="D1250" s="52"/>
      <c r="E1250" s="53"/>
      <c r="F1250" s="52"/>
      <c r="G1250" s="52"/>
    </row>
    <row r="1251" spans="1:7" ht="17.25">
      <c r="A1251" s="150" t="s">
        <v>3310</v>
      </c>
      <c r="B1251" s="150" t="s">
        <v>3311</v>
      </c>
      <c r="C1251" s="150" t="s">
        <v>3312</v>
      </c>
      <c r="D1251" s="150" t="s">
        <v>3463</v>
      </c>
      <c r="E1251" s="151" t="s">
        <v>217</v>
      </c>
      <c r="F1251" s="150" t="s">
        <v>2347</v>
      </c>
      <c r="G1251" s="150" t="s">
        <v>2836</v>
      </c>
    </row>
    <row r="1252" spans="1:7" ht="17.25">
      <c r="A1252" s="150" t="s">
        <v>3098</v>
      </c>
      <c r="B1252" s="150" t="s">
        <v>2957</v>
      </c>
      <c r="C1252" s="150" t="s">
        <v>669</v>
      </c>
      <c r="D1252" s="150" t="s">
        <v>3463</v>
      </c>
      <c r="E1252" s="151" t="s">
        <v>669</v>
      </c>
      <c r="F1252" s="150" t="s">
        <v>2349</v>
      </c>
      <c r="G1252" s="150" t="s">
        <v>3099</v>
      </c>
    </row>
    <row r="1253" spans="1:7" ht="17.25">
      <c r="A1253" s="150" t="s">
        <v>3313</v>
      </c>
      <c r="B1253" s="150" t="s">
        <v>3314</v>
      </c>
      <c r="C1253" s="150" t="s">
        <v>3315</v>
      </c>
      <c r="D1253" s="150" t="s">
        <v>3463</v>
      </c>
      <c r="E1253" s="151" t="s">
        <v>217</v>
      </c>
      <c r="F1253" s="150" t="s">
        <v>2347</v>
      </c>
      <c r="G1253" s="150" t="s">
        <v>2836</v>
      </c>
    </row>
    <row r="1254" spans="1:7" ht="17.25">
      <c r="A1254" s="150" t="s">
        <v>3316</v>
      </c>
      <c r="B1254" s="150" t="s">
        <v>3317</v>
      </c>
      <c r="C1254" s="150" t="s">
        <v>217</v>
      </c>
      <c r="D1254" s="150" t="s">
        <v>3463</v>
      </c>
      <c r="E1254" s="151" t="s">
        <v>217</v>
      </c>
      <c r="F1254" s="150" t="s">
        <v>2347</v>
      </c>
      <c r="G1254" s="150" t="s">
        <v>2836</v>
      </c>
    </row>
    <row r="1255" spans="1:7" ht="15">
      <c r="A1255" s="36" t="s">
        <v>3100</v>
      </c>
      <c r="B1255" s="36" t="s">
        <v>3101</v>
      </c>
      <c r="C1255" s="36" t="s">
        <v>669</v>
      </c>
      <c r="D1255" s="36" t="s">
        <v>3463</v>
      </c>
      <c r="E1255" s="51" t="s">
        <v>669</v>
      </c>
      <c r="F1255" s="51" t="s">
        <v>2349</v>
      </c>
      <c r="G1255" s="36" t="s">
        <v>2836</v>
      </c>
    </row>
    <row r="1256" spans="1:7" ht="17.25">
      <c r="A1256" s="150" t="s">
        <v>3318</v>
      </c>
      <c r="B1256" s="150" t="s">
        <v>3319</v>
      </c>
      <c r="C1256" s="150" t="s">
        <v>217</v>
      </c>
      <c r="D1256" s="150" t="s">
        <v>3463</v>
      </c>
      <c r="E1256" s="151" t="s">
        <v>217</v>
      </c>
      <c r="F1256" s="150" t="s">
        <v>2347</v>
      </c>
      <c r="G1256" s="150" t="s">
        <v>2836</v>
      </c>
    </row>
    <row r="1257" spans="1:7" ht="17.25">
      <c r="A1257" s="150" t="s">
        <v>3320</v>
      </c>
      <c r="B1257" s="150" t="s">
        <v>3317</v>
      </c>
      <c r="C1257" s="150" t="s">
        <v>217</v>
      </c>
      <c r="D1257" s="150" t="s">
        <v>3463</v>
      </c>
      <c r="E1257" s="151" t="s">
        <v>217</v>
      </c>
      <c r="F1257" s="150" t="s">
        <v>2347</v>
      </c>
      <c r="G1257" s="150" t="s">
        <v>2836</v>
      </c>
    </row>
    <row r="1258" spans="1:7" ht="17.25">
      <c r="A1258" s="150" t="s">
        <v>3321</v>
      </c>
      <c r="B1258" s="150" t="s">
        <v>3317</v>
      </c>
      <c r="C1258" s="150" t="s">
        <v>217</v>
      </c>
      <c r="D1258" s="150" t="s">
        <v>3463</v>
      </c>
      <c r="E1258" s="151" t="s">
        <v>217</v>
      </c>
      <c r="F1258" s="150" t="s">
        <v>2347</v>
      </c>
      <c r="G1258" s="150" t="s">
        <v>2836</v>
      </c>
    </row>
    <row r="1259" spans="1:7" ht="17.25">
      <c r="A1259" s="52" t="s">
        <v>3481</v>
      </c>
      <c r="B1259" s="52"/>
      <c r="C1259" s="52"/>
      <c r="D1259" s="52"/>
      <c r="E1259" s="53"/>
      <c r="F1259" s="52"/>
      <c r="G1259" s="52"/>
    </row>
    <row r="1260" spans="1:7" ht="15">
      <c r="A1260" s="36" t="s">
        <v>3323</v>
      </c>
      <c r="B1260" s="36" t="s">
        <v>10</v>
      </c>
      <c r="C1260" s="36" t="s">
        <v>217</v>
      </c>
      <c r="D1260" s="36" t="s">
        <v>3463</v>
      </c>
      <c r="E1260" s="51" t="s">
        <v>217</v>
      </c>
      <c r="F1260" s="51" t="s">
        <v>2347</v>
      </c>
      <c r="G1260" s="36" t="s">
        <v>2836</v>
      </c>
    </row>
    <row r="1261" spans="1:7" ht="17.25">
      <c r="A1261" s="150" t="s">
        <v>2961</v>
      </c>
      <c r="B1261" s="150" t="s">
        <v>10</v>
      </c>
      <c r="C1261" s="150" t="s">
        <v>2847</v>
      </c>
      <c r="D1261" s="150" t="s">
        <v>3463</v>
      </c>
      <c r="E1261" s="151" t="s">
        <v>3391</v>
      </c>
      <c r="F1261" s="150" t="s">
        <v>2700</v>
      </c>
      <c r="G1261" s="150" t="s">
        <v>2836</v>
      </c>
    </row>
    <row r="1262" spans="1:7" ht="17.25">
      <c r="A1262" s="150" t="s">
        <v>2962</v>
      </c>
      <c r="B1262" s="150" t="s">
        <v>10</v>
      </c>
      <c r="C1262" s="150" t="s">
        <v>2847</v>
      </c>
      <c r="D1262" s="150" t="s">
        <v>3463</v>
      </c>
      <c r="E1262" s="151" t="s">
        <v>3391</v>
      </c>
      <c r="F1262" s="150" t="s">
        <v>2700</v>
      </c>
      <c r="G1262" s="150" t="s">
        <v>2836</v>
      </c>
    </row>
    <row r="1263" spans="1:7" ht="17.25">
      <c r="A1263" s="150" t="s">
        <v>2963</v>
      </c>
      <c r="B1263" s="150" t="s">
        <v>10</v>
      </c>
      <c r="C1263" s="150" t="s">
        <v>2847</v>
      </c>
      <c r="D1263" s="150" t="s">
        <v>3463</v>
      </c>
      <c r="E1263" s="151" t="s">
        <v>3391</v>
      </c>
      <c r="F1263" s="150" t="s">
        <v>2700</v>
      </c>
      <c r="G1263" s="150" t="s">
        <v>2836</v>
      </c>
    </row>
    <row r="1264" spans="1:7" ht="17.25">
      <c r="A1264" s="150" t="s">
        <v>2964</v>
      </c>
      <c r="B1264" s="150" t="s">
        <v>10</v>
      </c>
      <c r="C1264" s="150" t="s">
        <v>2847</v>
      </c>
      <c r="D1264" s="150" t="s">
        <v>3463</v>
      </c>
      <c r="E1264" s="151" t="s">
        <v>3391</v>
      </c>
      <c r="F1264" s="150" t="s">
        <v>2700</v>
      </c>
      <c r="G1264" s="150" t="s">
        <v>2836</v>
      </c>
    </row>
    <row r="1265" spans="1:7" ht="17.25">
      <c r="A1265" s="150" t="s">
        <v>3324</v>
      </c>
      <c r="B1265" s="150" t="s">
        <v>61</v>
      </c>
      <c r="C1265" s="150" t="s">
        <v>217</v>
      </c>
      <c r="D1265" s="150" t="s">
        <v>3463</v>
      </c>
      <c r="E1265" s="151" t="s">
        <v>217</v>
      </c>
      <c r="F1265" s="150" t="s">
        <v>2347</v>
      </c>
      <c r="G1265" s="150" t="s">
        <v>3325</v>
      </c>
    </row>
    <row r="1266" spans="1:7" ht="17.25">
      <c r="A1266" s="150" t="s">
        <v>3326</v>
      </c>
      <c r="B1266" s="150" t="s">
        <v>61</v>
      </c>
      <c r="C1266" s="150" t="s">
        <v>217</v>
      </c>
      <c r="D1266" s="150" t="s">
        <v>3463</v>
      </c>
      <c r="E1266" s="151" t="s">
        <v>217</v>
      </c>
      <c r="F1266" s="150" t="s">
        <v>2347</v>
      </c>
      <c r="G1266" s="150" t="s">
        <v>2836</v>
      </c>
    </row>
    <row r="1267" spans="1:7" ht="17.25">
      <c r="A1267" s="52" t="s">
        <v>3482</v>
      </c>
      <c r="B1267" s="52"/>
      <c r="C1267" s="52"/>
      <c r="D1267" s="52"/>
      <c r="E1267" s="53"/>
      <c r="F1267" s="52"/>
      <c r="G1267" s="52"/>
    </row>
    <row r="1268" spans="1:7" ht="17.25">
      <c r="A1268" s="150" t="s">
        <v>3328</v>
      </c>
      <c r="B1268" s="150" t="s">
        <v>74</v>
      </c>
      <c r="C1268" s="150" t="s">
        <v>217</v>
      </c>
      <c r="D1268" s="150" t="s">
        <v>3463</v>
      </c>
      <c r="E1268" s="151" t="s">
        <v>217</v>
      </c>
      <c r="F1268" s="150" t="s">
        <v>2347</v>
      </c>
      <c r="G1268" s="150" t="s">
        <v>2836</v>
      </c>
    </row>
    <row r="1269" spans="1:7" ht="17.25">
      <c r="A1269" s="150" t="s">
        <v>3329</v>
      </c>
      <c r="B1269" s="150" t="s">
        <v>3330</v>
      </c>
      <c r="C1269" s="150" t="s">
        <v>3312</v>
      </c>
      <c r="D1269" s="150" t="s">
        <v>3463</v>
      </c>
      <c r="E1269" s="151" t="s">
        <v>217</v>
      </c>
      <c r="F1269" s="150" t="s">
        <v>2347</v>
      </c>
      <c r="G1269" s="150" t="s">
        <v>2836</v>
      </c>
    </row>
    <row r="1270" spans="1:7" ht="17.25">
      <c r="A1270" s="150" t="s">
        <v>3331</v>
      </c>
      <c r="B1270" s="150" t="s">
        <v>74</v>
      </c>
      <c r="C1270" s="150" t="s">
        <v>3332</v>
      </c>
      <c r="D1270" s="150" t="s">
        <v>3463</v>
      </c>
      <c r="E1270" s="151" t="s">
        <v>217</v>
      </c>
      <c r="F1270" s="150" t="s">
        <v>2347</v>
      </c>
      <c r="G1270" s="150" t="s">
        <v>3333</v>
      </c>
    </row>
    <row r="1271" spans="1:7" ht="17.25">
      <c r="A1271" s="150" t="s">
        <v>3334</v>
      </c>
      <c r="B1271" s="150" t="s">
        <v>2957</v>
      </c>
      <c r="C1271" s="150" t="s">
        <v>3335</v>
      </c>
      <c r="D1271" s="150" t="s">
        <v>3463</v>
      </c>
      <c r="E1271" s="151" t="s">
        <v>217</v>
      </c>
      <c r="F1271" s="150" t="s">
        <v>2347</v>
      </c>
      <c r="G1271" s="150" t="s">
        <v>2836</v>
      </c>
    </row>
    <row r="1272" spans="1:7" ht="17.25">
      <c r="A1272" s="150" t="s">
        <v>2966</v>
      </c>
      <c r="B1272" s="150" t="s">
        <v>2957</v>
      </c>
      <c r="C1272" s="150" t="s">
        <v>2847</v>
      </c>
      <c r="D1272" s="150" t="s">
        <v>3463</v>
      </c>
      <c r="E1272" s="151" t="s">
        <v>3391</v>
      </c>
      <c r="F1272" s="150" t="s">
        <v>2700</v>
      </c>
      <c r="G1272" s="150" t="s">
        <v>2836</v>
      </c>
    </row>
    <row r="1273" spans="1:7" ht="17.25">
      <c r="A1273" s="150" t="s">
        <v>2967</v>
      </c>
      <c r="B1273" s="150" t="s">
        <v>2957</v>
      </c>
      <c r="C1273" s="150" t="s">
        <v>2847</v>
      </c>
      <c r="D1273" s="150" t="s">
        <v>3463</v>
      </c>
      <c r="E1273" s="151" t="s">
        <v>3391</v>
      </c>
      <c r="F1273" s="150" t="s">
        <v>2700</v>
      </c>
      <c r="G1273" s="150" t="s">
        <v>2836</v>
      </c>
    </row>
    <row r="1274" spans="1:7" ht="17.25">
      <c r="A1274" s="150" t="s">
        <v>2968</v>
      </c>
      <c r="B1274" s="150" t="s">
        <v>2957</v>
      </c>
      <c r="C1274" s="150" t="s">
        <v>2847</v>
      </c>
      <c r="D1274" s="150" t="s">
        <v>3463</v>
      </c>
      <c r="E1274" s="151" t="s">
        <v>3391</v>
      </c>
      <c r="F1274" s="150" t="s">
        <v>2700</v>
      </c>
      <c r="G1274" s="150" t="s">
        <v>2836</v>
      </c>
    </row>
    <row r="1275" spans="1:7" ht="17.25">
      <c r="A1275" s="150" t="s">
        <v>3336</v>
      </c>
      <c r="B1275" s="150" t="s">
        <v>74</v>
      </c>
      <c r="C1275" s="150" t="s">
        <v>3125</v>
      </c>
      <c r="D1275" s="150" t="s">
        <v>3463</v>
      </c>
      <c r="E1275" s="151" t="s">
        <v>3125</v>
      </c>
      <c r="F1275" s="150" t="s">
        <v>2347</v>
      </c>
      <c r="G1275" s="150" t="s">
        <v>2836</v>
      </c>
    </row>
    <row r="1276" spans="1:7" ht="17.25">
      <c r="A1276" s="150" t="s">
        <v>3337</v>
      </c>
      <c r="B1276" s="150" t="s">
        <v>83</v>
      </c>
      <c r="C1276" s="150" t="s">
        <v>217</v>
      </c>
      <c r="D1276" s="150" t="s">
        <v>3463</v>
      </c>
      <c r="E1276" s="151" t="s">
        <v>217</v>
      </c>
      <c r="F1276" s="150" t="s">
        <v>2347</v>
      </c>
      <c r="G1276" s="150" t="s">
        <v>2836</v>
      </c>
    </row>
    <row r="1277" spans="1:7" ht="17.25">
      <c r="A1277" s="150" t="s">
        <v>3338</v>
      </c>
      <c r="B1277" s="150" t="s">
        <v>3330</v>
      </c>
      <c r="C1277" s="150" t="s">
        <v>217</v>
      </c>
      <c r="D1277" s="150" t="s">
        <v>3463</v>
      </c>
      <c r="E1277" s="151" t="s">
        <v>217</v>
      </c>
      <c r="F1277" s="150" t="s">
        <v>2347</v>
      </c>
      <c r="G1277" s="150" t="s">
        <v>2836</v>
      </c>
    </row>
    <row r="1278" spans="1:7" ht="17.25">
      <c r="A1278" s="52" t="s">
        <v>3483</v>
      </c>
      <c r="B1278" s="52"/>
      <c r="C1278" s="52"/>
      <c r="D1278" s="52"/>
      <c r="E1278" s="53"/>
      <c r="F1278" s="52"/>
      <c r="G1278" s="52"/>
    </row>
    <row r="1279" spans="1:7" ht="17.25">
      <c r="A1279" s="150" t="s">
        <v>3343</v>
      </c>
      <c r="B1279" s="150" t="s">
        <v>2957</v>
      </c>
      <c r="C1279" s="150" t="s">
        <v>3125</v>
      </c>
      <c r="D1279" s="150" t="s">
        <v>3463</v>
      </c>
      <c r="E1279" s="151" t="s">
        <v>3125</v>
      </c>
      <c r="F1279" s="150" t="s">
        <v>2347</v>
      </c>
      <c r="G1279" s="150" t="s">
        <v>2836</v>
      </c>
    </row>
    <row r="1280" spans="1:7" ht="17.25">
      <c r="A1280" s="150" t="s">
        <v>3105</v>
      </c>
      <c r="B1280" s="150" t="s">
        <v>2957</v>
      </c>
      <c r="C1280" s="150" t="s">
        <v>3106</v>
      </c>
      <c r="D1280" s="150" t="s">
        <v>3463</v>
      </c>
      <c r="E1280" s="151" t="s">
        <v>3106</v>
      </c>
      <c r="F1280" s="150" t="s">
        <v>2349</v>
      </c>
      <c r="G1280" s="150" t="s">
        <v>2836</v>
      </c>
    </row>
    <row r="1281" spans="1:7" ht="17.25">
      <c r="A1281" s="150" t="s">
        <v>3344</v>
      </c>
      <c r="B1281" s="150" t="s">
        <v>74</v>
      </c>
      <c r="C1281" s="150" t="s">
        <v>217</v>
      </c>
      <c r="D1281" s="150" t="s">
        <v>3463</v>
      </c>
      <c r="E1281" s="151" t="s">
        <v>217</v>
      </c>
      <c r="F1281" s="150" t="s">
        <v>2347</v>
      </c>
      <c r="G1281" s="150" t="s">
        <v>2836</v>
      </c>
    </row>
    <row r="1282" spans="1:7" ht="17.25">
      <c r="A1282" s="150" t="s">
        <v>3345</v>
      </c>
      <c r="B1282" s="150" t="s">
        <v>74</v>
      </c>
      <c r="C1282" s="150" t="s">
        <v>217</v>
      </c>
      <c r="D1282" s="150" t="s">
        <v>3463</v>
      </c>
      <c r="E1282" s="151" t="s">
        <v>217</v>
      </c>
      <c r="F1282" s="150" t="s">
        <v>2347</v>
      </c>
      <c r="G1282" s="150" t="s">
        <v>2836</v>
      </c>
    </row>
    <row r="1283" spans="1:7" ht="17.25">
      <c r="A1283" s="150" t="s">
        <v>3346</v>
      </c>
      <c r="B1283" s="150" t="s">
        <v>61</v>
      </c>
      <c r="C1283" s="150" t="s">
        <v>217</v>
      </c>
      <c r="D1283" s="150" t="s">
        <v>3463</v>
      </c>
      <c r="E1283" s="151" t="s">
        <v>217</v>
      </c>
      <c r="F1283" s="150" t="s">
        <v>2347</v>
      </c>
      <c r="G1283" s="150" t="s">
        <v>2836</v>
      </c>
    </row>
    <row r="1284" spans="1:7" ht="17.25">
      <c r="A1284" s="150" t="s">
        <v>3347</v>
      </c>
      <c r="B1284" s="150" t="s">
        <v>75</v>
      </c>
      <c r="C1284" s="150" t="s">
        <v>3125</v>
      </c>
      <c r="D1284" s="150" t="s">
        <v>3463</v>
      </c>
      <c r="E1284" s="151" t="s">
        <v>3125</v>
      </c>
      <c r="F1284" s="150" t="s">
        <v>2347</v>
      </c>
      <c r="G1284" s="150" t="s">
        <v>2836</v>
      </c>
    </row>
    <row r="1285" spans="1:7" ht="17.25">
      <c r="A1285" s="150" t="s">
        <v>3348</v>
      </c>
      <c r="B1285" s="150" t="s">
        <v>75</v>
      </c>
      <c r="C1285" s="150" t="s">
        <v>3125</v>
      </c>
      <c r="D1285" s="150" t="s">
        <v>3463</v>
      </c>
      <c r="E1285" s="151" t="s">
        <v>3125</v>
      </c>
      <c r="F1285" s="150" t="s">
        <v>2347</v>
      </c>
      <c r="G1285" s="150" t="s">
        <v>2836</v>
      </c>
    </row>
    <row r="1286" spans="1:7" ht="17.25">
      <c r="A1286" s="150" t="s">
        <v>2970</v>
      </c>
      <c r="B1286" s="150" t="s">
        <v>2957</v>
      </c>
      <c r="C1286" s="150" t="s">
        <v>2847</v>
      </c>
      <c r="D1286" s="150" t="s">
        <v>3463</v>
      </c>
      <c r="E1286" s="151" t="s">
        <v>3391</v>
      </c>
      <c r="F1286" s="150" t="s">
        <v>2700</v>
      </c>
      <c r="G1286" s="150" t="s">
        <v>2836</v>
      </c>
    </row>
    <row r="1287" spans="1:7" ht="17.25">
      <c r="A1287" s="150" t="s">
        <v>3349</v>
      </c>
      <c r="B1287" s="150" t="s">
        <v>75</v>
      </c>
      <c r="C1287" s="150" t="s">
        <v>217</v>
      </c>
      <c r="D1287" s="150" t="s">
        <v>3463</v>
      </c>
      <c r="E1287" s="151" t="s">
        <v>217</v>
      </c>
      <c r="F1287" s="150" t="s">
        <v>2347</v>
      </c>
      <c r="G1287" s="150" t="s">
        <v>3350</v>
      </c>
    </row>
    <row r="1288" spans="1:7" ht="17.25">
      <c r="A1288" s="150" t="s">
        <v>2971</v>
      </c>
      <c r="B1288" s="150" t="s">
        <v>2957</v>
      </c>
      <c r="C1288" s="150" t="s">
        <v>2847</v>
      </c>
      <c r="D1288" s="150" t="s">
        <v>3463</v>
      </c>
      <c r="E1288" s="151" t="s">
        <v>3391</v>
      </c>
      <c r="F1288" s="150" t="s">
        <v>2700</v>
      </c>
      <c r="G1288" s="150" t="s">
        <v>2836</v>
      </c>
    </row>
    <row r="1289" spans="1:7" ht="17.25">
      <c r="A1289" s="52" t="s">
        <v>3484</v>
      </c>
      <c r="B1289" s="52"/>
      <c r="C1289" s="52"/>
      <c r="D1289" s="52"/>
      <c r="E1289" s="53"/>
      <c r="F1289" s="52"/>
      <c r="G1289" s="52"/>
    </row>
    <row r="1290" spans="1:7" ht="17.25">
      <c r="A1290" s="150" t="s">
        <v>3352</v>
      </c>
      <c r="B1290" s="150" t="s">
        <v>82</v>
      </c>
      <c r="C1290" s="150" t="s">
        <v>217</v>
      </c>
      <c r="D1290" s="150" t="s">
        <v>3463</v>
      </c>
      <c r="E1290" s="151" t="s">
        <v>217</v>
      </c>
      <c r="F1290" s="151" t="s">
        <v>2347</v>
      </c>
      <c r="G1290" s="150" t="s">
        <v>2836</v>
      </c>
    </row>
    <row r="1291" spans="1:7" ht="17.25">
      <c r="A1291" s="150" t="s">
        <v>3353</v>
      </c>
      <c r="B1291" s="150" t="s">
        <v>84</v>
      </c>
      <c r="C1291" s="150" t="s">
        <v>217</v>
      </c>
      <c r="D1291" s="150" t="s">
        <v>3463</v>
      </c>
      <c r="E1291" s="151" t="s">
        <v>217</v>
      </c>
      <c r="F1291" s="150" t="s">
        <v>2347</v>
      </c>
      <c r="G1291" s="150" t="s">
        <v>2836</v>
      </c>
    </row>
    <row r="1292" spans="1:7" ht="17.25">
      <c r="A1292" s="52" t="s">
        <v>3485</v>
      </c>
      <c r="B1292" s="52"/>
      <c r="C1292" s="52"/>
      <c r="D1292" s="52"/>
      <c r="E1292" s="53"/>
      <c r="F1292" s="52"/>
      <c r="G1292" s="52"/>
    </row>
    <row r="1293" spans="1:7" ht="17.25">
      <c r="A1293" s="150" t="s">
        <v>3108</v>
      </c>
      <c r="B1293" s="150" t="s">
        <v>3109</v>
      </c>
      <c r="C1293" s="150" t="s">
        <v>669</v>
      </c>
      <c r="D1293" s="150" t="s">
        <v>3463</v>
      </c>
      <c r="E1293" s="151" t="s">
        <v>669</v>
      </c>
      <c r="F1293" s="150" t="s">
        <v>2349</v>
      </c>
      <c r="G1293" s="150" t="s">
        <v>2836</v>
      </c>
    </row>
    <row r="1294" spans="1:7" ht="17.25">
      <c r="A1294" s="150" t="s">
        <v>3110</v>
      </c>
      <c r="B1294" s="150" t="s">
        <v>85</v>
      </c>
      <c r="C1294" s="150" t="s">
        <v>669</v>
      </c>
      <c r="D1294" s="150" t="s">
        <v>3463</v>
      </c>
      <c r="E1294" s="151" t="s">
        <v>669</v>
      </c>
      <c r="F1294" s="150" t="s">
        <v>2349</v>
      </c>
      <c r="G1294" s="150" t="s">
        <v>3111</v>
      </c>
    </row>
    <row r="1295" spans="1:7" ht="17.25">
      <c r="A1295" s="150" t="s">
        <v>3112</v>
      </c>
      <c r="B1295" s="150" t="s">
        <v>88</v>
      </c>
      <c r="C1295" s="150" t="s">
        <v>3113</v>
      </c>
      <c r="D1295" s="150" t="s">
        <v>3463</v>
      </c>
      <c r="E1295" s="151" t="s">
        <v>669</v>
      </c>
      <c r="F1295" s="150" t="s">
        <v>2349</v>
      </c>
      <c r="G1295" s="150" t="s">
        <v>3114</v>
      </c>
    </row>
    <row r="1296" spans="1:7" ht="17.25">
      <c r="A1296" s="150" t="s">
        <v>3355</v>
      </c>
      <c r="B1296" s="150" t="s">
        <v>2974</v>
      </c>
      <c r="C1296" s="150" t="s">
        <v>3125</v>
      </c>
      <c r="D1296" s="150" t="s">
        <v>3463</v>
      </c>
      <c r="E1296" s="151" t="s">
        <v>3125</v>
      </c>
      <c r="F1296" s="150" t="s">
        <v>2347</v>
      </c>
      <c r="G1296" s="150" t="s">
        <v>3356</v>
      </c>
    </row>
    <row r="1297" spans="1:7" ht="17.25">
      <c r="A1297" s="150" t="s">
        <v>3357</v>
      </c>
      <c r="B1297" s="150" t="s">
        <v>88</v>
      </c>
      <c r="C1297" s="150" t="s">
        <v>217</v>
      </c>
      <c r="D1297" s="150" t="s">
        <v>3463</v>
      </c>
      <c r="E1297" s="151" t="s">
        <v>217</v>
      </c>
      <c r="F1297" s="150" t="s">
        <v>2347</v>
      </c>
      <c r="G1297" s="150" t="s">
        <v>3358</v>
      </c>
    </row>
    <row r="1298" spans="1:7" ht="17.25">
      <c r="A1298" s="150" t="s">
        <v>3359</v>
      </c>
      <c r="B1298" s="150" t="s">
        <v>3117</v>
      </c>
      <c r="C1298" s="150" t="s">
        <v>217</v>
      </c>
      <c r="D1298" s="150" t="s">
        <v>3463</v>
      </c>
      <c r="E1298" s="151" t="s">
        <v>217</v>
      </c>
      <c r="F1298" s="150" t="s">
        <v>2347</v>
      </c>
      <c r="G1298" s="150" t="s">
        <v>3360</v>
      </c>
    </row>
    <row r="1299" spans="1:7" ht="17.100000000000001">
      <c r="A1299" s="150" t="s">
        <v>2979</v>
      </c>
      <c r="B1299" s="150" t="s">
        <v>2980</v>
      </c>
      <c r="C1299" s="150"/>
      <c r="D1299" s="150" t="s">
        <v>2834</v>
      </c>
      <c r="E1299" s="151"/>
      <c r="F1299" s="150" t="s">
        <v>2981</v>
      </c>
      <c r="G1299" s="150" t="s">
        <v>2982</v>
      </c>
    </row>
    <row r="1300" spans="1:7" ht="17.100000000000001">
      <c r="A1300" s="150" t="s">
        <v>2983</v>
      </c>
      <c r="B1300" s="150" t="s">
        <v>2980</v>
      </c>
      <c r="C1300" s="150"/>
      <c r="D1300" s="150" t="s">
        <v>2834</v>
      </c>
      <c r="E1300" s="151"/>
      <c r="F1300" s="150" t="s">
        <v>2981</v>
      </c>
      <c r="G1300" s="150" t="s">
        <v>2836</v>
      </c>
    </row>
    <row r="1301" spans="1:7" ht="17.100000000000001">
      <c r="A1301" s="150" t="s">
        <v>2986</v>
      </c>
      <c r="B1301" s="150" t="s">
        <v>2974</v>
      </c>
      <c r="C1301" s="150" t="s">
        <v>2987</v>
      </c>
      <c r="D1301" s="150" t="s">
        <v>2834</v>
      </c>
      <c r="E1301" s="151"/>
      <c r="F1301" s="150" t="s">
        <v>2988</v>
      </c>
      <c r="G1301" s="150" t="s">
        <v>2989</v>
      </c>
    </row>
    <row r="1302" spans="1:7" ht="17.25">
      <c r="A1302" s="150" t="s">
        <v>3115</v>
      </c>
      <c r="B1302" s="150" t="s">
        <v>2977</v>
      </c>
      <c r="C1302" s="150" t="s">
        <v>669</v>
      </c>
      <c r="D1302" s="150" t="s">
        <v>3463</v>
      </c>
      <c r="E1302" s="151" t="s">
        <v>669</v>
      </c>
      <c r="F1302" s="150" t="s">
        <v>2349</v>
      </c>
      <c r="G1302" s="150" t="s">
        <v>2836</v>
      </c>
    </row>
    <row r="1303" spans="1:7" ht="17.25">
      <c r="A1303" s="150" t="s">
        <v>3116</v>
      </c>
      <c r="B1303" s="150" t="s">
        <v>3117</v>
      </c>
      <c r="C1303" s="150" t="s">
        <v>1889</v>
      </c>
      <c r="D1303" s="150" t="s">
        <v>3463</v>
      </c>
      <c r="E1303" s="151" t="s">
        <v>1889</v>
      </c>
      <c r="F1303" s="150" t="s">
        <v>2349</v>
      </c>
      <c r="G1303" s="150" t="s">
        <v>2836</v>
      </c>
    </row>
    <row r="1304" spans="1:7" ht="17.25">
      <c r="A1304" s="150" t="s">
        <v>2990</v>
      </c>
      <c r="B1304" s="150" t="s">
        <v>2957</v>
      </c>
      <c r="C1304" s="150" t="s">
        <v>2893</v>
      </c>
      <c r="D1304" s="150" t="s">
        <v>3463</v>
      </c>
      <c r="E1304" s="151" t="s">
        <v>3050</v>
      </c>
      <c r="F1304" s="150" t="s">
        <v>2700</v>
      </c>
      <c r="G1304" s="150" t="s">
        <v>2836</v>
      </c>
    </row>
    <row r="1305" spans="1:7" ht="17.25">
      <c r="A1305" s="150" t="s">
        <v>3361</v>
      </c>
      <c r="B1305" s="150" t="s">
        <v>85</v>
      </c>
      <c r="C1305" s="150" t="s">
        <v>217</v>
      </c>
      <c r="D1305" s="150" t="s">
        <v>3463</v>
      </c>
      <c r="E1305" s="151" t="s">
        <v>217</v>
      </c>
      <c r="F1305" s="150" t="s">
        <v>2347</v>
      </c>
      <c r="G1305" s="150" t="s">
        <v>2836</v>
      </c>
    </row>
    <row r="1306" spans="1:7" ht="17.25">
      <c r="A1306" s="150" t="s">
        <v>2992</v>
      </c>
      <c r="B1306" s="150" t="s">
        <v>2993</v>
      </c>
      <c r="C1306" s="150" t="s">
        <v>2847</v>
      </c>
      <c r="D1306" s="150" t="s">
        <v>3463</v>
      </c>
      <c r="E1306" s="151" t="s">
        <v>3391</v>
      </c>
      <c r="F1306" s="150" t="s">
        <v>2700</v>
      </c>
      <c r="G1306" s="150" t="s">
        <v>2836</v>
      </c>
    </row>
    <row r="1307" spans="1:7" ht="17.25">
      <c r="A1307" s="150" t="s">
        <v>2992</v>
      </c>
      <c r="B1307" s="150" t="s">
        <v>2993</v>
      </c>
      <c r="C1307" s="150" t="s">
        <v>2847</v>
      </c>
      <c r="D1307" s="150" t="s">
        <v>3463</v>
      </c>
      <c r="E1307" s="151" t="s">
        <v>3391</v>
      </c>
      <c r="F1307" s="150" t="s">
        <v>2700</v>
      </c>
      <c r="G1307" s="150" t="s">
        <v>2836</v>
      </c>
    </row>
    <row r="1308" spans="1:7" ht="17.25">
      <c r="A1308" s="52" t="s">
        <v>3486</v>
      </c>
      <c r="B1308" s="52"/>
      <c r="C1308" s="52"/>
      <c r="D1308" s="52"/>
      <c r="E1308" s="53"/>
      <c r="F1308" s="52"/>
      <c r="G1308" s="52"/>
    </row>
    <row r="1309" spans="1:7" ht="17.25">
      <c r="A1309" s="150" t="s">
        <v>3363</v>
      </c>
      <c r="B1309" s="150" t="s">
        <v>90</v>
      </c>
      <c r="C1309" s="150" t="s">
        <v>3125</v>
      </c>
      <c r="D1309" s="150" t="s">
        <v>3463</v>
      </c>
      <c r="E1309" s="151" t="s">
        <v>3125</v>
      </c>
      <c r="F1309" s="150" t="s">
        <v>2347</v>
      </c>
      <c r="G1309" s="150" t="s">
        <v>2836</v>
      </c>
    </row>
    <row r="1310" spans="1:7" ht="17.25">
      <c r="A1310" s="150" t="s">
        <v>3364</v>
      </c>
      <c r="B1310" s="150" t="s">
        <v>88</v>
      </c>
      <c r="C1310" s="150" t="s">
        <v>217</v>
      </c>
      <c r="D1310" s="150" t="s">
        <v>3463</v>
      </c>
      <c r="E1310" s="151" t="s">
        <v>217</v>
      </c>
      <c r="F1310" s="150" t="s">
        <v>2347</v>
      </c>
      <c r="G1310" s="150" t="s">
        <v>2836</v>
      </c>
    </row>
    <row r="1311" spans="1:7" ht="17.25">
      <c r="A1311" s="150" t="s">
        <v>3119</v>
      </c>
      <c r="B1311" s="150" t="s">
        <v>2957</v>
      </c>
      <c r="C1311" s="150" t="s">
        <v>669</v>
      </c>
      <c r="D1311" s="150" t="s">
        <v>3463</v>
      </c>
      <c r="E1311" s="151" t="s">
        <v>669</v>
      </c>
      <c r="F1311" s="150" t="s">
        <v>2349</v>
      </c>
      <c r="G1311" s="150" t="s">
        <v>3120</v>
      </c>
    </row>
    <row r="1312" spans="1:7" ht="17.100000000000001">
      <c r="A1312" s="150" t="s">
        <v>2996</v>
      </c>
      <c r="B1312" s="150" t="s">
        <v>2957</v>
      </c>
      <c r="C1312" s="150"/>
      <c r="D1312" s="150" t="s">
        <v>2834</v>
      </c>
      <c r="E1312" s="151"/>
      <c r="F1312" s="150" t="s">
        <v>2997</v>
      </c>
      <c r="G1312" s="150" t="s">
        <v>2836</v>
      </c>
    </row>
    <row r="1313" spans="1:7" ht="17.25">
      <c r="A1313" s="52" t="s">
        <v>3487</v>
      </c>
      <c r="B1313" s="52"/>
      <c r="C1313" s="52"/>
      <c r="D1313" s="52"/>
      <c r="E1313" s="53"/>
      <c r="F1313" s="52"/>
      <c r="G1313" s="52"/>
    </row>
    <row r="1314" spans="1:7" ht="17.100000000000001">
      <c r="A1314" s="150" t="s">
        <v>2999</v>
      </c>
      <c r="B1314" s="150"/>
      <c r="C1314" s="150" t="s">
        <v>669</v>
      </c>
      <c r="D1314" s="150" t="s">
        <v>2834</v>
      </c>
      <c r="E1314" s="151"/>
      <c r="F1314" s="150" t="s">
        <v>3000</v>
      </c>
      <c r="G1314" s="150" t="s">
        <v>2836</v>
      </c>
    </row>
    <row r="1315" spans="1:7" ht="17.25">
      <c r="A1315" s="150" t="s">
        <v>2999</v>
      </c>
      <c r="B1315" s="150"/>
      <c r="C1315" s="150" t="s">
        <v>669</v>
      </c>
      <c r="D1315" s="150" t="s">
        <v>3463</v>
      </c>
      <c r="E1315" s="151" t="s">
        <v>669</v>
      </c>
      <c r="F1315" s="150" t="s">
        <v>2349</v>
      </c>
      <c r="G1315" s="150" t="s">
        <v>2836</v>
      </c>
    </row>
    <row r="1316" spans="1:7" ht="17.25">
      <c r="A1316" s="150" t="s">
        <v>3366</v>
      </c>
      <c r="B1316" s="150" t="s">
        <v>93</v>
      </c>
      <c r="C1316" s="150" t="s">
        <v>217</v>
      </c>
      <c r="D1316" s="150" t="s">
        <v>3463</v>
      </c>
      <c r="E1316" s="151" t="s">
        <v>217</v>
      </c>
      <c r="F1316" s="150" t="s">
        <v>2347</v>
      </c>
      <c r="G1316" s="150" t="s">
        <v>2836</v>
      </c>
    </row>
    <row r="1317" spans="1:7" ht="17.25">
      <c r="A1317" s="150" t="s">
        <v>3367</v>
      </c>
      <c r="B1317" s="150" t="s">
        <v>93</v>
      </c>
      <c r="C1317" s="150" t="s">
        <v>3125</v>
      </c>
      <c r="D1317" s="150" t="s">
        <v>3463</v>
      </c>
      <c r="E1317" s="151" t="s">
        <v>3125</v>
      </c>
      <c r="F1317" s="150" t="s">
        <v>2347</v>
      </c>
      <c r="G1317" s="150" t="s">
        <v>3368</v>
      </c>
    </row>
    <row r="1318" spans="1:7" ht="17.25">
      <c r="A1318" s="150" t="s">
        <v>3001</v>
      </c>
      <c r="B1318" s="150" t="s">
        <v>94</v>
      </c>
      <c r="C1318" s="150" t="s">
        <v>3002</v>
      </c>
      <c r="D1318" s="150" t="s">
        <v>3463</v>
      </c>
      <c r="E1318" s="151" t="s">
        <v>3488</v>
      </c>
      <c r="F1318" s="150" t="s">
        <v>2344</v>
      </c>
      <c r="G1318" s="150" t="s">
        <v>3004</v>
      </c>
    </row>
    <row r="1319" spans="1:7" ht="17.25">
      <c r="A1319" s="150" t="s">
        <v>3370</v>
      </c>
      <c r="B1319" s="150" t="s">
        <v>94</v>
      </c>
      <c r="C1319" s="150" t="s">
        <v>3257</v>
      </c>
      <c r="D1319" s="150" t="s">
        <v>3463</v>
      </c>
      <c r="E1319" s="151" t="s">
        <v>217</v>
      </c>
      <c r="F1319" s="150" t="s">
        <v>2347</v>
      </c>
      <c r="G1319" s="150" t="s">
        <v>3371</v>
      </c>
    </row>
    <row r="1320" spans="1:7" ht="17.25">
      <c r="A1320" s="150" t="s">
        <v>3372</v>
      </c>
      <c r="B1320" s="150" t="s">
        <v>93</v>
      </c>
      <c r="C1320" s="150" t="s">
        <v>3373</v>
      </c>
      <c r="D1320" s="150" t="s">
        <v>3463</v>
      </c>
      <c r="E1320" s="151" t="s">
        <v>217</v>
      </c>
      <c r="F1320" s="150" t="s">
        <v>2347</v>
      </c>
      <c r="G1320" s="150" t="s">
        <v>2836</v>
      </c>
    </row>
    <row r="1321" spans="1:7" ht="17.100000000000001">
      <c r="A1321" s="150" t="s">
        <v>3005</v>
      </c>
      <c r="B1321" s="150" t="s">
        <v>2957</v>
      </c>
      <c r="C1321" s="150" t="s">
        <v>3006</v>
      </c>
      <c r="D1321" s="150" t="s">
        <v>2834</v>
      </c>
      <c r="E1321" s="151"/>
      <c r="F1321" s="150" t="s">
        <v>3007</v>
      </c>
      <c r="G1321" s="150" t="s">
        <v>2836</v>
      </c>
    </row>
    <row r="1322" spans="1:7" ht="17.25">
      <c r="A1322" s="150" t="s">
        <v>3374</v>
      </c>
      <c r="B1322" s="150" t="s">
        <v>93</v>
      </c>
      <c r="C1322" s="150" t="s">
        <v>3375</v>
      </c>
      <c r="D1322" s="150" t="s">
        <v>3463</v>
      </c>
      <c r="E1322" s="151" t="s">
        <v>217</v>
      </c>
      <c r="F1322" s="150" t="s">
        <v>2347</v>
      </c>
      <c r="G1322" s="150" t="s">
        <v>3376</v>
      </c>
    </row>
    <row r="1323" spans="1:7" ht="17.25">
      <c r="A1323" s="150" t="s">
        <v>3377</v>
      </c>
      <c r="B1323" s="150" t="s">
        <v>93</v>
      </c>
      <c r="C1323" s="150" t="s">
        <v>3378</v>
      </c>
      <c r="D1323" s="150" t="s">
        <v>3463</v>
      </c>
      <c r="E1323" s="151" t="s">
        <v>217</v>
      </c>
      <c r="F1323" s="150" t="s">
        <v>2347</v>
      </c>
      <c r="G1323" s="150" t="s">
        <v>3379</v>
      </c>
    </row>
    <row r="1324" spans="1:7" ht="17.100000000000001">
      <c r="A1324" s="150" t="s">
        <v>3008</v>
      </c>
      <c r="B1324" s="150" t="s">
        <v>96</v>
      </c>
      <c r="C1324" s="150"/>
      <c r="D1324" s="150" t="s">
        <v>2834</v>
      </c>
      <c r="E1324" s="151"/>
      <c r="F1324" s="150" t="s">
        <v>3009</v>
      </c>
      <c r="G1324" s="150" t="s">
        <v>2836</v>
      </c>
    </row>
    <row r="1325" spans="1:7" ht="17.25">
      <c r="A1325" s="52" t="s">
        <v>3489</v>
      </c>
      <c r="B1325" s="52"/>
      <c r="C1325" s="52"/>
      <c r="D1325" s="52"/>
      <c r="E1325" s="53"/>
      <c r="F1325" s="52"/>
      <c r="G1325" s="52"/>
    </row>
    <row r="1326" spans="1:7" ht="17.25">
      <c r="A1326" s="150" t="s">
        <v>3381</v>
      </c>
      <c r="B1326" s="150" t="s">
        <v>99</v>
      </c>
      <c r="C1326" s="150" t="s">
        <v>3382</v>
      </c>
      <c r="D1326" s="150" t="s">
        <v>3463</v>
      </c>
      <c r="E1326" s="151" t="s">
        <v>217</v>
      </c>
      <c r="F1326" s="151" t="s">
        <v>2347</v>
      </c>
      <c r="G1326" s="150" t="s">
        <v>3383</v>
      </c>
    </row>
    <row r="1327" spans="1:7" ht="17.25">
      <c r="A1327" s="150" t="s">
        <v>3013</v>
      </c>
      <c r="B1327" s="150" t="s">
        <v>104</v>
      </c>
      <c r="C1327" s="150" t="s">
        <v>2847</v>
      </c>
      <c r="D1327" s="150" t="s">
        <v>3463</v>
      </c>
      <c r="E1327" s="151" t="s">
        <v>3391</v>
      </c>
      <c r="F1327" s="150" t="s">
        <v>2700</v>
      </c>
      <c r="G1327" s="150" t="s">
        <v>2836</v>
      </c>
    </row>
    <row r="1328" spans="1:7" ht="17.25">
      <c r="A1328" s="150" t="s">
        <v>3014</v>
      </c>
      <c r="B1328" s="150" t="s">
        <v>101</v>
      </c>
      <c r="C1328" s="150" t="s">
        <v>3015</v>
      </c>
      <c r="D1328" s="150" t="s">
        <v>3463</v>
      </c>
      <c r="E1328" s="151" t="s">
        <v>217</v>
      </c>
      <c r="F1328" s="151" t="s">
        <v>2700</v>
      </c>
      <c r="G1328" s="150" t="s">
        <v>3016</v>
      </c>
    </row>
    <row r="1329" spans="1:7" ht="17.25">
      <c r="A1329" s="150" t="s">
        <v>3017</v>
      </c>
      <c r="B1329" s="150" t="s">
        <v>2957</v>
      </c>
      <c r="C1329" s="150" t="s">
        <v>2847</v>
      </c>
      <c r="D1329" s="150" t="s">
        <v>3463</v>
      </c>
      <c r="E1329" s="151" t="s">
        <v>3391</v>
      </c>
      <c r="F1329" s="150" t="s">
        <v>2700</v>
      </c>
      <c r="G1329" s="150" t="s">
        <v>2836</v>
      </c>
    </row>
    <row r="1330" spans="1:7" ht="17.25">
      <c r="A1330" s="150" t="s">
        <v>3384</v>
      </c>
      <c r="B1330" s="150" t="s">
        <v>2957</v>
      </c>
      <c r="C1330" s="150" t="s">
        <v>217</v>
      </c>
      <c r="D1330" s="150" t="s">
        <v>3463</v>
      </c>
      <c r="E1330" s="151" t="s">
        <v>217</v>
      </c>
      <c r="F1330" s="150" t="s">
        <v>2347</v>
      </c>
      <c r="G1330" s="150" t="s">
        <v>2836</v>
      </c>
    </row>
    <row r="1331" spans="1:7" ht="17.25">
      <c r="A1331" s="52" t="s">
        <v>3490</v>
      </c>
      <c r="B1331" s="52"/>
      <c r="C1331" s="52"/>
      <c r="D1331" s="52"/>
      <c r="E1331" s="53"/>
      <c r="F1331" s="52"/>
      <c r="G1331" s="52"/>
    </row>
    <row r="1332" spans="1:7" ht="17.100000000000001">
      <c r="A1332" s="150" t="s">
        <v>2833</v>
      </c>
      <c r="B1332" s="150" t="s">
        <v>36</v>
      </c>
      <c r="C1332" s="150"/>
      <c r="D1332" s="150" t="s">
        <v>2834</v>
      </c>
      <c r="E1332" s="151"/>
      <c r="F1332" s="150" t="s">
        <v>2835</v>
      </c>
      <c r="G1332" s="150" t="s">
        <v>2836</v>
      </c>
    </row>
    <row r="1333" spans="1:7" ht="17.25">
      <c r="A1333" s="148" t="s">
        <v>3387</v>
      </c>
      <c r="B1333" s="148" t="s">
        <v>2863</v>
      </c>
      <c r="C1333" s="148" t="s">
        <v>3388</v>
      </c>
      <c r="D1333" s="148" t="s">
        <v>3491</v>
      </c>
      <c r="E1333" s="149" t="s">
        <v>3388</v>
      </c>
      <c r="F1333" s="149" t="s">
        <v>2936</v>
      </c>
      <c r="G1333" s="148" t="s">
        <v>3389</v>
      </c>
    </row>
    <row r="1334" spans="1:7" ht="17.25">
      <c r="A1334" s="52" t="s">
        <v>3492</v>
      </c>
      <c r="B1334" s="52"/>
      <c r="C1334" s="52"/>
      <c r="D1334" s="52"/>
      <c r="E1334" s="53"/>
      <c r="F1334" s="52"/>
      <c r="G1334" s="52"/>
    </row>
    <row r="1335" spans="1:7" ht="17.25">
      <c r="A1335" s="148" t="s">
        <v>2843</v>
      </c>
      <c r="B1335" s="148" t="s">
        <v>35</v>
      </c>
      <c r="C1335" s="148" t="s">
        <v>2844</v>
      </c>
      <c r="D1335" s="148" t="s">
        <v>3491</v>
      </c>
      <c r="E1335" s="149" t="s">
        <v>3493</v>
      </c>
      <c r="F1335" s="149" t="s">
        <v>2936</v>
      </c>
      <c r="G1335" s="148" t="s">
        <v>2845</v>
      </c>
    </row>
    <row r="1336" spans="1:7" ht="17.25">
      <c r="A1336" s="150" t="s">
        <v>2850</v>
      </c>
      <c r="B1336" s="150" t="s">
        <v>38</v>
      </c>
      <c r="C1336" s="150" t="s">
        <v>2851</v>
      </c>
      <c r="D1336" s="150" t="s">
        <v>3491</v>
      </c>
      <c r="E1336" s="151" t="s">
        <v>1333</v>
      </c>
      <c r="F1336" s="150" t="s">
        <v>2711</v>
      </c>
      <c r="G1336" s="150" t="s">
        <v>2852</v>
      </c>
    </row>
    <row r="1337" spans="1:7" ht="17.25">
      <c r="A1337" s="150" t="s">
        <v>2861</v>
      </c>
      <c r="B1337" s="150" t="s">
        <v>58</v>
      </c>
      <c r="C1337" s="150" t="s">
        <v>2851</v>
      </c>
      <c r="D1337" s="150" t="s">
        <v>3491</v>
      </c>
      <c r="E1337" s="151" t="s">
        <v>1333</v>
      </c>
      <c r="F1337" s="150" t="s">
        <v>2711</v>
      </c>
      <c r="G1337" s="150" t="s">
        <v>2852</v>
      </c>
    </row>
    <row r="1338" spans="1:7" ht="17.100000000000001">
      <c r="A1338" s="150" t="s">
        <v>2862</v>
      </c>
      <c r="B1338" s="150" t="s">
        <v>2863</v>
      </c>
      <c r="C1338" s="150"/>
      <c r="D1338" s="150" t="s">
        <v>2834</v>
      </c>
      <c r="E1338" s="151"/>
      <c r="F1338" s="150" t="s">
        <v>2835</v>
      </c>
      <c r="G1338" s="150" t="s">
        <v>2836</v>
      </c>
    </row>
    <row r="1339" spans="1:7" ht="17.100000000000001">
      <c r="A1339" s="150" t="s">
        <v>2864</v>
      </c>
      <c r="B1339" s="150" t="s">
        <v>2863</v>
      </c>
      <c r="C1339" s="150"/>
      <c r="D1339" s="150" t="s">
        <v>2834</v>
      </c>
      <c r="E1339" s="151"/>
      <c r="F1339" s="151" t="s">
        <v>2835</v>
      </c>
      <c r="G1339" s="150" t="s">
        <v>2836</v>
      </c>
    </row>
    <row r="1340" spans="1:7" ht="17.100000000000001">
      <c r="A1340" s="150" t="s">
        <v>2865</v>
      </c>
      <c r="B1340" s="150" t="s">
        <v>2866</v>
      </c>
      <c r="C1340" s="150"/>
      <c r="D1340" s="150" t="s">
        <v>2834</v>
      </c>
      <c r="E1340" s="151"/>
      <c r="F1340" s="151" t="s">
        <v>2835</v>
      </c>
      <c r="G1340" s="150" t="s">
        <v>2836</v>
      </c>
    </row>
    <row r="1341" spans="1:7" ht="17.100000000000001">
      <c r="A1341" s="150" t="s">
        <v>2867</v>
      </c>
      <c r="B1341" s="150" t="s">
        <v>2868</v>
      </c>
      <c r="C1341" s="150"/>
      <c r="D1341" s="150" t="s">
        <v>2834</v>
      </c>
      <c r="E1341" s="151"/>
      <c r="F1341" s="150" t="s">
        <v>2835</v>
      </c>
      <c r="G1341" s="150" t="s">
        <v>2836</v>
      </c>
    </row>
    <row r="1342" spans="1:7" ht="17.100000000000001">
      <c r="A1342" s="150" t="s">
        <v>2869</v>
      </c>
      <c r="B1342" s="150" t="s">
        <v>2868</v>
      </c>
      <c r="C1342" s="150"/>
      <c r="D1342" s="150" t="s">
        <v>2834</v>
      </c>
      <c r="E1342" s="151"/>
      <c r="F1342" s="151" t="s">
        <v>2835</v>
      </c>
      <c r="G1342" s="150" t="s">
        <v>2836</v>
      </c>
    </row>
    <row r="1343" spans="1:7" ht="17.100000000000001">
      <c r="A1343" s="150" t="s">
        <v>2870</v>
      </c>
      <c r="B1343" s="150" t="s">
        <v>2868</v>
      </c>
      <c r="C1343" s="150"/>
      <c r="D1343" s="150" t="s">
        <v>2834</v>
      </c>
      <c r="E1343" s="151"/>
      <c r="F1343" s="150" t="s">
        <v>2835</v>
      </c>
      <c r="G1343" s="150" t="s">
        <v>2836</v>
      </c>
    </row>
    <row r="1344" spans="1:7" ht="17.100000000000001">
      <c r="A1344" s="150" t="s">
        <v>2871</v>
      </c>
      <c r="B1344" s="150" t="s">
        <v>2868</v>
      </c>
      <c r="C1344" s="150"/>
      <c r="D1344" s="150" t="s">
        <v>2834</v>
      </c>
      <c r="E1344" s="151"/>
      <c r="F1344" s="150" t="s">
        <v>2835</v>
      </c>
      <c r="G1344" s="150" t="s">
        <v>2836</v>
      </c>
    </row>
    <row r="1345" spans="1:7" ht="17.100000000000001">
      <c r="A1345" s="150" t="s">
        <v>2872</v>
      </c>
      <c r="B1345" s="150" t="s">
        <v>36</v>
      </c>
      <c r="C1345" s="150"/>
      <c r="D1345" s="150" t="s">
        <v>2834</v>
      </c>
      <c r="E1345" s="151"/>
      <c r="F1345" s="150" t="s">
        <v>2835</v>
      </c>
      <c r="G1345" s="150" t="s">
        <v>2836</v>
      </c>
    </row>
    <row r="1346" spans="1:7" ht="17.100000000000001">
      <c r="A1346" s="150" t="s">
        <v>2873</v>
      </c>
      <c r="B1346" s="150" t="s">
        <v>35</v>
      </c>
      <c r="C1346" s="150"/>
      <c r="D1346" s="150" t="s">
        <v>2834</v>
      </c>
      <c r="E1346" s="151"/>
      <c r="F1346" s="151" t="s">
        <v>2835</v>
      </c>
      <c r="G1346" s="150" t="s">
        <v>2836</v>
      </c>
    </row>
    <row r="1347" spans="1:7" ht="17.100000000000001">
      <c r="A1347" s="150" t="s">
        <v>2874</v>
      </c>
      <c r="B1347" s="150" t="s">
        <v>40</v>
      </c>
      <c r="C1347" s="150"/>
      <c r="D1347" s="150" t="s">
        <v>2834</v>
      </c>
      <c r="E1347" s="151"/>
      <c r="F1347" s="150" t="s">
        <v>2835</v>
      </c>
      <c r="G1347" s="150" t="s">
        <v>2836</v>
      </c>
    </row>
    <row r="1348" spans="1:7" ht="17.100000000000001">
      <c r="A1348" s="150" t="s">
        <v>2875</v>
      </c>
      <c r="B1348" s="150" t="s">
        <v>2876</v>
      </c>
      <c r="C1348" s="150"/>
      <c r="D1348" s="150" t="s">
        <v>2834</v>
      </c>
      <c r="E1348" s="151"/>
      <c r="F1348" s="151" t="s">
        <v>2835</v>
      </c>
      <c r="G1348" s="150" t="s">
        <v>2836</v>
      </c>
    </row>
    <row r="1349" spans="1:7" ht="17.100000000000001">
      <c r="A1349" s="150" t="s">
        <v>2877</v>
      </c>
      <c r="B1349" s="150" t="s">
        <v>35</v>
      </c>
      <c r="C1349" s="150"/>
      <c r="D1349" s="150" t="s">
        <v>2834</v>
      </c>
      <c r="E1349" s="151"/>
      <c r="F1349" s="150" t="s">
        <v>2835</v>
      </c>
      <c r="G1349" s="150" t="s">
        <v>2836</v>
      </c>
    </row>
    <row r="1350" spans="1:7" ht="17.25">
      <c r="A1350" s="150" t="s">
        <v>2880</v>
      </c>
      <c r="B1350" s="150" t="s">
        <v>2881</v>
      </c>
      <c r="C1350" s="150" t="s">
        <v>1333</v>
      </c>
      <c r="D1350" s="150" t="s">
        <v>3491</v>
      </c>
      <c r="E1350" s="151" t="s">
        <v>1333</v>
      </c>
      <c r="F1350" s="150" t="s">
        <v>2711</v>
      </c>
      <c r="G1350" s="150" t="s">
        <v>2882</v>
      </c>
    </row>
    <row r="1351" spans="1:7" ht="17.25">
      <c r="A1351" s="52" t="s">
        <v>3494</v>
      </c>
      <c r="B1351" s="52"/>
      <c r="C1351" s="52"/>
      <c r="D1351" s="52"/>
      <c r="E1351" s="53"/>
      <c r="F1351" s="52"/>
      <c r="G1351" s="52"/>
    </row>
    <row r="1352" spans="1:7" ht="17.100000000000001">
      <c r="A1352" s="150" t="s">
        <v>2887</v>
      </c>
      <c r="B1352" s="150" t="s">
        <v>40</v>
      </c>
      <c r="C1352" s="150"/>
      <c r="D1352" s="150" t="s">
        <v>2834</v>
      </c>
      <c r="E1352" s="151"/>
      <c r="F1352" s="150" t="s">
        <v>2835</v>
      </c>
      <c r="G1352" s="150" t="s">
        <v>2888</v>
      </c>
    </row>
    <row r="1353" spans="1:7" ht="17.25">
      <c r="A1353" s="52" t="s">
        <v>3495</v>
      </c>
      <c r="B1353" s="52"/>
      <c r="C1353" s="52"/>
      <c r="D1353" s="52"/>
      <c r="E1353" s="53"/>
      <c r="F1353" s="52"/>
      <c r="G1353" s="52"/>
    </row>
    <row r="1354" spans="1:7" ht="17.25">
      <c r="A1354" s="150" t="s">
        <v>2896</v>
      </c>
      <c r="B1354" s="150" t="s">
        <v>44</v>
      </c>
      <c r="C1354" s="150" t="s">
        <v>2897</v>
      </c>
      <c r="D1354" s="150" t="s">
        <v>3491</v>
      </c>
      <c r="E1354" s="151" t="s">
        <v>1333</v>
      </c>
      <c r="F1354" s="150" t="s">
        <v>2711</v>
      </c>
      <c r="G1354" s="150" t="s">
        <v>2898</v>
      </c>
    </row>
    <row r="1355" spans="1:7" ht="17.25">
      <c r="A1355" s="150" t="s">
        <v>2900</v>
      </c>
      <c r="B1355" s="150" t="s">
        <v>58</v>
      </c>
      <c r="C1355" s="150" t="s">
        <v>1333</v>
      </c>
      <c r="D1355" s="150" t="s">
        <v>3491</v>
      </c>
      <c r="E1355" s="151" t="s">
        <v>1333</v>
      </c>
      <c r="F1355" s="151" t="s">
        <v>2711</v>
      </c>
      <c r="G1355" s="150" t="s">
        <v>2901</v>
      </c>
    </row>
    <row r="1356" spans="1:7" ht="17.100000000000001">
      <c r="A1356" s="150" t="s">
        <v>2903</v>
      </c>
      <c r="B1356" s="150" t="s">
        <v>36</v>
      </c>
      <c r="C1356" s="150"/>
      <c r="D1356" s="150" t="s">
        <v>2834</v>
      </c>
      <c r="E1356" s="151"/>
      <c r="F1356" s="151" t="s">
        <v>2835</v>
      </c>
      <c r="G1356" s="150" t="s">
        <v>2836</v>
      </c>
    </row>
    <row r="1357" spans="1:7" ht="17.25">
      <c r="A1357" s="52" t="s">
        <v>3496</v>
      </c>
      <c r="B1357" s="52"/>
      <c r="C1357" s="52"/>
      <c r="D1357" s="52"/>
      <c r="E1357" s="53"/>
      <c r="F1357" s="52"/>
      <c r="G1357" s="52"/>
    </row>
    <row r="1358" spans="1:7" ht="17.25">
      <c r="A1358" s="148" t="s">
        <v>3065</v>
      </c>
      <c r="B1358" s="148"/>
      <c r="C1358" s="148" t="s">
        <v>3066</v>
      </c>
      <c r="D1358" s="148" t="s">
        <v>3491</v>
      </c>
      <c r="E1358" s="149" t="s">
        <v>3497</v>
      </c>
      <c r="F1358" s="149" t="s">
        <v>2936</v>
      </c>
      <c r="G1358" s="148" t="s">
        <v>3067</v>
      </c>
    </row>
    <row r="1359" spans="1:7" ht="17.25">
      <c r="A1359" s="150" t="s">
        <v>2915</v>
      </c>
      <c r="B1359" s="150" t="s">
        <v>2916</v>
      </c>
      <c r="C1359" s="150" t="s">
        <v>1333</v>
      </c>
      <c r="D1359" s="150" t="s">
        <v>3491</v>
      </c>
      <c r="E1359" s="151" t="s">
        <v>1333</v>
      </c>
      <c r="F1359" s="150" t="s">
        <v>2711</v>
      </c>
      <c r="G1359" s="150" t="s">
        <v>2836</v>
      </c>
    </row>
    <row r="1360" spans="1:7" ht="17.25">
      <c r="A1360" s="52" t="s">
        <v>3498</v>
      </c>
      <c r="B1360" s="52"/>
      <c r="C1360" s="52"/>
      <c r="D1360" s="52"/>
      <c r="E1360" s="53"/>
      <c r="F1360" s="52"/>
      <c r="G1360" s="52"/>
    </row>
    <row r="1361" spans="1:7" ht="17.100000000000001">
      <c r="A1361" s="150" t="s">
        <v>2919</v>
      </c>
      <c r="B1361" s="150" t="s">
        <v>36</v>
      </c>
      <c r="C1361" s="150"/>
      <c r="D1361" s="150" t="s">
        <v>2834</v>
      </c>
      <c r="E1361" s="151"/>
      <c r="F1361" s="150" t="s">
        <v>2835</v>
      </c>
      <c r="G1361" s="150" t="s">
        <v>2920</v>
      </c>
    </row>
    <row r="1362" spans="1:7" ht="17.100000000000001">
      <c r="A1362" s="150" t="s">
        <v>2926</v>
      </c>
      <c r="B1362" s="150" t="s">
        <v>58</v>
      </c>
      <c r="C1362" s="150"/>
      <c r="D1362" s="150" t="s">
        <v>2834</v>
      </c>
      <c r="E1362" s="151"/>
      <c r="F1362" s="151" t="s">
        <v>2835</v>
      </c>
      <c r="G1362" s="150" t="s">
        <v>2836</v>
      </c>
    </row>
    <row r="1363" spans="1:7" ht="17.100000000000001">
      <c r="A1363" s="150" t="s">
        <v>2927</v>
      </c>
      <c r="B1363" s="150" t="s">
        <v>40</v>
      </c>
      <c r="C1363" s="150"/>
      <c r="D1363" s="150" t="s">
        <v>2834</v>
      </c>
      <c r="E1363" s="151"/>
      <c r="F1363" s="150" t="s">
        <v>2835</v>
      </c>
      <c r="G1363" s="150" t="s">
        <v>2836</v>
      </c>
    </row>
    <row r="1364" spans="1:7" ht="17.100000000000001">
      <c r="A1364" s="150" t="s">
        <v>2928</v>
      </c>
      <c r="B1364" s="150" t="s">
        <v>42</v>
      </c>
      <c r="C1364" s="150"/>
      <c r="D1364" s="150" t="s">
        <v>2834</v>
      </c>
      <c r="E1364" s="151"/>
      <c r="F1364" s="150" t="s">
        <v>2835</v>
      </c>
      <c r="G1364" s="150" t="s">
        <v>2836</v>
      </c>
    </row>
    <row r="1365" spans="1:7" ht="17.100000000000001">
      <c r="A1365" s="150" t="s">
        <v>2929</v>
      </c>
      <c r="B1365" s="150" t="s">
        <v>42</v>
      </c>
      <c r="C1365" s="150"/>
      <c r="D1365" s="150" t="s">
        <v>2834</v>
      </c>
      <c r="E1365" s="151"/>
      <c r="F1365" s="151" t="s">
        <v>2835</v>
      </c>
      <c r="G1365" s="150" t="s">
        <v>2836</v>
      </c>
    </row>
    <row r="1366" spans="1:7" ht="17.100000000000001">
      <c r="A1366" s="150" t="s">
        <v>2930</v>
      </c>
      <c r="B1366" s="150" t="s">
        <v>2876</v>
      </c>
      <c r="C1366" s="150"/>
      <c r="D1366" s="150" t="s">
        <v>2834</v>
      </c>
      <c r="E1366" s="151"/>
      <c r="F1366" s="150" t="s">
        <v>2835</v>
      </c>
      <c r="G1366" s="150" t="s">
        <v>2836</v>
      </c>
    </row>
    <row r="1367" spans="1:7" ht="17.100000000000001">
      <c r="A1367" s="150" t="s">
        <v>2931</v>
      </c>
      <c r="B1367" s="150" t="s">
        <v>56</v>
      </c>
      <c r="C1367" s="150"/>
      <c r="D1367" s="150" t="s">
        <v>2834</v>
      </c>
      <c r="E1367" s="151"/>
      <c r="F1367" s="150" t="s">
        <v>2835</v>
      </c>
      <c r="G1367" s="150" t="s">
        <v>2836</v>
      </c>
    </row>
    <row r="1368" spans="1:7" ht="17.100000000000001">
      <c r="A1368" s="150" t="s">
        <v>2932</v>
      </c>
      <c r="B1368" s="150" t="s">
        <v>2876</v>
      </c>
      <c r="C1368" s="150"/>
      <c r="D1368" s="150" t="s">
        <v>2834</v>
      </c>
      <c r="E1368" s="151"/>
      <c r="F1368" s="150" t="s">
        <v>2835</v>
      </c>
      <c r="G1368" s="150" t="s">
        <v>2836</v>
      </c>
    </row>
    <row r="1369" spans="1:7" ht="17.25">
      <c r="A1369" s="148" t="s">
        <v>3499</v>
      </c>
      <c r="B1369" s="148" t="s">
        <v>38</v>
      </c>
      <c r="C1369" s="148" t="s">
        <v>3497</v>
      </c>
      <c r="D1369" s="148" t="s">
        <v>3491</v>
      </c>
      <c r="E1369" s="149" t="s">
        <v>3497</v>
      </c>
      <c r="F1369" s="149" t="s">
        <v>2936</v>
      </c>
      <c r="G1369" s="148" t="s">
        <v>3500</v>
      </c>
    </row>
    <row r="1370" spans="1:7" ht="17.25">
      <c r="A1370" s="52" t="s">
        <v>3501</v>
      </c>
      <c r="B1370" s="52"/>
      <c r="C1370" s="52"/>
      <c r="D1370" s="52"/>
      <c r="E1370" s="53"/>
      <c r="F1370" s="52"/>
      <c r="G1370" s="52"/>
    </row>
    <row r="1371" spans="1:7" ht="17.25">
      <c r="A1371" s="148" t="s">
        <v>2934</v>
      </c>
      <c r="B1371" s="148" t="s">
        <v>44</v>
      </c>
      <c r="C1371" s="148" t="s">
        <v>2935</v>
      </c>
      <c r="D1371" s="148" t="s">
        <v>3491</v>
      </c>
      <c r="E1371" s="149" t="s">
        <v>2599</v>
      </c>
      <c r="F1371" s="149" t="s">
        <v>2936</v>
      </c>
      <c r="G1371" s="148" t="s">
        <v>2937</v>
      </c>
    </row>
    <row r="1372" spans="1:7" ht="17.100000000000001">
      <c r="A1372" s="150" t="s">
        <v>2938</v>
      </c>
      <c r="B1372" s="150" t="s">
        <v>44</v>
      </c>
      <c r="C1372" s="150"/>
      <c r="D1372" s="150" t="s">
        <v>2834</v>
      </c>
      <c r="E1372" s="151"/>
      <c r="F1372" s="150" t="s">
        <v>2939</v>
      </c>
      <c r="G1372" s="150" t="s">
        <v>2836</v>
      </c>
    </row>
    <row r="1373" spans="1:7" ht="17.100000000000001">
      <c r="A1373" s="150" t="s">
        <v>2940</v>
      </c>
      <c r="B1373" s="150" t="s">
        <v>44</v>
      </c>
      <c r="C1373" s="150" t="s">
        <v>2941</v>
      </c>
      <c r="D1373" s="150" t="s">
        <v>2834</v>
      </c>
      <c r="E1373" s="151"/>
      <c r="F1373" s="150" t="s">
        <v>2942</v>
      </c>
      <c r="G1373" s="150" t="s">
        <v>2943</v>
      </c>
    </row>
    <row r="1374" spans="1:7" ht="17.100000000000001">
      <c r="A1374" s="150" t="s">
        <v>2944</v>
      </c>
      <c r="B1374" s="150" t="s">
        <v>2876</v>
      </c>
      <c r="C1374" s="150"/>
      <c r="D1374" s="150" t="s">
        <v>2834</v>
      </c>
      <c r="E1374" s="151"/>
      <c r="F1374" s="151" t="s">
        <v>2945</v>
      </c>
      <c r="G1374" s="150" t="s">
        <v>2836</v>
      </c>
    </row>
    <row r="1375" spans="1:7" ht="17.25">
      <c r="A1375" s="52" t="s">
        <v>3502</v>
      </c>
      <c r="B1375" s="52"/>
      <c r="C1375" s="52"/>
      <c r="D1375" s="52"/>
      <c r="E1375" s="53"/>
      <c r="F1375" s="52"/>
      <c r="G1375" s="52"/>
    </row>
    <row r="1376" spans="1:7" ht="17.25">
      <c r="A1376" s="148" t="s">
        <v>3503</v>
      </c>
      <c r="B1376" s="148" t="s">
        <v>40</v>
      </c>
      <c r="C1376" s="148" t="s">
        <v>3504</v>
      </c>
      <c r="D1376" s="148" t="s">
        <v>3491</v>
      </c>
      <c r="E1376" s="149" t="s">
        <v>3497</v>
      </c>
      <c r="F1376" s="149" t="s">
        <v>2936</v>
      </c>
      <c r="G1376" s="148" t="s">
        <v>3505</v>
      </c>
    </row>
    <row r="1377" spans="1:7" ht="17.100000000000001">
      <c r="A1377" s="150" t="s">
        <v>2949</v>
      </c>
      <c r="B1377" s="150" t="s">
        <v>56</v>
      </c>
      <c r="C1377" s="150"/>
      <c r="D1377" s="150" t="s">
        <v>2834</v>
      </c>
      <c r="E1377" s="151"/>
      <c r="F1377" s="150" t="s">
        <v>2835</v>
      </c>
      <c r="G1377" s="150" t="s">
        <v>2836</v>
      </c>
    </row>
    <row r="1378" spans="1:7" ht="17.25">
      <c r="A1378" s="150" t="s">
        <v>2950</v>
      </c>
      <c r="B1378" s="150" t="s">
        <v>2951</v>
      </c>
      <c r="C1378" s="150" t="s">
        <v>1333</v>
      </c>
      <c r="D1378" s="150" t="s">
        <v>3491</v>
      </c>
      <c r="E1378" s="151" t="s">
        <v>1333</v>
      </c>
      <c r="F1378" s="151" t="s">
        <v>2711</v>
      </c>
      <c r="G1378" s="150" t="s">
        <v>2836</v>
      </c>
    </row>
    <row r="1379" spans="1:7" ht="17.25">
      <c r="A1379" s="150" t="s">
        <v>2952</v>
      </c>
      <c r="B1379" s="150" t="s">
        <v>2951</v>
      </c>
      <c r="C1379" s="150" t="s">
        <v>1333</v>
      </c>
      <c r="D1379" s="150" t="s">
        <v>3491</v>
      </c>
      <c r="E1379" s="151" t="s">
        <v>1333</v>
      </c>
      <c r="F1379" s="151" t="s">
        <v>2711</v>
      </c>
      <c r="G1379" s="150" t="s">
        <v>2836</v>
      </c>
    </row>
    <row r="1380" spans="1:7" ht="17.25">
      <c r="A1380" s="52" t="s">
        <v>3506</v>
      </c>
      <c r="B1380" s="52"/>
      <c r="C1380" s="52"/>
      <c r="D1380" s="52"/>
      <c r="E1380" s="53"/>
      <c r="F1380" s="52"/>
      <c r="G1380" s="52"/>
    </row>
    <row r="1381" spans="1:7" ht="17.25">
      <c r="A1381" s="150" t="s">
        <v>2956</v>
      </c>
      <c r="B1381" s="150" t="s">
        <v>2957</v>
      </c>
      <c r="C1381" s="150" t="s">
        <v>1333</v>
      </c>
      <c r="D1381" s="150" t="s">
        <v>3491</v>
      </c>
      <c r="E1381" s="151" t="s">
        <v>1333</v>
      </c>
      <c r="F1381" s="150" t="s">
        <v>2711</v>
      </c>
      <c r="G1381" s="150" t="s">
        <v>2836</v>
      </c>
    </row>
    <row r="1382" spans="1:7" ht="17.25">
      <c r="A1382" s="150" t="s">
        <v>2958</v>
      </c>
      <c r="B1382" s="150"/>
      <c r="C1382" s="150" t="s">
        <v>2959</v>
      </c>
      <c r="D1382" s="150" t="s">
        <v>3491</v>
      </c>
      <c r="E1382" s="151" t="s">
        <v>1333</v>
      </c>
      <c r="F1382" s="150" t="s">
        <v>2711</v>
      </c>
      <c r="G1382" s="150" t="s">
        <v>2836</v>
      </c>
    </row>
    <row r="1383" spans="1:7" ht="17.25">
      <c r="A1383" s="52" t="s">
        <v>3507</v>
      </c>
      <c r="B1383" s="52"/>
      <c r="C1383" s="52"/>
      <c r="D1383" s="52"/>
      <c r="E1383" s="53"/>
      <c r="F1383" s="52"/>
      <c r="G1383" s="52"/>
    </row>
    <row r="1384" spans="1:7" ht="17.25">
      <c r="A1384" s="148" t="s">
        <v>3112</v>
      </c>
      <c r="B1384" s="148" t="s">
        <v>88</v>
      </c>
      <c r="C1384" s="148" t="s">
        <v>3113</v>
      </c>
      <c r="D1384" s="148" t="s">
        <v>3491</v>
      </c>
      <c r="E1384" s="149" t="s">
        <v>3497</v>
      </c>
      <c r="F1384" s="149" t="s">
        <v>2936</v>
      </c>
      <c r="G1384" s="148" t="s">
        <v>3114</v>
      </c>
    </row>
    <row r="1385" spans="1:7" ht="17.100000000000001">
      <c r="A1385" s="150" t="s">
        <v>2979</v>
      </c>
      <c r="B1385" s="150" t="s">
        <v>2980</v>
      </c>
      <c r="C1385" s="150"/>
      <c r="D1385" s="150" t="s">
        <v>2834</v>
      </c>
      <c r="E1385" s="151"/>
      <c r="F1385" s="150" t="s">
        <v>2981</v>
      </c>
      <c r="G1385" s="150" t="s">
        <v>2982</v>
      </c>
    </row>
    <row r="1386" spans="1:7" ht="17.100000000000001">
      <c r="A1386" s="150" t="s">
        <v>2983</v>
      </c>
      <c r="B1386" s="150" t="s">
        <v>2980</v>
      </c>
      <c r="C1386" s="150"/>
      <c r="D1386" s="150" t="s">
        <v>2834</v>
      </c>
      <c r="E1386" s="151"/>
      <c r="F1386" s="150" t="s">
        <v>2981</v>
      </c>
      <c r="G1386" s="150" t="s">
        <v>2836</v>
      </c>
    </row>
    <row r="1387" spans="1:7" ht="17.100000000000001">
      <c r="A1387" s="150" t="s">
        <v>2986</v>
      </c>
      <c r="B1387" s="150" t="s">
        <v>2974</v>
      </c>
      <c r="C1387" s="150" t="s">
        <v>2987</v>
      </c>
      <c r="D1387" s="150" t="s">
        <v>2834</v>
      </c>
      <c r="E1387" s="151"/>
      <c r="F1387" s="150" t="s">
        <v>2988</v>
      </c>
      <c r="G1387" s="150" t="s">
        <v>2989</v>
      </c>
    </row>
    <row r="1388" spans="1:7" ht="17.25">
      <c r="A1388" s="52" t="s">
        <v>3508</v>
      </c>
      <c r="B1388" s="52"/>
      <c r="C1388" s="52"/>
      <c r="D1388" s="52"/>
      <c r="E1388" s="53"/>
      <c r="F1388" s="52"/>
      <c r="G1388" s="52"/>
    </row>
    <row r="1389" spans="1:7" ht="17.100000000000001">
      <c r="A1389" s="150" t="s">
        <v>2996</v>
      </c>
      <c r="B1389" s="150" t="s">
        <v>2957</v>
      </c>
      <c r="C1389" s="150"/>
      <c r="D1389" s="150" t="s">
        <v>2834</v>
      </c>
      <c r="E1389" s="151"/>
      <c r="F1389" s="150" t="s">
        <v>2997</v>
      </c>
      <c r="G1389" s="150" t="s">
        <v>2836</v>
      </c>
    </row>
    <row r="1390" spans="1:7" ht="17.25">
      <c r="A1390" s="52" t="s">
        <v>3509</v>
      </c>
      <c r="B1390" s="52"/>
      <c r="C1390" s="52"/>
      <c r="D1390" s="52"/>
      <c r="E1390" s="53"/>
      <c r="F1390" s="52"/>
      <c r="G1390" s="52"/>
    </row>
    <row r="1391" spans="1:7" ht="17.100000000000001">
      <c r="A1391" s="150" t="s">
        <v>2999</v>
      </c>
      <c r="B1391" s="150"/>
      <c r="C1391" s="150" t="s">
        <v>669</v>
      </c>
      <c r="D1391" s="150" t="s">
        <v>2834</v>
      </c>
      <c r="E1391" s="151"/>
      <c r="F1391" s="151" t="s">
        <v>3000</v>
      </c>
      <c r="G1391" s="150" t="s">
        <v>2836</v>
      </c>
    </row>
    <row r="1392" spans="1:7" ht="17.25">
      <c r="A1392" s="150" t="s">
        <v>3001</v>
      </c>
      <c r="B1392" s="150" t="s">
        <v>94</v>
      </c>
      <c r="C1392" s="150" t="s">
        <v>3002</v>
      </c>
      <c r="D1392" s="150" t="s">
        <v>3491</v>
      </c>
      <c r="E1392" s="151" t="s">
        <v>3510</v>
      </c>
      <c r="F1392" s="151" t="s">
        <v>2711</v>
      </c>
      <c r="G1392" s="150" t="s">
        <v>3004</v>
      </c>
    </row>
    <row r="1393" spans="1:7" ht="17.100000000000001">
      <c r="A1393" s="150" t="s">
        <v>3005</v>
      </c>
      <c r="B1393" s="150" t="s">
        <v>2957</v>
      </c>
      <c r="C1393" s="150" t="s">
        <v>3006</v>
      </c>
      <c r="D1393" s="150" t="s">
        <v>2834</v>
      </c>
      <c r="E1393" s="151"/>
      <c r="F1393" s="150" t="s">
        <v>3007</v>
      </c>
      <c r="G1393" s="150" t="s">
        <v>2836</v>
      </c>
    </row>
    <row r="1394" spans="1:7" ht="17.100000000000001">
      <c r="A1394" s="150" t="s">
        <v>3008</v>
      </c>
      <c r="B1394" s="150" t="s">
        <v>96</v>
      </c>
      <c r="C1394" s="150"/>
      <c r="D1394" s="150" t="s">
        <v>2834</v>
      </c>
      <c r="E1394" s="151"/>
      <c r="F1394" s="150" t="s">
        <v>3009</v>
      </c>
      <c r="G1394" s="150" t="s">
        <v>2836</v>
      </c>
    </row>
    <row r="1395" spans="1:7" ht="17.25">
      <c r="A1395" s="52" t="s">
        <v>3511</v>
      </c>
      <c r="B1395" s="52"/>
      <c r="C1395" s="52"/>
      <c r="D1395" s="52"/>
      <c r="E1395" s="53"/>
      <c r="F1395" s="52"/>
      <c r="G1395" s="52"/>
    </row>
    <row r="1396" spans="1:7" ht="17.25">
      <c r="A1396" s="150" t="s">
        <v>3124</v>
      </c>
      <c r="B1396" s="150" t="s">
        <v>35</v>
      </c>
      <c r="C1396" s="150" t="s">
        <v>3125</v>
      </c>
      <c r="D1396" s="150" t="s">
        <v>3512</v>
      </c>
      <c r="E1396" s="151" t="s">
        <v>3125</v>
      </c>
      <c r="F1396" s="150" t="s">
        <v>2726</v>
      </c>
      <c r="G1396" s="150" t="s">
        <v>3127</v>
      </c>
    </row>
    <row r="1397" spans="1:7" ht="17.25">
      <c r="A1397" s="150" t="s">
        <v>3019</v>
      </c>
      <c r="B1397" s="150" t="s">
        <v>36</v>
      </c>
      <c r="C1397" s="150" t="s">
        <v>669</v>
      </c>
      <c r="D1397" s="150" t="s">
        <v>3512</v>
      </c>
      <c r="E1397" s="151" t="s">
        <v>669</v>
      </c>
      <c r="F1397" s="150" t="s">
        <v>2724</v>
      </c>
      <c r="G1397" s="150" t="s">
        <v>3021</v>
      </c>
    </row>
    <row r="1398" spans="1:7" ht="17.25">
      <c r="A1398" s="150" t="s">
        <v>3022</v>
      </c>
      <c r="B1398" s="150" t="s">
        <v>40</v>
      </c>
      <c r="C1398" s="150" t="s">
        <v>669</v>
      </c>
      <c r="D1398" s="150" t="s">
        <v>3512</v>
      </c>
      <c r="E1398" s="151" t="s">
        <v>669</v>
      </c>
      <c r="F1398" s="151" t="s">
        <v>2724</v>
      </c>
      <c r="G1398" s="150" t="s">
        <v>3023</v>
      </c>
    </row>
    <row r="1399" spans="1:7" ht="17.25">
      <c r="A1399" s="148" t="s">
        <v>3024</v>
      </c>
      <c r="B1399" s="148" t="s">
        <v>42</v>
      </c>
      <c r="C1399" s="148" t="s">
        <v>3025</v>
      </c>
      <c r="D1399" s="148" t="s">
        <v>3512</v>
      </c>
      <c r="E1399" s="149" t="s">
        <v>1889</v>
      </c>
      <c r="F1399" s="149" t="s">
        <v>2936</v>
      </c>
      <c r="G1399" s="148" t="s">
        <v>3026</v>
      </c>
    </row>
    <row r="1400" spans="1:7" ht="17.25">
      <c r="A1400" s="150" t="s">
        <v>3129</v>
      </c>
      <c r="B1400" s="150" t="s">
        <v>42</v>
      </c>
      <c r="C1400" s="150" t="s">
        <v>3125</v>
      </c>
      <c r="D1400" s="150" t="s">
        <v>3512</v>
      </c>
      <c r="E1400" s="151" t="s">
        <v>3125</v>
      </c>
      <c r="F1400" s="150" t="s">
        <v>2726</v>
      </c>
      <c r="G1400" s="150" t="s">
        <v>3127</v>
      </c>
    </row>
    <row r="1401" spans="1:7" ht="17.25">
      <c r="A1401" s="150" t="s">
        <v>3027</v>
      </c>
      <c r="B1401" s="150" t="s">
        <v>44</v>
      </c>
      <c r="C1401" s="150" t="s">
        <v>1889</v>
      </c>
      <c r="D1401" s="150" t="s">
        <v>3512</v>
      </c>
      <c r="E1401" s="151" t="s">
        <v>1889</v>
      </c>
      <c r="F1401" s="150" t="s">
        <v>2730</v>
      </c>
      <c r="G1401" s="150" t="s">
        <v>3028</v>
      </c>
    </row>
    <row r="1402" spans="1:7" ht="17.25">
      <c r="A1402" s="150" t="s">
        <v>3130</v>
      </c>
      <c r="B1402" s="150" t="s">
        <v>44</v>
      </c>
      <c r="C1402" s="150" t="s">
        <v>217</v>
      </c>
      <c r="D1402" s="150" t="s">
        <v>3512</v>
      </c>
      <c r="E1402" s="151" t="s">
        <v>217</v>
      </c>
      <c r="F1402" s="150" t="s">
        <v>2726</v>
      </c>
      <c r="G1402" s="150" t="s">
        <v>3131</v>
      </c>
    </row>
    <row r="1403" spans="1:7" ht="17.100000000000001">
      <c r="A1403" s="150" t="s">
        <v>2833</v>
      </c>
      <c r="B1403" s="150" t="s">
        <v>36</v>
      </c>
      <c r="C1403" s="150"/>
      <c r="D1403" s="150" t="s">
        <v>2834</v>
      </c>
      <c r="E1403" s="151"/>
      <c r="F1403" s="150" t="s">
        <v>2835</v>
      </c>
      <c r="G1403" s="150" t="s">
        <v>2836</v>
      </c>
    </row>
    <row r="1404" spans="1:7" ht="17.25">
      <c r="A1404" s="52" t="s">
        <v>3513</v>
      </c>
      <c r="B1404" s="52"/>
      <c r="C1404" s="52"/>
      <c r="D1404" s="52"/>
      <c r="E1404" s="53"/>
      <c r="F1404" s="52"/>
      <c r="G1404" s="52"/>
    </row>
    <row r="1405" spans="1:7" ht="17.25">
      <c r="A1405" s="150" t="s">
        <v>2838</v>
      </c>
      <c r="B1405" s="150" t="s">
        <v>35</v>
      </c>
      <c r="C1405" s="150" t="s">
        <v>2839</v>
      </c>
      <c r="D1405" s="150" t="s">
        <v>3512</v>
      </c>
      <c r="E1405" s="151" t="s">
        <v>217</v>
      </c>
      <c r="F1405" s="151" t="s">
        <v>2741</v>
      </c>
      <c r="G1405" s="150" t="s">
        <v>2842</v>
      </c>
    </row>
    <row r="1406" spans="1:7" ht="17.25">
      <c r="A1406" s="148" t="s">
        <v>2843</v>
      </c>
      <c r="B1406" s="148" t="s">
        <v>35</v>
      </c>
      <c r="C1406" s="148" t="s">
        <v>2844</v>
      </c>
      <c r="D1406" s="148" t="s">
        <v>3512</v>
      </c>
      <c r="E1406" s="149" t="s">
        <v>3514</v>
      </c>
      <c r="F1406" s="149" t="s">
        <v>2936</v>
      </c>
      <c r="G1406" s="148" t="s">
        <v>2845</v>
      </c>
    </row>
    <row r="1407" spans="1:7" ht="17.25">
      <c r="A1407" s="150" t="s">
        <v>2846</v>
      </c>
      <c r="B1407" s="150" t="s">
        <v>36</v>
      </c>
      <c r="C1407" s="150" t="s">
        <v>2847</v>
      </c>
      <c r="D1407" s="150" t="s">
        <v>3512</v>
      </c>
      <c r="E1407" s="151" t="s">
        <v>3391</v>
      </c>
      <c r="F1407" s="150" t="s">
        <v>2741</v>
      </c>
      <c r="G1407" s="150" t="s">
        <v>2849</v>
      </c>
    </row>
    <row r="1408" spans="1:7" ht="17.25">
      <c r="A1408" s="150" t="s">
        <v>3135</v>
      </c>
      <c r="B1408" s="150" t="s">
        <v>36</v>
      </c>
      <c r="C1408" s="150" t="s">
        <v>217</v>
      </c>
      <c r="D1408" s="150" t="s">
        <v>3512</v>
      </c>
      <c r="E1408" s="151" t="s">
        <v>217</v>
      </c>
      <c r="F1408" s="150" t="s">
        <v>2726</v>
      </c>
      <c r="G1408" s="150" t="s">
        <v>3136</v>
      </c>
    </row>
    <row r="1409" spans="1:7" ht="17.25">
      <c r="A1409" s="150" t="s">
        <v>3031</v>
      </c>
      <c r="B1409" s="150" t="s">
        <v>36</v>
      </c>
      <c r="C1409" s="150" t="s">
        <v>3032</v>
      </c>
      <c r="D1409" s="150" t="s">
        <v>3512</v>
      </c>
      <c r="E1409" s="151" t="s">
        <v>669</v>
      </c>
      <c r="F1409" s="151" t="s">
        <v>2724</v>
      </c>
      <c r="G1409" s="150" t="s">
        <v>3033</v>
      </c>
    </row>
    <row r="1410" spans="1:7" ht="17.25">
      <c r="A1410" s="150" t="s">
        <v>3034</v>
      </c>
      <c r="B1410" s="150" t="s">
        <v>38</v>
      </c>
      <c r="C1410" s="150" t="s">
        <v>669</v>
      </c>
      <c r="D1410" s="150" t="s">
        <v>3512</v>
      </c>
      <c r="E1410" s="151" t="s">
        <v>669</v>
      </c>
      <c r="F1410" s="150" t="s">
        <v>2724</v>
      </c>
      <c r="G1410" s="150" t="s">
        <v>2836</v>
      </c>
    </row>
    <row r="1411" spans="1:7" ht="17.25">
      <c r="A1411" s="150" t="s">
        <v>2850</v>
      </c>
      <c r="B1411" s="150" t="s">
        <v>38</v>
      </c>
      <c r="C1411" s="150" t="s">
        <v>2851</v>
      </c>
      <c r="D1411" s="150" t="s">
        <v>3512</v>
      </c>
      <c r="E1411" s="151" t="s">
        <v>1333</v>
      </c>
      <c r="F1411" s="150" t="s">
        <v>2739</v>
      </c>
      <c r="G1411" s="150" t="s">
        <v>2852</v>
      </c>
    </row>
    <row r="1412" spans="1:7" ht="17.25">
      <c r="A1412" s="150" t="s">
        <v>3137</v>
      </c>
      <c r="B1412" s="150" t="s">
        <v>42</v>
      </c>
      <c r="C1412" s="150" t="s">
        <v>217</v>
      </c>
      <c r="D1412" s="150" t="s">
        <v>3512</v>
      </c>
      <c r="E1412" s="151" t="s">
        <v>217</v>
      </c>
      <c r="F1412" s="151" t="s">
        <v>2726</v>
      </c>
      <c r="G1412" s="150" t="s">
        <v>3138</v>
      </c>
    </row>
    <row r="1413" spans="1:7" ht="17.25">
      <c r="A1413" s="150" t="s">
        <v>2856</v>
      </c>
      <c r="B1413" s="150" t="s">
        <v>42</v>
      </c>
      <c r="C1413" s="150" t="s">
        <v>2847</v>
      </c>
      <c r="D1413" s="150" t="s">
        <v>3512</v>
      </c>
      <c r="E1413" s="151" t="s">
        <v>3391</v>
      </c>
      <c r="F1413" s="151" t="s">
        <v>2741</v>
      </c>
      <c r="G1413" s="150" t="s">
        <v>2857</v>
      </c>
    </row>
    <row r="1414" spans="1:7" ht="17.25">
      <c r="A1414" s="150" t="s">
        <v>3035</v>
      </c>
      <c r="B1414" s="150" t="s">
        <v>42</v>
      </c>
      <c r="C1414" s="150" t="s">
        <v>3036</v>
      </c>
      <c r="D1414" s="150" t="s">
        <v>3512</v>
      </c>
      <c r="E1414" s="151" t="s">
        <v>669</v>
      </c>
      <c r="F1414" s="150" t="s">
        <v>2724</v>
      </c>
      <c r="G1414" s="150" t="s">
        <v>3037</v>
      </c>
    </row>
    <row r="1415" spans="1:7" ht="17.25">
      <c r="A1415" s="150" t="s">
        <v>3139</v>
      </c>
      <c r="B1415" s="150" t="s">
        <v>44</v>
      </c>
      <c r="C1415" s="150" t="s">
        <v>217</v>
      </c>
      <c r="D1415" s="150" t="s">
        <v>3512</v>
      </c>
      <c r="E1415" s="151" t="s">
        <v>217</v>
      </c>
      <c r="F1415" s="150" t="s">
        <v>2726</v>
      </c>
      <c r="G1415" s="150" t="s">
        <v>3140</v>
      </c>
    </row>
    <row r="1416" spans="1:7" ht="17.25">
      <c r="A1416" s="150" t="s">
        <v>2858</v>
      </c>
      <c r="B1416" s="150" t="s">
        <v>44</v>
      </c>
      <c r="C1416" s="150" t="s">
        <v>2847</v>
      </c>
      <c r="D1416" s="150" t="s">
        <v>3512</v>
      </c>
      <c r="E1416" s="151" t="s">
        <v>3391</v>
      </c>
      <c r="F1416" s="150" t="s">
        <v>2741</v>
      </c>
      <c r="G1416" s="150" t="s">
        <v>2836</v>
      </c>
    </row>
    <row r="1417" spans="1:7" ht="17.25">
      <c r="A1417" s="150" t="s">
        <v>2859</v>
      </c>
      <c r="B1417" s="150" t="s">
        <v>57</v>
      </c>
      <c r="C1417" s="150" t="s">
        <v>2847</v>
      </c>
      <c r="D1417" s="150" t="s">
        <v>3512</v>
      </c>
      <c r="E1417" s="151" t="s">
        <v>3391</v>
      </c>
      <c r="F1417" s="150" t="s">
        <v>2741</v>
      </c>
      <c r="G1417" s="150" t="s">
        <v>2836</v>
      </c>
    </row>
    <row r="1418" spans="1:7" ht="17.25">
      <c r="A1418" s="150" t="s">
        <v>3141</v>
      </c>
      <c r="B1418" s="150" t="s">
        <v>56</v>
      </c>
      <c r="C1418" s="150" t="s">
        <v>3125</v>
      </c>
      <c r="D1418" s="150" t="s">
        <v>3512</v>
      </c>
      <c r="E1418" s="151" t="s">
        <v>3125</v>
      </c>
      <c r="F1418" s="150" t="s">
        <v>2726</v>
      </c>
      <c r="G1418" s="150" t="s">
        <v>3142</v>
      </c>
    </row>
    <row r="1419" spans="1:7" ht="17.25">
      <c r="A1419" s="150" t="s">
        <v>3143</v>
      </c>
      <c r="B1419" s="150" t="s">
        <v>57</v>
      </c>
      <c r="C1419" s="150" t="s">
        <v>3144</v>
      </c>
      <c r="D1419" s="150" t="s">
        <v>3512</v>
      </c>
      <c r="E1419" s="151" t="s">
        <v>217</v>
      </c>
      <c r="F1419" s="150" t="s">
        <v>2726</v>
      </c>
      <c r="G1419" s="150" t="s">
        <v>3145</v>
      </c>
    </row>
    <row r="1420" spans="1:7" ht="17.25">
      <c r="A1420" s="150" t="s">
        <v>2861</v>
      </c>
      <c r="B1420" s="150" t="s">
        <v>58</v>
      </c>
      <c r="C1420" s="150" t="s">
        <v>2851</v>
      </c>
      <c r="D1420" s="150" t="s">
        <v>3512</v>
      </c>
      <c r="E1420" s="151" t="s">
        <v>1333</v>
      </c>
      <c r="F1420" s="151" t="s">
        <v>2739</v>
      </c>
      <c r="G1420" s="150" t="s">
        <v>2852</v>
      </c>
    </row>
    <row r="1421" spans="1:7" ht="17.100000000000001">
      <c r="A1421" s="150" t="s">
        <v>2862</v>
      </c>
      <c r="B1421" s="150" t="s">
        <v>2863</v>
      </c>
      <c r="C1421" s="150"/>
      <c r="D1421" s="150" t="s">
        <v>2834</v>
      </c>
      <c r="E1421" s="151"/>
      <c r="F1421" s="150" t="s">
        <v>2835</v>
      </c>
      <c r="G1421" s="150" t="s">
        <v>2836</v>
      </c>
    </row>
    <row r="1422" spans="1:7" ht="17.100000000000001">
      <c r="A1422" s="150" t="s">
        <v>2864</v>
      </c>
      <c r="B1422" s="150" t="s">
        <v>2863</v>
      </c>
      <c r="C1422" s="150"/>
      <c r="D1422" s="150" t="s">
        <v>2834</v>
      </c>
      <c r="E1422" s="151"/>
      <c r="F1422" s="150" t="s">
        <v>2835</v>
      </c>
      <c r="G1422" s="150" t="s">
        <v>2836</v>
      </c>
    </row>
    <row r="1423" spans="1:7" ht="17.100000000000001">
      <c r="A1423" s="150" t="s">
        <v>2865</v>
      </c>
      <c r="B1423" s="150" t="s">
        <v>2866</v>
      </c>
      <c r="C1423" s="150"/>
      <c r="D1423" s="150" t="s">
        <v>2834</v>
      </c>
      <c r="E1423" s="151"/>
      <c r="F1423" s="150" t="s">
        <v>2835</v>
      </c>
      <c r="G1423" s="150" t="s">
        <v>2836</v>
      </c>
    </row>
    <row r="1424" spans="1:7" ht="17.100000000000001">
      <c r="A1424" s="150" t="s">
        <v>2867</v>
      </c>
      <c r="B1424" s="150" t="s">
        <v>2868</v>
      </c>
      <c r="C1424" s="150"/>
      <c r="D1424" s="150" t="s">
        <v>2834</v>
      </c>
      <c r="E1424" s="151"/>
      <c r="F1424" s="150" t="s">
        <v>2835</v>
      </c>
      <c r="G1424" s="150" t="s">
        <v>2836</v>
      </c>
    </row>
    <row r="1425" spans="1:7" ht="17.100000000000001">
      <c r="A1425" s="150" t="s">
        <v>2869</v>
      </c>
      <c r="B1425" s="150" t="s">
        <v>2868</v>
      </c>
      <c r="C1425" s="150"/>
      <c r="D1425" s="150" t="s">
        <v>2834</v>
      </c>
      <c r="E1425" s="151"/>
      <c r="F1425" s="151" t="s">
        <v>2835</v>
      </c>
      <c r="G1425" s="150" t="s">
        <v>2836</v>
      </c>
    </row>
    <row r="1426" spans="1:7" ht="17.100000000000001">
      <c r="A1426" s="150" t="s">
        <v>2870</v>
      </c>
      <c r="B1426" s="150" t="s">
        <v>2868</v>
      </c>
      <c r="C1426" s="150"/>
      <c r="D1426" s="150" t="s">
        <v>2834</v>
      </c>
      <c r="E1426" s="151"/>
      <c r="F1426" s="151" t="s">
        <v>2835</v>
      </c>
      <c r="G1426" s="150" t="s">
        <v>2836</v>
      </c>
    </row>
    <row r="1427" spans="1:7" ht="17.100000000000001">
      <c r="A1427" s="150" t="s">
        <v>2871</v>
      </c>
      <c r="B1427" s="150" t="s">
        <v>2868</v>
      </c>
      <c r="C1427" s="150"/>
      <c r="D1427" s="150" t="s">
        <v>2834</v>
      </c>
      <c r="E1427" s="151"/>
      <c r="F1427" s="150" t="s">
        <v>2835</v>
      </c>
      <c r="G1427" s="150" t="s">
        <v>2836</v>
      </c>
    </row>
    <row r="1428" spans="1:7" ht="17.100000000000001">
      <c r="A1428" s="150" t="s">
        <v>2872</v>
      </c>
      <c r="B1428" s="150" t="s">
        <v>36</v>
      </c>
      <c r="C1428" s="150"/>
      <c r="D1428" s="150" t="s">
        <v>2834</v>
      </c>
      <c r="E1428" s="151"/>
      <c r="F1428" s="151" t="s">
        <v>2835</v>
      </c>
      <c r="G1428" s="150" t="s">
        <v>2836</v>
      </c>
    </row>
    <row r="1429" spans="1:7" ht="17.100000000000001">
      <c r="A1429" s="150" t="s">
        <v>2873</v>
      </c>
      <c r="B1429" s="150" t="s">
        <v>35</v>
      </c>
      <c r="C1429" s="150"/>
      <c r="D1429" s="150" t="s">
        <v>2834</v>
      </c>
      <c r="E1429" s="151"/>
      <c r="F1429" s="151" t="s">
        <v>2835</v>
      </c>
      <c r="G1429" s="150" t="s">
        <v>2836</v>
      </c>
    </row>
    <row r="1430" spans="1:7" ht="17.100000000000001">
      <c r="A1430" s="150" t="s">
        <v>2874</v>
      </c>
      <c r="B1430" s="150" t="s">
        <v>40</v>
      </c>
      <c r="C1430" s="150"/>
      <c r="D1430" s="150" t="s">
        <v>2834</v>
      </c>
      <c r="E1430" s="151"/>
      <c r="F1430" s="150" t="s">
        <v>2835</v>
      </c>
      <c r="G1430" s="150" t="s">
        <v>2836</v>
      </c>
    </row>
    <row r="1431" spans="1:7" ht="17.100000000000001">
      <c r="A1431" s="150" t="s">
        <v>2875</v>
      </c>
      <c r="B1431" s="150" t="s">
        <v>2876</v>
      </c>
      <c r="C1431" s="150"/>
      <c r="D1431" s="150" t="s">
        <v>2834</v>
      </c>
      <c r="E1431" s="151"/>
      <c r="F1431" s="151" t="s">
        <v>2835</v>
      </c>
      <c r="G1431" s="150" t="s">
        <v>2836</v>
      </c>
    </row>
    <row r="1432" spans="1:7" ht="17.100000000000001">
      <c r="A1432" s="150" t="s">
        <v>2877</v>
      </c>
      <c r="B1432" s="150" t="s">
        <v>35</v>
      </c>
      <c r="C1432" s="150"/>
      <c r="D1432" s="150" t="s">
        <v>2834</v>
      </c>
      <c r="E1432" s="151"/>
      <c r="F1432" s="151" t="s">
        <v>2835</v>
      </c>
      <c r="G1432" s="150" t="s">
        <v>2836</v>
      </c>
    </row>
    <row r="1433" spans="1:7" ht="17.25">
      <c r="A1433" s="150" t="s">
        <v>2878</v>
      </c>
      <c r="B1433" s="150" t="s">
        <v>42</v>
      </c>
      <c r="C1433" s="150" t="s">
        <v>2847</v>
      </c>
      <c r="D1433" s="150" t="s">
        <v>3512</v>
      </c>
      <c r="E1433" s="151" t="s">
        <v>3391</v>
      </c>
      <c r="F1433" s="150" t="s">
        <v>2741</v>
      </c>
      <c r="G1433" s="150" t="s">
        <v>2879</v>
      </c>
    </row>
    <row r="1434" spans="1:7" ht="17.25">
      <c r="A1434" s="150" t="s">
        <v>3146</v>
      </c>
      <c r="B1434" s="150" t="s">
        <v>2884</v>
      </c>
      <c r="C1434" s="150" t="s">
        <v>3125</v>
      </c>
      <c r="D1434" s="150" t="s">
        <v>3512</v>
      </c>
      <c r="E1434" s="151" t="s">
        <v>3125</v>
      </c>
      <c r="F1434" s="151" t="s">
        <v>2726</v>
      </c>
      <c r="G1434" s="150" t="s">
        <v>2836</v>
      </c>
    </row>
    <row r="1435" spans="1:7" ht="17.25">
      <c r="A1435" s="150" t="s">
        <v>3147</v>
      </c>
      <c r="B1435" s="150" t="s">
        <v>36</v>
      </c>
      <c r="C1435" s="150" t="s">
        <v>3125</v>
      </c>
      <c r="D1435" s="150" t="s">
        <v>3512</v>
      </c>
      <c r="E1435" s="151" t="s">
        <v>3125</v>
      </c>
      <c r="F1435" s="151" t="s">
        <v>2726</v>
      </c>
      <c r="G1435" s="150" t="s">
        <v>2836</v>
      </c>
    </row>
    <row r="1436" spans="1:7" ht="17.25">
      <c r="A1436" s="150" t="s">
        <v>3038</v>
      </c>
      <c r="B1436" s="150" t="s">
        <v>35</v>
      </c>
      <c r="C1436" s="150" t="s">
        <v>669</v>
      </c>
      <c r="D1436" s="150" t="s">
        <v>3512</v>
      </c>
      <c r="E1436" s="151" t="s">
        <v>669</v>
      </c>
      <c r="F1436" s="151" t="s">
        <v>2724</v>
      </c>
      <c r="G1436" s="150" t="s">
        <v>3039</v>
      </c>
    </row>
    <row r="1437" spans="1:7" ht="17.25">
      <c r="A1437" s="150" t="s">
        <v>3148</v>
      </c>
      <c r="B1437" s="150" t="s">
        <v>33</v>
      </c>
      <c r="C1437" s="150" t="s">
        <v>3125</v>
      </c>
      <c r="D1437" s="150" t="s">
        <v>3512</v>
      </c>
      <c r="E1437" s="151" t="s">
        <v>3125</v>
      </c>
      <c r="F1437" s="150" t="s">
        <v>2726</v>
      </c>
      <c r="G1437" s="150" t="s">
        <v>2836</v>
      </c>
    </row>
    <row r="1438" spans="1:7" ht="17.25">
      <c r="A1438" s="150" t="s">
        <v>2880</v>
      </c>
      <c r="B1438" s="150" t="s">
        <v>2881</v>
      </c>
      <c r="C1438" s="150" t="s">
        <v>1333</v>
      </c>
      <c r="D1438" s="150" t="s">
        <v>3512</v>
      </c>
      <c r="E1438" s="151" t="s">
        <v>1333</v>
      </c>
      <c r="F1438" s="151" t="s">
        <v>2739</v>
      </c>
      <c r="G1438" s="150" t="s">
        <v>2882</v>
      </c>
    </row>
    <row r="1439" spans="1:7" ht="17.25">
      <c r="A1439" s="52" t="s">
        <v>3515</v>
      </c>
      <c r="B1439" s="52"/>
      <c r="C1439" s="52"/>
      <c r="D1439" s="52"/>
      <c r="E1439" s="53"/>
      <c r="F1439" s="52"/>
      <c r="G1439" s="52"/>
    </row>
    <row r="1440" spans="1:7" ht="17.25">
      <c r="A1440" s="150" t="s">
        <v>3041</v>
      </c>
      <c r="B1440" s="150" t="s">
        <v>35</v>
      </c>
      <c r="C1440" s="150" t="s">
        <v>669</v>
      </c>
      <c r="D1440" s="150" t="s">
        <v>3512</v>
      </c>
      <c r="E1440" s="151" t="s">
        <v>669</v>
      </c>
      <c r="F1440" s="150" t="s">
        <v>2724</v>
      </c>
      <c r="G1440" s="150" t="s">
        <v>3042</v>
      </c>
    </row>
    <row r="1441" spans="1:7" ht="17.25">
      <c r="A1441" s="150" t="s">
        <v>3150</v>
      </c>
      <c r="B1441" s="150" t="s">
        <v>35</v>
      </c>
      <c r="C1441" s="150" t="s">
        <v>217</v>
      </c>
      <c r="D1441" s="150" t="s">
        <v>3512</v>
      </c>
      <c r="E1441" s="151" t="s">
        <v>217</v>
      </c>
      <c r="F1441" s="150" t="s">
        <v>2726</v>
      </c>
      <c r="G1441" s="150" t="s">
        <v>2836</v>
      </c>
    </row>
    <row r="1442" spans="1:7" ht="17.25">
      <c r="A1442" s="150" t="s">
        <v>3043</v>
      </c>
      <c r="B1442" s="150" t="s">
        <v>35</v>
      </c>
      <c r="C1442" s="150" t="s">
        <v>669</v>
      </c>
      <c r="D1442" s="150" t="s">
        <v>3512</v>
      </c>
      <c r="E1442" s="151" t="s">
        <v>669</v>
      </c>
      <c r="F1442" s="151" t="s">
        <v>2724</v>
      </c>
      <c r="G1442" s="150" t="s">
        <v>3044</v>
      </c>
    </row>
    <row r="1443" spans="1:7" ht="17.25">
      <c r="A1443" s="150" t="s">
        <v>3151</v>
      </c>
      <c r="B1443" s="150" t="s">
        <v>35</v>
      </c>
      <c r="C1443" s="150" t="s">
        <v>217</v>
      </c>
      <c r="D1443" s="150" t="s">
        <v>3512</v>
      </c>
      <c r="E1443" s="151" t="s">
        <v>217</v>
      </c>
      <c r="F1443" s="151" t="s">
        <v>2726</v>
      </c>
      <c r="G1443" s="150" t="s">
        <v>3152</v>
      </c>
    </row>
    <row r="1444" spans="1:7" ht="17.25">
      <c r="A1444" s="150" t="s">
        <v>3153</v>
      </c>
      <c r="B1444" s="150" t="s">
        <v>38</v>
      </c>
      <c r="C1444" s="150" t="s">
        <v>3154</v>
      </c>
      <c r="D1444" s="150" t="s">
        <v>3512</v>
      </c>
      <c r="E1444" s="151" t="s">
        <v>217</v>
      </c>
      <c r="F1444" s="151" t="s">
        <v>2726</v>
      </c>
      <c r="G1444" s="150" t="s">
        <v>3155</v>
      </c>
    </row>
    <row r="1445" spans="1:7" ht="17.25">
      <c r="A1445" s="150" t="s">
        <v>3156</v>
      </c>
      <c r="B1445" s="150" t="s">
        <v>40</v>
      </c>
      <c r="C1445" s="150" t="s">
        <v>3157</v>
      </c>
      <c r="D1445" s="150" t="s">
        <v>3512</v>
      </c>
      <c r="E1445" s="151" t="s">
        <v>217</v>
      </c>
      <c r="F1445" s="150" t="s">
        <v>2739</v>
      </c>
      <c r="G1445" s="150" t="s">
        <v>3158</v>
      </c>
    </row>
    <row r="1446" spans="1:7" ht="17.25">
      <c r="A1446" s="150" t="s">
        <v>3159</v>
      </c>
      <c r="B1446" s="150" t="s">
        <v>42</v>
      </c>
      <c r="C1446" s="150" t="s">
        <v>217</v>
      </c>
      <c r="D1446" s="150" t="s">
        <v>3512</v>
      </c>
      <c r="E1446" s="151" t="s">
        <v>217</v>
      </c>
      <c r="F1446" s="150" t="s">
        <v>2726</v>
      </c>
      <c r="G1446" s="150" t="s">
        <v>3160</v>
      </c>
    </row>
    <row r="1447" spans="1:7" ht="17.25">
      <c r="A1447" s="150" t="s">
        <v>3161</v>
      </c>
      <c r="B1447" s="150" t="s">
        <v>44</v>
      </c>
      <c r="C1447" s="150" t="s">
        <v>217</v>
      </c>
      <c r="D1447" s="150" t="s">
        <v>3512</v>
      </c>
      <c r="E1447" s="151" t="s">
        <v>217</v>
      </c>
      <c r="F1447" s="151" t="s">
        <v>2726</v>
      </c>
      <c r="G1447" s="150" t="s">
        <v>3162</v>
      </c>
    </row>
    <row r="1448" spans="1:7" ht="17.25">
      <c r="A1448" s="150" t="s">
        <v>3163</v>
      </c>
      <c r="B1448" s="150" t="s">
        <v>44</v>
      </c>
      <c r="C1448" s="150" t="s">
        <v>217</v>
      </c>
      <c r="D1448" s="150" t="s">
        <v>3512</v>
      </c>
      <c r="E1448" s="151" t="s">
        <v>217</v>
      </c>
      <c r="F1448" s="151" t="s">
        <v>2726</v>
      </c>
      <c r="G1448" s="150" t="s">
        <v>3164</v>
      </c>
    </row>
    <row r="1449" spans="1:7" ht="17.25">
      <c r="A1449" s="150" t="s">
        <v>3165</v>
      </c>
      <c r="B1449" s="150" t="s">
        <v>57</v>
      </c>
      <c r="C1449" s="150" t="s">
        <v>217</v>
      </c>
      <c r="D1449" s="150" t="s">
        <v>3512</v>
      </c>
      <c r="E1449" s="151" t="s">
        <v>217</v>
      </c>
      <c r="F1449" s="151" t="s">
        <v>2726</v>
      </c>
      <c r="G1449" s="150" t="s">
        <v>3166</v>
      </c>
    </row>
    <row r="1450" spans="1:7" ht="17.25">
      <c r="A1450" s="150" t="s">
        <v>3167</v>
      </c>
      <c r="B1450" s="150" t="s">
        <v>56</v>
      </c>
      <c r="C1450" s="150" t="s">
        <v>217</v>
      </c>
      <c r="D1450" s="150" t="s">
        <v>3512</v>
      </c>
      <c r="E1450" s="151" t="s">
        <v>217</v>
      </c>
      <c r="F1450" s="151" t="s">
        <v>2726</v>
      </c>
      <c r="G1450" s="150" t="s">
        <v>2836</v>
      </c>
    </row>
    <row r="1451" spans="1:7" ht="17.25">
      <c r="A1451" s="150" t="s">
        <v>3168</v>
      </c>
      <c r="B1451" s="150" t="s">
        <v>3169</v>
      </c>
      <c r="C1451" s="150" t="s">
        <v>3125</v>
      </c>
      <c r="D1451" s="150" t="s">
        <v>3512</v>
      </c>
      <c r="E1451" s="151" t="s">
        <v>3125</v>
      </c>
      <c r="F1451" s="150" t="s">
        <v>2726</v>
      </c>
      <c r="G1451" s="150" t="s">
        <v>2836</v>
      </c>
    </row>
    <row r="1452" spans="1:7" ht="17.25">
      <c r="A1452" s="150" t="s">
        <v>3045</v>
      </c>
      <c r="B1452" s="150" t="s">
        <v>2863</v>
      </c>
      <c r="C1452" s="150" t="s">
        <v>669</v>
      </c>
      <c r="D1452" s="150" t="s">
        <v>3512</v>
      </c>
      <c r="E1452" s="151" t="s">
        <v>669</v>
      </c>
      <c r="F1452" s="151" t="s">
        <v>2724</v>
      </c>
      <c r="G1452" s="150" t="s">
        <v>2836</v>
      </c>
    </row>
    <row r="1453" spans="1:7" ht="17.100000000000001">
      <c r="A1453" s="150" t="s">
        <v>2887</v>
      </c>
      <c r="B1453" s="150" t="s">
        <v>40</v>
      </c>
      <c r="C1453" s="150"/>
      <c r="D1453" s="150" t="s">
        <v>2834</v>
      </c>
      <c r="E1453" s="151"/>
      <c r="F1453" s="151" t="s">
        <v>2835</v>
      </c>
      <c r="G1453" s="150" t="s">
        <v>2888</v>
      </c>
    </row>
    <row r="1454" spans="1:7" ht="17.25">
      <c r="A1454" s="52" t="s">
        <v>3516</v>
      </c>
      <c r="B1454" s="52"/>
      <c r="C1454" s="52"/>
      <c r="D1454" s="52"/>
      <c r="E1454" s="53"/>
      <c r="F1454" s="52"/>
      <c r="G1454" s="52"/>
    </row>
    <row r="1455" spans="1:7" ht="17.25">
      <c r="A1455" s="150" t="s">
        <v>3171</v>
      </c>
      <c r="B1455" s="150" t="s">
        <v>36</v>
      </c>
      <c r="C1455" s="150" t="s">
        <v>3125</v>
      </c>
      <c r="D1455" s="150" t="s">
        <v>3512</v>
      </c>
      <c r="E1455" s="151" t="s">
        <v>3125</v>
      </c>
      <c r="F1455" s="151" t="s">
        <v>2726</v>
      </c>
      <c r="G1455" s="150" t="s">
        <v>3172</v>
      </c>
    </row>
    <row r="1456" spans="1:7" ht="17.25">
      <c r="A1456" s="150" t="s">
        <v>3173</v>
      </c>
      <c r="B1456" s="150" t="s">
        <v>38</v>
      </c>
      <c r="C1456" s="150" t="s">
        <v>3125</v>
      </c>
      <c r="D1456" s="150" t="s">
        <v>3512</v>
      </c>
      <c r="E1456" s="151" t="s">
        <v>3125</v>
      </c>
      <c r="F1456" s="150" t="s">
        <v>2726</v>
      </c>
      <c r="G1456" s="150" t="s">
        <v>3174</v>
      </c>
    </row>
    <row r="1457" spans="1:7" ht="17.25">
      <c r="A1457" s="150" t="s">
        <v>3047</v>
      </c>
      <c r="B1457" s="150" t="s">
        <v>40</v>
      </c>
      <c r="C1457" s="150" t="s">
        <v>3048</v>
      </c>
      <c r="D1457" s="150" t="s">
        <v>3512</v>
      </c>
      <c r="E1457" s="151" t="s">
        <v>669</v>
      </c>
      <c r="F1457" s="151" t="s">
        <v>2724</v>
      </c>
      <c r="G1457" s="150" t="s">
        <v>3049</v>
      </c>
    </row>
    <row r="1458" spans="1:7" ht="17.25">
      <c r="A1458" s="150" t="s">
        <v>3175</v>
      </c>
      <c r="B1458" s="150" t="s">
        <v>42</v>
      </c>
      <c r="C1458" s="150" t="s">
        <v>3176</v>
      </c>
      <c r="D1458" s="150" t="s">
        <v>3512</v>
      </c>
      <c r="E1458" s="151" t="s">
        <v>217</v>
      </c>
      <c r="F1458" s="151" t="s">
        <v>2726</v>
      </c>
      <c r="G1458" s="150" t="s">
        <v>3177</v>
      </c>
    </row>
    <row r="1459" spans="1:7" ht="17.25">
      <c r="A1459" s="150" t="s">
        <v>2890</v>
      </c>
      <c r="B1459" s="150" t="s">
        <v>42</v>
      </c>
      <c r="C1459" s="150" t="s">
        <v>2847</v>
      </c>
      <c r="D1459" s="150" t="s">
        <v>3512</v>
      </c>
      <c r="E1459" s="151" t="s">
        <v>3391</v>
      </c>
      <c r="F1459" s="151" t="s">
        <v>2741</v>
      </c>
      <c r="G1459" s="150" t="s">
        <v>2891</v>
      </c>
    </row>
    <row r="1460" spans="1:7" ht="17.25">
      <c r="A1460" s="150" t="s">
        <v>2892</v>
      </c>
      <c r="B1460" s="150" t="s">
        <v>42</v>
      </c>
      <c r="C1460" s="150" t="s">
        <v>2893</v>
      </c>
      <c r="D1460" s="150" t="s">
        <v>3512</v>
      </c>
      <c r="E1460" s="151" t="s">
        <v>3050</v>
      </c>
      <c r="F1460" s="150" t="s">
        <v>2741</v>
      </c>
      <c r="G1460" s="150" t="s">
        <v>2895</v>
      </c>
    </row>
    <row r="1461" spans="1:7" ht="17.25">
      <c r="A1461" s="150" t="s">
        <v>3178</v>
      </c>
      <c r="B1461" s="150" t="s">
        <v>44</v>
      </c>
      <c r="C1461" s="150" t="s">
        <v>217</v>
      </c>
      <c r="D1461" s="150" t="s">
        <v>3512</v>
      </c>
      <c r="E1461" s="151" t="s">
        <v>217</v>
      </c>
      <c r="F1461" s="150" t="s">
        <v>2726</v>
      </c>
      <c r="G1461" s="150" t="s">
        <v>3179</v>
      </c>
    </row>
    <row r="1462" spans="1:7" ht="17.25">
      <c r="A1462" s="150" t="s">
        <v>3180</v>
      </c>
      <c r="B1462" s="150" t="s">
        <v>44</v>
      </c>
      <c r="C1462" s="150" t="s">
        <v>217</v>
      </c>
      <c r="D1462" s="150" t="s">
        <v>3512</v>
      </c>
      <c r="E1462" s="151" t="s">
        <v>217</v>
      </c>
      <c r="F1462" s="151" t="s">
        <v>2726</v>
      </c>
      <c r="G1462" s="150" t="s">
        <v>2836</v>
      </c>
    </row>
    <row r="1463" spans="1:7" ht="17.25">
      <c r="A1463" s="150" t="s">
        <v>2896</v>
      </c>
      <c r="B1463" s="150" t="s">
        <v>44</v>
      </c>
      <c r="C1463" s="150" t="s">
        <v>2897</v>
      </c>
      <c r="D1463" s="150" t="s">
        <v>3512</v>
      </c>
      <c r="E1463" s="151" t="s">
        <v>2959</v>
      </c>
      <c r="F1463" s="150" t="s">
        <v>2739</v>
      </c>
      <c r="G1463" s="150" t="s">
        <v>2898</v>
      </c>
    </row>
    <row r="1464" spans="1:7" ht="17.25">
      <c r="A1464" s="150" t="s">
        <v>3051</v>
      </c>
      <c r="B1464" s="150" t="s">
        <v>56</v>
      </c>
      <c r="C1464" s="150" t="s">
        <v>669</v>
      </c>
      <c r="D1464" s="150" t="s">
        <v>3512</v>
      </c>
      <c r="E1464" s="151" t="s">
        <v>669</v>
      </c>
      <c r="F1464" s="151" t="s">
        <v>2724</v>
      </c>
      <c r="G1464" s="150" t="s">
        <v>3052</v>
      </c>
    </row>
    <row r="1465" spans="1:7" ht="17.25">
      <c r="A1465" s="150" t="s">
        <v>2899</v>
      </c>
      <c r="B1465" s="150" t="s">
        <v>56</v>
      </c>
      <c r="C1465" s="150" t="s">
        <v>2847</v>
      </c>
      <c r="D1465" s="150" t="s">
        <v>3512</v>
      </c>
      <c r="E1465" s="151" t="s">
        <v>3391</v>
      </c>
      <c r="F1465" s="150" t="s">
        <v>2741</v>
      </c>
      <c r="G1465" s="150" t="s">
        <v>2891</v>
      </c>
    </row>
    <row r="1466" spans="1:7" ht="17.25">
      <c r="A1466" s="150" t="s">
        <v>3053</v>
      </c>
      <c r="B1466" s="150" t="s">
        <v>57</v>
      </c>
      <c r="C1466" s="150" t="s">
        <v>3054</v>
      </c>
      <c r="D1466" s="150" t="s">
        <v>3512</v>
      </c>
      <c r="E1466" s="151" t="s">
        <v>3419</v>
      </c>
      <c r="F1466" s="150" t="s">
        <v>2739</v>
      </c>
      <c r="G1466" s="150" t="s">
        <v>3056</v>
      </c>
    </row>
    <row r="1467" spans="1:7" ht="17.25">
      <c r="A1467" s="150" t="s">
        <v>2900</v>
      </c>
      <c r="B1467" s="150" t="s">
        <v>58</v>
      </c>
      <c r="C1467" s="150" t="s">
        <v>1333</v>
      </c>
      <c r="D1467" s="150" t="s">
        <v>3512</v>
      </c>
      <c r="E1467" s="151" t="s">
        <v>1333</v>
      </c>
      <c r="F1467" s="150" t="s">
        <v>2739</v>
      </c>
      <c r="G1467" s="150" t="s">
        <v>2901</v>
      </c>
    </row>
    <row r="1468" spans="1:7" ht="17.25">
      <c r="A1468" s="150" t="s">
        <v>2902</v>
      </c>
      <c r="B1468" s="150" t="s">
        <v>35</v>
      </c>
      <c r="C1468" s="150" t="s">
        <v>2847</v>
      </c>
      <c r="D1468" s="150" t="s">
        <v>3512</v>
      </c>
      <c r="E1468" s="151" t="s">
        <v>3391</v>
      </c>
      <c r="F1468" s="151" t="s">
        <v>2741</v>
      </c>
      <c r="G1468" s="150" t="s">
        <v>2836</v>
      </c>
    </row>
    <row r="1469" spans="1:7" ht="17.100000000000001">
      <c r="A1469" s="150" t="s">
        <v>2903</v>
      </c>
      <c r="B1469" s="150" t="s">
        <v>36</v>
      </c>
      <c r="C1469" s="150"/>
      <c r="D1469" s="150" t="s">
        <v>2834</v>
      </c>
      <c r="E1469" s="151"/>
      <c r="F1469" s="151" t="s">
        <v>2835</v>
      </c>
      <c r="G1469" s="150" t="s">
        <v>2836</v>
      </c>
    </row>
    <row r="1470" spans="1:7" ht="17.25">
      <c r="A1470" s="150" t="s">
        <v>3057</v>
      </c>
      <c r="B1470" s="150" t="s">
        <v>3058</v>
      </c>
      <c r="C1470" s="150" t="s">
        <v>669</v>
      </c>
      <c r="D1470" s="150" t="s">
        <v>3512</v>
      </c>
      <c r="E1470" s="151" t="s">
        <v>669</v>
      </c>
      <c r="F1470" s="150" t="s">
        <v>2724</v>
      </c>
      <c r="G1470" s="150" t="s">
        <v>3059</v>
      </c>
    </row>
    <row r="1471" spans="1:7" ht="17.25">
      <c r="A1471" s="52" t="s">
        <v>3517</v>
      </c>
      <c r="B1471" s="52"/>
      <c r="C1471" s="52"/>
      <c r="D1471" s="52"/>
      <c r="E1471" s="53"/>
      <c r="F1471" s="52"/>
      <c r="G1471" s="52"/>
    </row>
    <row r="1472" spans="1:7" ht="17.25">
      <c r="A1472" s="150" t="s">
        <v>3182</v>
      </c>
      <c r="B1472" s="150" t="s">
        <v>38</v>
      </c>
      <c r="C1472" s="150" t="s">
        <v>217</v>
      </c>
      <c r="D1472" s="150" t="s">
        <v>3512</v>
      </c>
      <c r="E1472" s="151" t="s">
        <v>217</v>
      </c>
      <c r="F1472" s="151" t="s">
        <v>2726</v>
      </c>
      <c r="G1472" s="150" t="s">
        <v>3183</v>
      </c>
    </row>
    <row r="1473" spans="1:7" ht="17.25">
      <c r="A1473" s="150" t="s">
        <v>3061</v>
      </c>
      <c r="B1473" s="150" t="s">
        <v>38</v>
      </c>
      <c r="C1473" s="150" t="s">
        <v>669</v>
      </c>
      <c r="D1473" s="150" t="s">
        <v>3512</v>
      </c>
      <c r="E1473" s="151" t="s">
        <v>669</v>
      </c>
      <c r="F1473" s="150" t="s">
        <v>2724</v>
      </c>
      <c r="G1473" s="150" t="s">
        <v>3062</v>
      </c>
    </row>
    <row r="1474" spans="1:7" ht="17.25">
      <c r="A1474" s="150" t="s">
        <v>2911</v>
      </c>
      <c r="B1474" s="150" t="s">
        <v>40</v>
      </c>
      <c r="C1474" s="150" t="s">
        <v>2847</v>
      </c>
      <c r="D1474" s="150" t="s">
        <v>3512</v>
      </c>
      <c r="E1474" s="151" t="s">
        <v>3391</v>
      </c>
      <c r="F1474" s="150" t="s">
        <v>2741</v>
      </c>
      <c r="G1474" s="150" t="s">
        <v>2836</v>
      </c>
    </row>
    <row r="1475" spans="1:7" ht="17.25">
      <c r="A1475" s="150" t="s">
        <v>3184</v>
      </c>
      <c r="B1475" s="150" t="s">
        <v>40</v>
      </c>
      <c r="C1475" s="150" t="s">
        <v>3125</v>
      </c>
      <c r="D1475" s="150" t="s">
        <v>3512</v>
      </c>
      <c r="E1475" s="151" t="s">
        <v>3125</v>
      </c>
      <c r="F1475" s="150" t="s">
        <v>2726</v>
      </c>
      <c r="G1475" s="150" t="s">
        <v>3185</v>
      </c>
    </row>
    <row r="1476" spans="1:7" ht="17.25">
      <c r="A1476" s="150" t="s">
        <v>3063</v>
      </c>
      <c r="B1476" s="150" t="s">
        <v>40</v>
      </c>
      <c r="C1476" s="150" t="s">
        <v>669</v>
      </c>
      <c r="D1476" s="150" t="s">
        <v>3512</v>
      </c>
      <c r="E1476" s="151" t="s">
        <v>669</v>
      </c>
      <c r="F1476" s="151" t="s">
        <v>2724</v>
      </c>
      <c r="G1476" s="150" t="s">
        <v>3064</v>
      </c>
    </row>
    <row r="1477" spans="1:7" ht="17.25">
      <c r="A1477" s="150" t="s">
        <v>3186</v>
      </c>
      <c r="B1477" s="150" t="s">
        <v>40</v>
      </c>
      <c r="C1477" s="150" t="s">
        <v>217</v>
      </c>
      <c r="D1477" s="150" t="s">
        <v>3512</v>
      </c>
      <c r="E1477" s="151" t="s">
        <v>217</v>
      </c>
      <c r="F1477" s="150" t="s">
        <v>2726</v>
      </c>
      <c r="G1477" s="150" t="s">
        <v>3187</v>
      </c>
    </row>
    <row r="1478" spans="1:7" ht="17.25">
      <c r="A1478" s="150" t="s">
        <v>3188</v>
      </c>
      <c r="B1478" s="150" t="s">
        <v>42</v>
      </c>
      <c r="C1478" s="150" t="s">
        <v>3125</v>
      </c>
      <c r="D1478" s="150" t="s">
        <v>3512</v>
      </c>
      <c r="E1478" s="151" t="s">
        <v>3125</v>
      </c>
      <c r="F1478" s="150" t="s">
        <v>2726</v>
      </c>
      <c r="G1478" s="150" t="s">
        <v>3189</v>
      </c>
    </row>
    <row r="1479" spans="1:7" ht="17.25">
      <c r="A1479" s="150" t="s">
        <v>2912</v>
      </c>
      <c r="B1479" s="150" t="s">
        <v>42</v>
      </c>
      <c r="C1479" s="150" t="s">
        <v>2893</v>
      </c>
      <c r="D1479" s="150" t="s">
        <v>3512</v>
      </c>
      <c r="E1479" s="151" t="s">
        <v>3050</v>
      </c>
      <c r="F1479" s="151" t="s">
        <v>2741</v>
      </c>
      <c r="G1479" s="150" t="s">
        <v>2836</v>
      </c>
    </row>
    <row r="1480" spans="1:7" ht="17.25">
      <c r="A1480" s="150" t="s">
        <v>3190</v>
      </c>
      <c r="B1480" s="150" t="s">
        <v>44</v>
      </c>
      <c r="C1480" s="150" t="s">
        <v>217</v>
      </c>
      <c r="D1480" s="150" t="s">
        <v>3512</v>
      </c>
      <c r="E1480" s="151" t="s">
        <v>217</v>
      </c>
      <c r="F1480" s="150" t="s">
        <v>2726</v>
      </c>
      <c r="G1480" s="150" t="s">
        <v>3191</v>
      </c>
    </row>
    <row r="1481" spans="1:7" ht="17.25">
      <c r="A1481" s="150" t="s">
        <v>3192</v>
      </c>
      <c r="B1481" s="150" t="s">
        <v>44</v>
      </c>
      <c r="C1481" s="150" t="s">
        <v>217</v>
      </c>
      <c r="D1481" s="150" t="s">
        <v>3512</v>
      </c>
      <c r="E1481" s="151" t="s">
        <v>217</v>
      </c>
      <c r="F1481" s="150" t="s">
        <v>2726</v>
      </c>
      <c r="G1481" s="150" t="s">
        <v>3193</v>
      </c>
    </row>
    <row r="1482" spans="1:7" ht="17.25">
      <c r="A1482" s="150" t="s">
        <v>3194</v>
      </c>
      <c r="B1482" s="150" t="s">
        <v>56</v>
      </c>
      <c r="C1482" s="150" t="s">
        <v>3195</v>
      </c>
      <c r="D1482" s="150" t="s">
        <v>3512</v>
      </c>
      <c r="E1482" s="151" t="s">
        <v>217</v>
      </c>
      <c r="F1482" s="151" t="s">
        <v>2726</v>
      </c>
      <c r="G1482" s="150" t="s">
        <v>3196</v>
      </c>
    </row>
    <row r="1483" spans="1:7" ht="17.25">
      <c r="A1483" s="150" t="s">
        <v>3197</v>
      </c>
      <c r="B1483" s="150" t="s">
        <v>56</v>
      </c>
      <c r="C1483" s="150" t="s">
        <v>3125</v>
      </c>
      <c r="D1483" s="150" t="s">
        <v>3512</v>
      </c>
      <c r="E1483" s="151" t="s">
        <v>3125</v>
      </c>
      <c r="F1483" s="151" t="s">
        <v>2726</v>
      </c>
      <c r="G1483" s="150" t="s">
        <v>3198</v>
      </c>
    </row>
    <row r="1484" spans="1:7" ht="17.25">
      <c r="A1484" s="150" t="s">
        <v>3199</v>
      </c>
      <c r="B1484" s="150" t="s">
        <v>56</v>
      </c>
      <c r="C1484" s="150" t="s">
        <v>3200</v>
      </c>
      <c r="D1484" s="150" t="s">
        <v>3512</v>
      </c>
      <c r="E1484" s="151" t="s">
        <v>3125</v>
      </c>
      <c r="F1484" s="150" t="s">
        <v>2726</v>
      </c>
      <c r="G1484" s="150" t="s">
        <v>3201</v>
      </c>
    </row>
    <row r="1485" spans="1:7" ht="17.25">
      <c r="A1485" s="150" t="s">
        <v>3202</v>
      </c>
      <c r="B1485" s="150" t="s">
        <v>57</v>
      </c>
      <c r="C1485" s="150" t="s">
        <v>3125</v>
      </c>
      <c r="D1485" s="150" t="s">
        <v>3512</v>
      </c>
      <c r="E1485" s="151" t="s">
        <v>3125</v>
      </c>
      <c r="F1485" s="150" t="s">
        <v>2726</v>
      </c>
      <c r="G1485" s="150" t="s">
        <v>3203</v>
      </c>
    </row>
    <row r="1486" spans="1:7" ht="17.25">
      <c r="A1486" s="150" t="s">
        <v>2913</v>
      </c>
      <c r="B1486" s="150" t="s">
        <v>57</v>
      </c>
      <c r="C1486" s="150" t="s">
        <v>2847</v>
      </c>
      <c r="D1486" s="150" t="s">
        <v>3512</v>
      </c>
      <c r="E1486" s="151" t="s">
        <v>3391</v>
      </c>
      <c r="F1486" s="151" t="s">
        <v>2741</v>
      </c>
      <c r="G1486" s="150" t="s">
        <v>2914</v>
      </c>
    </row>
    <row r="1487" spans="1:7" ht="17.25">
      <c r="A1487" s="150" t="s">
        <v>3204</v>
      </c>
      <c r="B1487" s="150" t="s">
        <v>58</v>
      </c>
      <c r="C1487" s="150" t="s">
        <v>217</v>
      </c>
      <c r="D1487" s="150" t="s">
        <v>3512</v>
      </c>
      <c r="E1487" s="151" t="s">
        <v>217</v>
      </c>
      <c r="F1487" s="151" t="s">
        <v>2726</v>
      </c>
      <c r="G1487" s="150" t="s">
        <v>3205</v>
      </c>
    </row>
    <row r="1488" spans="1:7" ht="17.25">
      <c r="A1488" s="150" t="s">
        <v>3446</v>
      </c>
      <c r="B1488" s="150" t="s">
        <v>2863</v>
      </c>
      <c r="C1488" s="150" t="s">
        <v>3447</v>
      </c>
      <c r="D1488" s="150" t="s">
        <v>3512</v>
      </c>
      <c r="E1488" s="151" t="s">
        <v>343</v>
      </c>
      <c r="F1488" s="150" t="s">
        <v>2724</v>
      </c>
      <c r="G1488" s="150" t="s">
        <v>2836</v>
      </c>
    </row>
    <row r="1489" spans="1:7" ht="17.25">
      <c r="A1489" s="148" t="s">
        <v>3065</v>
      </c>
      <c r="B1489" s="148"/>
      <c r="C1489" s="148" t="s">
        <v>3066</v>
      </c>
      <c r="D1489" s="148" t="s">
        <v>3512</v>
      </c>
      <c r="E1489" s="149" t="s">
        <v>1889</v>
      </c>
      <c r="F1489" s="149" t="s">
        <v>2936</v>
      </c>
      <c r="G1489" s="148" t="s">
        <v>3067</v>
      </c>
    </row>
    <row r="1490" spans="1:7" ht="17.25">
      <c r="A1490" s="150" t="s">
        <v>2915</v>
      </c>
      <c r="B1490" s="150" t="s">
        <v>2916</v>
      </c>
      <c r="C1490" s="150" t="s">
        <v>1333</v>
      </c>
      <c r="D1490" s="150" t="s">
        <v>3512</v>
      </c>
      <c r="E1490" s="151" t="s">
        <v>1333</v>
      </c>
      <c r="F1490" s="150" t="s">
        <v>2739</v>
      </c>
      <c r="G1490" s="150" t="s">
        <v>2836</v>
      </c>
    </row>
    <row r="1491" spans="1:7" ht="17.25">
      <c r="A1491" s="52" t="s">
        <v>3518</v>
      </c>
      <c r="B1491" s="52"/>
      <c r="C1491" s="52"/>
      <c r="D1491" s="52"/>
      <c r="E1491" s="53"/>
      <c r="F1491" s="52"/>
      <c r="G1491" s="52"/>
    </row>
    <row r="1492" spans="1:7" ht="17.25">
      <c r="A1492" s="150" t="s">
        <v>3069</v>
      </c>
      <c r="B1492" s="150" t="s">
        <v>36</v>
      </c>
      <c r="C1492" s="150" t="s">
        <v>669</v>
      </c>
      <c r="D1492" s="150" t="s">
        <v>3512</v>
      </c>
      <c r="E1492" s="151" t="s">
        <v>669</v>
      </c>
      <c r="F1492" s="151" t="s">
        <v>2724</v>
      </c>
      <c r="G1492" s="150" t="s">
        <v>2836</v>
      </c>
    </row>
    <row r="1493" spans="1:7" ht="17.25">
      <c r="A1493" s="150" t="s">
        <v>3207</v>
      </c>
      <c r="B1493" s="150" t="s">
        <v>36</v>
      </c>
      <c r="C1493" s="150" t="s">
        <v>3125</v>
      </c>
      <c r="D1493" s="150" t="s">
        <v>3512</v>
      </c>
      <c r="E1493" s="151" t="s">
        <v>3125</v>
      </c>
      <c r="F1493" s="150" t="s">
        <v>2726</v>
      </c>
      <c r="G1493" s="150" t="s">
        <v>3208</v>
      </c>
    </row>
    <row r="1494" spans="1:7" ht="17.25">
      <c r="A1494" s="150" t="s">
        <v>3070</v>
      </c>
      <c r="B1494" s="150" t="s">
        <v>42</v>
      </c>
      <c r="C1494" s="150" t="s">
        <v>3071</v>
      </c>
      <c r="D1494" s="150" t="s">
        <v>3512</v>
      </c>
      <c r="E1494" s="151" t="s">
        <v>669</v>
      </c>
      <c r="F1494" s="150" t="s">
        <v>2724</v>
      </c>
      <c r="G1494" s="150" t="s">
        <v>3072</v>
      </c>
    </row>
    <row r="1495" spans="1:7" ht="17.25">
      <c r="A1495" s="150" t="s">
        <v>3209</v>
      </c>
      <c r="B1495" s="150" t="s">
        <v>36</v>
      </c>
      <c r="C1495" s="150" t="s">
        <v>217</v>
      </c>
      <c r="D1495" s="150" t="s">
        <v>3512</v>
      </c>
      <c r="E1495" s="151" t="s">
        <v>217</v>
      </c>
      <c r="F1495" s="151" t="s">
        <v>2726</v>
      </c>
      <c r="G1495" s="150" t="s">
        <v>3210</v>
      </c>
    </row>
    <row r="1496" spans="1:7" ht="17.25">
      <c r="A1496" s="150" t="s">
        <v>3211</v>
      </c>
      <c r="B1496" s="150" t="s">
        <v>36</v>
      </c>
      <c r="C1496" s="150" t="s">
        <v>3125</v>
      </c>
      <c r="D1496" s="150" t="s">
        <v>3512</v>
      </c>
      <c r="E1496" s="151" t="s">
        <v>3125</v>
      </c>
      <c r="F1496" s="151" t="s">
        <v>2726</v>
      </c>
      <c r="G1496" s="150" t="s">
        <v>3212</v>
      </c>
    </row>
    <row r="1497" spans="1:7" ht="17.25">
      <c r="A1497" s="150" t="s">
        <v>2918</v>
      </c>
      <c r="B1497" s="150" t="s">
        <v>36</v>
      </c>
      <c r="C1497" s="150" t="s">
        <v>2893</v>
      </c>
      <c r="D1497" s="150" t="s">
        <v>3512</v>
      </c>
      <c r="E1497" s="151" t="s">
        <v>3050</v>
      </c>
      <c r="F1497" s="151" t="s">
        <v>2741</v>
      </c>
      <c r="G1497" s="150" t="s">
        <v>2836</v>
      </c>
    </row>
    <row r="1498" spans="1:7" ht="17.25">
      <c r="A1498" s="150" t="s">
        <v>3213</v>
      </c>
      <c r="B1498" s="150" t="s">
        <v>36</v>
      </c>
      <c r="C1498" s="150" t="s">
        <v>217</v>
      </c>
      <c r="D1498" s="150" t="s">
        <v>3512</v>
      </c>
      <c r="E1498" s="151" t="s">
        <v>217</v>
      </c>
      <c r="F1498" s="150" t="s">
        <v>2726</v>
      </c>
      <c r="G1498" s="150" t="s">
        <v>3214</v>
      </c>
    </row>
    <row r="1499" spans="1:7" ht="17.100000000000001">
      <c r="A1499" s="150" t="s">
        <v>2919</v>
      </c>
      <c r="B1499" s="150" t="s">
        <v>36</v>
      </c>
      <c r="C1499" s="150"/>
      <c r="D1499" s="150" t="s">
        <v>2834</v>
      </c>
      <c r="E1499" s="151"/>
      <c r="F1499" s="150" t="s">
        <v>2835</v>
      </c>
      <c r="G1499" s="150" t="s">
        <v>2920</v>
      </c>
    </row>
    <row r="1500" spans="1:7" ht="17.25">
      <c r="A1500" s="150" t="s">
        <v>3073</v>
      </c>
      <c r="B1500" s="150" t="s">
        <v>40</v>
      </c>
      <c r="C1500" s="150" t="s">
        <v>3074</v>
      </c>
      <c r="D1500" s="150" t="s">
        <v>3512</v>
      </c>
      <c r="E1500" s="151" t="s">
        <v>669</v>
      </c>
      <c r="F1500" s="151" t="s">
        <v>2724</v>
      </c>
      <c r="G1500" s="150" t="s">
        <v>3075</v>
      </c>
    </row>
    <row r="1501" spans="1:7" ht="17.25">
      <c r="A1501" s="150" t="s">
        <v>3215</v>
      </c>
      <c r="B1501" s="150" t="s">
        <v>40</v>
      </c>
      <c r="C1501" s="150" t="s">
        <v>3125</v>
      </c>
      <c r="D1501" s="150" t="s">
        <v>3512</v>
      </c>
      <c r="E1501" s="151" t="s">
        <v>3125</v>
      </c>
      <c r="F1501" s="151" t="s">
        <v>2726</v>
      </c>
      <c r="G1501" s="150" t="s">
        <v>3216</v>
      </c>
    </row>
    <row r="1502" spans="1:7" ht="17.25">
      <c r="A1502" s="150" t="s">
        <v>3076</v>
      </c>
      <c r="B1502" s="150" t="s">
        <v>40</v>
      </c>
      <c r="C1502" s="150" t="s">
        <v>669</v>
      </c>
      <c r="D1502" s="150" t="s">
        <v>3512</v>
      </c>
      <c r="E1502" s="151" t="s">
        <v>669</v>
      </c>
      <c r="F1502" s="151" t="s">
        <v>2724</v>
      </c>
      <c r="G1502" s="150" t="s">
        <v>3077</v>
      </c>
    </row>
    <row r="1503" spans="1:7" ht="17.25">
      <c r="A1503" s="150" t="s">
        <v>3217</v>
      </c>
      <c r="B1503" s="150" t="s">
        <v>40</v>
      </c>
      <c r="C1503" s="150" t="s">
        <v>217</v>
      </c>
      <c r="D1503" s="150" t="s">
        <v>3512</v>
      </c>
      <c r="E1503" s="151" t="s">
        <v>217</v>
      </c>
      <c r="F1503" s="151" t="s">
        <v>2726</v>
      </c>
      <c r="G1503" s="150" t="s">
        <v>3218</v>
      </c>
    </row>
    <row r="1504" spans="1:7" ht="17.25">
      <c r="A1504" s="150" t="s">
        <v>3078</v>
      </c>
      <c r="B1504" s="150" t="s">
        <v>42</v>
      </c>
      <c r="C1504" s="150" t="s">
        <v>3074</v>
      </c>
      <c r="D1504" s="150" t="s">
        <v>3512</v>
      </c>
      <c r="E1504" s="151" t="s">
        <v>669</v>
      </c>
      <c r="F1504" s="151" t="s">
        <v>2724</v>
      </c>
      <c r="G1504" s="150" t="s">
        <v>3079</v>
      </c>
    </row>
    <row r="1505" spans="1:7" ht="17.25">
      <c r="A1505" s="150" t="s">
        <v>3219</v>
      </c>
      <c r="B1505" s="150" t="s">
        <v>42</v>
      </c>
      <c r="C1505" s="150" t="s">
        <v>3125</v>
      </c>
      <c r="D1505" s="150" t="s">
        <v>3512</v>
      </c>
      <c r="E1505" s="151" t="s">
        <v>3125</v>
      </c>
      <c r="F1505" s="151" t="s">
        <v>2726</v>
      </c>
      <c r="G1505" s="150" t="s">
        <v>3220</v>
      </c>
    </row>
    <row r="1506" spans="1:7" ht="17.25">
      <c r="A1506" s="150" t="s">
        <v>2921</v>
      </c>
      <c r="B1506" s="150" t="s">
        <v>42</v>
      </c>
      <c r="C1506" s="150" t="s">
        <v>2922</v>
      </c>
      <c r="D1506" s="150" t="s">
        <v>3512</v>
      </c>
      <c r="E1506" s="151" t="s">
        <v>3396</v>
      </c>
      <c r="F1506" s="150" t="s">
        <v>2741</v>
      </c>
      <c r="G1506" s="150" t="s">
        <v>2923</v>
      </c>
    </row>
    <row r="1507" spans="1:7" ht="17.25">
      <c r="A1507" s="150" t="s">
        <v>3080</v>
      </c>
      <c r="B1507" s="150" t="s">
        <v>42</v>
      </c>
      <c r="C1507" s="150" t="s">
        <v>669</v>
      </c>
      <c r="D1507" s="150" t="s">
        <v>3512</v>
      </c>
      <c r="E1507" s="151" t="s">
        <v>669</v>
      </c>
      <c r="F1507" s="150" t="s">
        <v>2724</v>
      </c>
      <c r="G1507" s="150" t="s">
        <v>3081</v>
      </c>
    </row>
    <row r="1508" spans="1:7" ht="17.25">
      <c r="A1508" s="150" t="s">
        <v>3222</v>
      </c>
      <c r="B1508" s="150" t="s">
        <v>44</v>
      </c>
      <c r="C1508" s="150" t="s">
        <v>3125</v>
      </c>
      <c r="D1508" s="150" t="s">
        <v>3512</v>
      </c>
      <c r="E1508" s="151" t="s">
        <v>3125</v>
      </c>
      <c r="F1508" s="151" t="s">
        <v>2726</v>
      </c>
      <c r="G1508" s="150" t="s">
        <v>3223</v>
      </c>
    </row>
    <row r="1509" spans="1:7" ht="17.25">
      <c r="A1509" s="150" t="s">
        <v>2924</v>
      </c>
      <c r="B1509" s="150" t="s">
        <v>44</v>
      </c>
      <c r="C1509" s="150" t="s">
        <v>2847</v>
      </c>
      <c r="D1509" s="150" t="s">
        <v>3512</v>
      </c>
      <c r="E1509" s="151" t="s">
        <v>3391</v>
      </c>
      <c r="F1509" s="151" t="s">
        <v>2741</v>
      </c>
      <c r="G1509" s="150" t="s">
        <v>2925</v>
      </c>
    </row>
    <row r="1510" spans="1:7" ht="17.25">
      <c r="A1510" s="150" t="s">
        <v>3224</v>
      </c>
      <c r="B1510" s="150" t="s">
        <v>44</v>
      </c>
      <c r="C1510" s="150" t="s">
        <v>3125</v>
      </c>
      <c r="D1510" s="150" t="s">
        <v>3512</v>
      </c>
      <c r="E1510" s="151" t="s">
        <v>3125</v>
      </c>
      <c r="F1510" s="151" t="s">
        <v>2726</v>
      </c>
      <c r="G1510" s="150" t="s">
        <v>3225</v>
      </c>
    </row>
    <row r="1511" spans="1:7" ht="17.25">
      <c r="A1511" s="150" t="s">
        <v>3226</v>
      </c>
      <c r="B1511" s="150" t="s">
        <v>56</v>
      </c>
      <c r="C1511" s="150" t="s">
        <v>3125</v>
      </c>
      <c r="D1511" s="150" t="s">
        <v>3512</v>
      </c>
      <c r="E1511" s="151" t="s">
        <v>3125</v>
      </c>
      <c r="F1511" s="150" t="s">
        <v>2726</v>
      </c>
      <c r="G1511" s="150" t="s">
        <v>3227</v>
      </c>
    </row>
    <row r="1512" spans="1:7" ht="17.25">
      <c r="A1512" s="150" t="s">
        <v>3228</v>
      </c>
      <c r="B1512" s="150" t="s">
        <v>57</v>
      </c>
      <c r="C1512" s="150" t="s">
        <v>3125</v>
      </c>
      <c r="D1512" s="150" t="s">
        <v>3512</v>
      </c>
      <c r="E1512" s="151" t="s">
        <v>3125</v>
      </c>
      <c r="F1512" s="151" t="s">
        <v>2726</v>
      </c>
      <c r="G1512" s="150" t="s">
        <v>3229</v>
      </c>
    </row>
    <row r="1513" spans="1:7" ht="17.25">
      <c r="A1513" s="150" t="s">
        <v>3082</v>
      </c>
      <c r="B1513" s="150" t="s">
        <v>2876</v>
      </c>
      <c r="C1513" s="150" t="s">
        <v>3083</v>
      </c>
      <c r="D1513" s="150" t="s">
        <v>3512</v>
      </c>
      <c r="E1513" s="151" t="s">
        <v>3083</v>
      </c>
      <c r="F1513" s="150" t="s">
        <v>2730</v>
      </c>
      <c r="G1513" s="150" t="s">
        <v>3084</v>
      </c>
    </row>
    <row r="1514" spans="1:7" ht="17.100000000000001">
      <c r="A1514" s="150" t="s">
        <v>2926</v>
      </c>
      <c r="B1514" s="150" t="s">
        <v>58</v>
      </c>
      <c r="C1514" s="150"/>
      <c r="D1514" s="150" t="s">
        <v>2834</v>
      </c>
      <c r="E1514" s="151"/>
      <c r="F1514" s="151" t="s">
        <v>2835</v>
      </c>
      <c r="G1514" s="150" t="s">
        <v>2836</v>
      </c>
    </row>
    <row r="1515" spans="1:7" ht="17.100000000000001">
      <c r="A1515" s="150" t="s">
        <v>2927</v>
      </c>
      <c r="B1515" s="150" t="s">
        <v>40</v>
      </c>
      <c r="C1515" s="150"/>
      <c r="D1515" s="150" t="s">
        <v>2834</v>
      </c>
      <c r="E1515" s="151"/>
      <c r="F1515" s="151" t="s">
        <v>2835</v>
      </c>
      <c r="G1515" s="150" t="s">
        <v>2836</v>
      </c>
    </row>
    <row r="1516" spans="1:7" ht="17.100000000000001">
      <c r="A1516" s="150" t="s">
        <v>2928</v>
      </c>
      <c r="B1516" s="150" t="s">
        <v>42</v>
      </c>
      <c r="C1516" s="150"/>
      <c r="D1516" s="150" t="s">
        <v>2834</v>
      </c>
      <c r="E1516" s="151"/>
      <c r="F1516" s="151" t="s">
        <v>2835</v>
      </c>
      <c r="G1516" s="150" t="s">
        <v>2836</v>
      </c>
    </row>
    <row r="1517" spans="1:7" ht="17.100000000000001">
      <c r="A1517" s="150" t="s">
        <v>2929</v>
      </c>
      <c r="B1517" s="150" t="s">
        <v>42</v>
      </c>
      <c r="C1517" s="150"/>
      <c r="D1517" s="150" t="s">
        <v>2834</v>
      </c>
      <c r="E1517" s="151"/>
      <c r="F1517" s="151" t="s">
        <v>2835</v>
      </c>
      <c r="G1517" s="150" t="s">
        <v>2836</v>
      </c>
    </row>
    <row r="1518" spans="1:7" ht="17.100000000000001">
      <c r="A1518" s="150" t="s">
        <v>2930</v>
      </c>
      <c r="B1518" s="150" t="s">
        <v>2876</v>
      </c>
      <c r="C1518" s="150"/>
      <c r="D1518" s="150" t="s">
        <v>2834</v>
      </c>
      <c r="E1518" s="151"/>
      <c r="F1518" s="150" t="s">
        <v>2835</v>
      </c>
      <c r="G1518" s="150" t="s">
        <v>2836</v>
      </c>
    </row>
    <row r="1519" spans="1:7" ht="17.100000000000001">
      <c r="A1519" s="150" t="s">
        <v>2931</v>
      </c>
      <c r="B1519" s="150" t="s">
        <v>56</v>
      </c>
      <c r="C1519" s="150"/>
      <c r="D1519" s="150" t="s">
        <v>2834</v>
      </c>
      <c r="E1519" s="151"/>
      <c r="F1519" s="150" t="s">
        <v>2835</v>
      </c>
      <c r="G1519" s="150" t="s">
        <v>2836</v>
      </c>
    </row>
    <row r="1520" spans="1:7" ht="17.100000000000001">
      <c r="A1520" s="150" t="s">
        <v>2932</v>
      </c>
      <c r="B1520" s="150" t="s">
        <v>2876</v>
      </c>
      <c r="C1520" s="150"/>
      <c r="D1520" s="150" t="s">
        <v>2834</v>
      </c>
      <c r="E1520" s="151"/>
      <c r="F1520" s="150" t="s">
        <v>2835</v>
      </c>
      <c r="G1520" s="150" t="s">
        <v>2836</v>
      </c>
    </row>
    <row r="1521" spans="1:7" ht="17.25">
      <c r="A1521" s="150" t="s">
        <v>3230</v>
      </c>
      <c r="B1521" s="150" t="s">
        <v>3231</v>
      </c>
      <c r="C1521" s="150" t="s">
        <v>3125</v>
      </c>
      <c r="D1521" s="150" t="s">
        <v>3512</v>
      </c>
      <c r="E1521" s="151" t="s">
        <v>3125</v>
      </c>
      <c r="F1521" s="151" t="s">
        <v>2726</v>
      </c>
      <c r="G1521" s="150" t="s">
        <v>2836</v>
      </c>
    </row>
    <row r="1522" spans="1:7" ht="17.25">
      <c r="A1522" s="150" t="s">
        <v>3232</v>
      </c>
      <c r="B1522" s="150" t="s">
        <v>36</v>
      </c>
      <c r="C1522" s="150" t="s">
        <v>3125</v>
      </c>
      <c r="D1522" s="150" t="s">
        <v>3512</v>
      </c>
      <c r="E1522" s="151" t="s">
        <v>3125</v>
      </c>
      <c r="F1522" s="151" t="s">
        <v>2726</v>
      </c>
      <c r="G1522" s="150" t="s">
        <v>2836</v>
      </c>
    </row>
    <row r="1523" spans="1:7" ht="17.25">
      <c r="A1523" s="150" t="s">
        <v>3233</v>
      </c>
      <c r="B1523" s="150" t="s">
        <v>3234</v>
      </c>
      <c r="C1523" s="150" t="s">
        <v>217</v>
      </c>
      <c r="D1523" s="150" t="s">
        <v>3512</v>
      </c>
      <c r="E1523" s="151" t="s">
        <v>217</v>
      </c>
      <c r="F1523" s="151" t="s">
        <v>2726</v>
      </c>
      <c r="G1523" s="150" t="s">
        <v>2836</v>
      </c>
    </row>
    <row r="1524" spans="1:7" ht="17.25">
      <c r="A1524" s="52" t="s">
        <v>3519</v>
      </c>
      <c r="B1524" s="52"/>
      <c r="C1524" s="52"/>
      <c r="D1524" s="52"/>
      <c r="E1524" s="53"/>
      <c r="F1524" s="52"/>
      <c r="G1524" s="52"/>
    </row>
    <row r="1525" spans="1:7" ht="17.25">
      <c r="A1525" s="150" t="s">
        <v>3236</v>
      </c>
      <c r="B1525" s="150" t="s">
        <v>35</v>
      </c>
      <c r="C1525" s="150" t="s">
        <v>217</v>
      </c>
      <c r="D1525" s="150" t="s">
        <v>3512</v>
      </c>
      <c r="E1525" s="151" t="s">
        <v>217</v>
      </c>
      <c r="F1525" s="150" t="s">
        <v>2726</v>
      </c>
      <c r="G1525" s="150" t="s">
        <v>3237</v>
      </c>
    </row>
    <row r="1526" spans="1:7" ht="17.25">
      <c r="A1526" s="150" t="s">
        <v>3238</v>
      </c>
      <c r="B1526" s="150" t="s">
        <v>33</v>
      </c>
      <c r="C1526" s="150" t="s">
        <v>3125</v>
      </c>
      <c r="D1526" s="150" t="s">
        <v>3512</v>
      </c>
      <c r="E1526" s="151" t="s">
        <v>3125</v>
      </c>
      <c r="F1526" s="151" t="s">
        <v>2726</v>
      </c>
      <c r="G1526" s="150" t="s">
        <v>3239</v>
      </c>
    </row>
    <row r="1527" spans="1:7" ht="17.25">
      <c r="A1527" s="150" t="s">
        <v>3086</v>
      </c>
      <c r="B1527" s="150" t="s">
        <v>38</v>
      </c>
      <c r="C1527" s="150" t="s">
        <v>669</v>
      </c>
      <c r="D1527" s="150" t="s">
        <v>3512</v>
      </c>
      <c r="E1527" s="151" t="s">
        <v>669</v>
      </c>
      <c r="F1527" s="151" t="s">
        <v>2724</v>
      </c>
      <c r="G1527" s="150" t="s">
        <v>3087</v>
      </c>
    </row>
    <row r="1528" spans="1:7" ht="17.25">
      <c r="A1528" s="150" t="s">
        <v>3240</v>
      </c>
      <c r="B1528" s="150" t="s">
        <v>40</v>
      </c>
      <c r="C1528" s="150" t="s">
        <v>217</v>
      </c>
      <c r="D1528" s="150" t="s">
        <v>3512</v>
      </c>
      <c r="E1528" s="151" t="s">
        <v>217</v>
      </c>
      <c r="F1528" s="150" t="s">
        <v>2726</v>
      </c>
      <c r="G1528" s="150" t="s">
        <v>3241</v>
      </c>
    </row>
    <row r="1529" spans="1:7" ht="17.25">
      <c r="A1529" s="150" t="s">
        <v>3242</v>
      </c>
      <c r="B1529" s="150" t="s">
        <v>40</v>
      </c>
      <c r="C1529" s="150" t="s">
        <v>217</v>
      </c>
      <c r="D1529" s="150" t="s">
        <v>3512</v>
      </c>
      <c r="E1529" s="151" t="s">
        <v>217</v>
      </c>
      <c r="F1529" s="150" t="s">
        <v>2726</v>
      </c>
      <c r="G1529" s="150" t="s">
        <v>3243</v>
      </c>
    </row>
    <row r="1530" spans="1:7" ht="17.25">
      <c r="A1530" s="150" t="s">
        <v>3244</v>
      </c>
      <c r="B1530" s="150" t="s">
        <v>40</v>
      </c>
      <c r="C1530" s="150" t="s">
        <v>217</v>
      </c>
      <c r="D1530" s="150" t="s">
        <v>3512</v>
      </c>
      <c r="E1530" s="151" t="s">
        <v>217</v>
      </c>
      <c r="F1530" s="150" t="s">
        <v>2726</v>
      </c>
      <c r="G1530" s="150" t="s">
        <v>3245</v>
      </c>
    </row>
    <row r="1531" spans="1:7" ht="17.25">
      <c r="A1531" s="150" t="s">
        <v>3246</v>
      </c>
      <c r="B1531" s="150" t="s">
        <v>33</v>
      </c>
      <c r="C1531" s="150" t="s">
        <v>217</v>
      </c>
      <c r="D1531" s="150" t="s">
        <v>3512</v>
      </c>
      <c r="E1531" s="151" t="s">
        <v>217</v>
      </c>
      <c r="F1531" s="150" t="s">
        <v>2726</v>
      </c>
      <c r="G1531" s="150" t="s">
        <v>3247</v>
      </c>
    </row>
    <row r="1532" spans="1:7" ht="17.25">
      <c r="A1532" s="150" t="s">
        <v>2934</v>
      </c>
      <c r="B1532" s="150" t="s">
        <v>44</v>
      </c>
      <c r="C1532" s="150" t="s">
        <v>2935</v>
      </c>
      <c r="D1532" s="150" t="s">
        <v>3512</v>
      </c>
      <c r="E1532" s="151" t="s">
        <v>2599</v>
      </c>
      <c r="F1532" s="150" t="s">
        <v>2739</v>
      </c>
      <c r="G1532" s="150" t="s">
        <v>2937</v>
      </c>
    </row>
    <row r="1533" spans="1:7" ht="17.100000000000001">
      <c r="A1533" s="150" t="s">
        <v>2938</v>
      </c>
      <c r="B1533" s="150" t="s">
        <v>44</v>
      </c>
      <c r="C1533" s="150"/>
      <c r="D1533" s="150" t="s">
        <v>2834</v>
      </c>
      <c r="E1533" s="151"/>
      <c r="F1533" s="151" t="s">
        <v>2939</v>
      </c>
      <c r="G1533" s="150" t="s">
        <v>2836</v>
      </c>
    </row>
    <row r="1534" spans="1:7" ht="17.100000000000001">
      <c r="A1534" s="150" t="s">
        <v>2940</v>
      </c>
      <c r="B1534" s="150" t="s">
        <v>44</v>
      </c>
      <c r="C1534" s="150" t="s">
        <v>2941</v>
      </c>
      <c r="D1534" s="150" t="s">
        <v>2834</v>
      </c>
      <c r="E1534" s="151"/>
      <c r="F1534" s="151" t="s">
        <v>2942</v>
      </c>
      <c r="G1534" s="150" t="s">
        <v>2943</v>
      </c>
    </row>
    <row r="1535" spans="1:7" ht="17.25">
      <c r="A1535" s="150" t="s">
        <v>3249</v>
      </c>
      <c r="B1535" s="150" t="s">
        <v>56</v>
      </c>
      <c r="C1535" s="150" t="s">
        <v>217</v>
      </c>
      <c r="D1535" s="150" t="s">
        <v>3512</v>
      </c>
      <c r="E1535" s="151" t="s">
        <v>217</v>
      </c>
      <c r="F1535" s="151" t="s">
        <v>2726</v>
      </c>
      <c r="G1535" s="150" t="s">
        <v>3243</v>
      </c>
    </row>
    <row r="1536" spans="1:7" ht="17.25">
      <c r="A1536" s="150" t="s">
        <v>3250</v>
      </c>
      <c r="B1536" s="150" t="s">
        <v>57</v>
      </c>
      <c r="C1536" s="150" t="s">
        <v>3125</v>
      </c>
      <c r="D1536" s="150" t="s">
        <v>3512</v>
      </c>
      <c r="E1536" s="151" t="s">
        <v>3125</v>
      </c>
      <c r="F1536" s="151" t="s">
        <v>2726</v>
      </c>
      <c r="G1536" s="150" t="s">
        <v>3251</v>
      </c>
    </row>
    <row r="1537" spans="1:7" ht="17.25">
      <c r="A1537" s="150" t="s">
        <v>3252</v>
      </c>
      <c r="B1537" s="150" t="s">
        <v>57</v>
      </c>
      <c r="C1537" s="150" t="s">
        <v>3125</v>
      </c>
      <c r="D1537" s="150" t="s">
        <v>3512</v>
      </c>
      <c r="E1537" s="151" t="s">
        <v>3125</v>
      </c>
      <c r="F1537" s="150" t="s">
        <v>2726</v>
      </c>
      <c r="G1537" s="150" t="s">
        <v>3253</v>
      </c>
    </row>
    <row r="1538" spans="1:7" ht="17.25">
      <c r="A1538" s="150" t="s">
        <v>3254</v>
      </c>
      <c r="B1538" s="150" t="s">
        <v>58</v>
      </c>
      <c r="C1538" s="150" t="s">
        <v>217</v>
      </c>
      <c r="D1538" s="150" t="s">
        <v>3512</v>
      </c>
      <c r="E1538" s="151" t="s">
        <v>217</v>
      </c>
      <c r="F1538" s="150" t="s">
        <v>2726</v>
      </c>
      <c r="G1538" s="150" t="s">
        <v>3255</v>
      </c>
    </row>
    <row r="1539" spans="1:7" ht="17.25">
      <c r="A1539" s="150" t="s">
        <v>3256</v>
      </c>
      <c r="B1539" s="150" t="s">
        <v>42</v>
      </c>
      <c r="C1539" s="150" t="s">
        <v>3257</v>
      </c>
      <c r="D1539" s="150" t="s">
        <v>3512</v>
      </c>
      <c r="E1539" s="151" t="s">
        <v>217</v>
      </c>
      <c r="F1539" s="151" t="s">
        <v>2726</v>
      </c>
      <c r="G1539" s="150" t="s">
        <v>2836</v>
      </c>
    </row>
    <row r="1540" spans="1:7" ht="17.25">
      <c r="A1540" s="150" t="s">
        <v>3450</v>
      </c>
      <c r="B1540" s="150" t="s">
        <v>58</v>
      </c>
      <c r="C1540" s="150" t="s">
        <v>3451</v>
      </c>
      <c r="D1540" s="150" t="s">
        <v>3512</v>
      </c>
      <c r="E1540" s="151" t="s">
        <v>343</v>
      </c>
      <c r="F1540" s="151" t="s">
        <v>2724</v>
      </c>
      <c r="G1540" s="150" t="s">
        <v>2836</v>
      </c>
    </row>
    <row r="1541" spans="1:7" ht="17.25">
      <c r="A1541" s="150" t="s">
        <v>3258</v>
      </c>
      <c r="B1541" s="150" t="s">
        <v>38</v>
      </c>
      <c r="C1541" s="150" t="s">
        <v>3125</v>
      </c>
      <c r="D1541" s="150" t="s">
        <v>3512</v>
      </c>
      <c r="E1541" s="151" t="s">
        <v>3125</v>
      </c>
      <c r="F1541" s="151" t="s">
        <v>2726</v>
      </c>
      <c r="G1541" s="150" t="s">
        <v>2836</v>
      </c>
    </row>
    <row r="1542" spans="1:7" ht="17.25">
      <c r="A1542" s="150" t="s">
        <v>3259</v>
      </c>
      <c r="B1542" s="150" t="s">
        <v>33</v>
      </c>
      <c r="C1542" s="150" t="s">
        <v>217</v>
      </c>
      <c r="D1542" s="150" t="s">
        <v>3512</v>
      </c>
      <c r="E1542" s="151" t="s">
        <v>217</v>
      </c>
      <c r="F1542" s="150" t="s">
        <v>2726</v>
      </c>
      <c r="G1542" s="150" t="s">
        <v>2836</v>
      </c>
    </row>
    <row r="1543" spans="1:7" ht="17.100000000000001">
      <c r="A1543" s="150" t="s">
        <v>2944</v>
      </c>
      <c r="B1543" s="150" t="s">
        <v>2876</v>
      </c>
      <c r="C1543" s="150"/>
      <c r="D1543" s="150" t="s">
        <v>2834</v>
      </c>
      <c r="E1543" s="151"/>
      <c r="F1543" s="151" t="s">
        <v>2945</v>
      </c>
      <c r="G1543" s="150" t="s">
        <v>2836</v>
      </c>
    </row>
    <row r="1544" spans="1:7" ht="17.25">
      <c r="A1544" s="52" t="s">
        <v>3520</v>
      </c>
      <c r="B1544" s="52"/>
      <c r="C1544" s="52"/>
      <c r="D1544" s="52"/>
      <c r="E1544" s="53"/>
      <c r="F1544" s="52"/>
      <c r="G1544" s="52"/>
    </row>
    <row r="1545" spans="1:7" ht="17.25">
      <c r="A1545" s="150" t="s">
        <v>3089</v>
      </c>
      <c r="B1545" s="150" t="s">
        <v>33</v>
      </c>
      <c r="C1545" s="150" t="s">
        <v>3090</v>
      </c>
      <c r="D1545" s="150" t="s">
        <v>3512</v>
      </c>
      <c r="E1545" s="151" t="s">
        <v>669</v>
      </c>
      <c r="F1545" s="151" t="s">
        <v>2724</v>
      </c>
      <c r="G1545" s="150" t="s">
        <v>2836</v>
      </c>
    </row>
    <row r="1546" spans="1:7" ht="17.25">
      <c r="A1546" s="150" t="s">
        <v>3261</v>
      </c>
      <c r="B1546" s="150" t="s">
        <v>38</v>
      </c>
      <c r="C1546" s="150" t="s">
        <v>217</v>
      </c>
      <c r="D1546" s="150" t="s">
        <v>3512</v>
      </c>
      <c r="E1546" s="151" t="s">
        <v>217</v>
      </c>
      <c r="F1546" s="150" t="s">
        <v>2726</v>
      </c>
      <c r="G1546" s="150" t="s">
        <v>3255</v>
      </c>
    </row>
    <row r="1547" spans="1:7" ht="17.25">
      <c r="A1547" s="150" t="s">
        <v>3262</v>
      </c>
      <c r="B1547" s="150" t="s">
        <v>42</v>
      </c>
      <c r="C1547" s="150" t="s">
        <v>3125</v>
      </c>
      <c r="D1547" s="150" t="s">
        <v>3512</v>
      </c>
      <c r="E1547" s="151" t="s">
        <v>3125</v>
      </c>
      <c r="F1547" s="151" t="s">
        <v>2726</v>
      </c>
      <c r="G1547" s="150" t="s">
        <v>3263</v>
      </c>
    </row>
    <row r="1548" spans="1:7" ht="17.25">
      <c r="A1548" s="150" t="s">
        <v>3264</v>
      </c>
      <c r="B1548" s="150" t="s">
        <v>42</v>
      </c>
      <c r="C1548" s="150" t="s">
        <v>3125</v>
      </c>
      <c r="D1548" s="150" t="s">
        <v>3512</v>
      </c>
      <c r="E1548" s="151" t="s">
        <v>3125</v>
      </c>
      <c r="F1548" s="151" t="s">
        <v>2726</v>
      </c>
      <c r="G1548" s="150" t="s">
        <v>3265</v>
      </c>
    </row>
    <row r="1549" spans="1:7" ht="17.25">
      <c r="A1549" s="150" t="s">
        <v>3266</v>
      </c>
      <c r="B1549" s="150" t="s">
        <v>44</v>
      </c>
      <c r="C1549" s="150" t="s">
        <v>217</v>
      </c>
      <c r="D1549" s="150" t="s">
        <v>3512</v>
      </c>
      <c r="E1549" s="151" t="s">
        <v>217</v>
      </c>
      <c r="F1549" s="150" t="s">
        <v>2726</v>
      </c>
      <c r="G1549" s="150" t="s">
        <v>3267</v>
      </c>
    </row>
    <row r="1550" spans="1:7" ht="17.25">
      <c r="A1550" s="150" t="s">
        <v>3268</v>
      </c>
      <c r="B1550" s="150" t="s">
        <v>56</v>
      </c>
      <c r="C1550" s="150" t="s">
        <v>3269</v>
      </c>
      <c r="D1550" s="150" t="s">
        <v>3512</v>
      </c>
      <c r="E1550" s="151" t="s">
        <v>217</v>
      </c>
      <c r="F1550" s="151" t="s">
        <v>2726</v>
      </c>
      <c r="G1550" s="150" t="s">
        <v>3270</v>
      </c>
    </row>
    <row r="1551" spans="1:7" ht="17.25">
      <c r="A1551" s="150" t="s">
        <v>3271</v>
      </c>
      <c r="B1551" s="150" t="s">
        <v>56</v>
      </c>
      <c r="C1551" s="150" t="s">
        <v>3269</v>
      </c>
      <c r="D1551" s="150" t="s">
        <v>3512</v>
      </c>
      <c r="E1551" s="151" t="s">
        <v>217</v>
      </c>
      <c r="F1551" s="150" t="s">
        <v>2726</v>
      </c>
      <c r="G1551" s="150" t="s">
        <v>3270</v>
      </c>
    </row>
    <row r="1552" spans="1:7" ht="17.25">
      <c r="A1552" s="150" t="s">
        <v>3272</v>
      </c>
      <c r="B1552" s="150" t="s">
        <v>56</v>
      </c>
      <c r="C1552" s="150" t="s">
        <v>217</v>
      </c>
      <c r="D1552" s="150" t="s">
        <v>3512</v>
      </c>
      <c r="E1552" s="151" t="s">
        <v>217</v>
      </c>
      <c r="F1552" s="150" t="s">
        <v>2726</v>
      </c>
      <c r="G1552" s="150" t="s">
        <v>3273</v>
      </c>
    </row>
    <row r="1553" spans="1:7" ht="17.25">
      <c r="A1553" s="150" t="s">
        <v>3274</v>
      </c>
      <c r="B1553" s="150" t="s">
        <v>57</v>
      </c>
      <c r="C1553" s="150" t="s">
        <v>3125</v>
      </c>
      <c r="D1553" s="150" t="s">
        <v>3512</v>
      </c>
      <c r="E1553" s="151" t="s">
        <v>3125</v>
      </c>
      <c r="F1553" s="151" t="s">
        <v>2726</v>
      </c>
      <c r="G1553" s="150" t="s">
        <v>3275</v>
      </c>
    </row>
    <row r="1554" spans="1:7" ht="17.25">
      <c r="A1554" s="150" t="s">
        <v>3091</v>
      </c>
      <c r="B1554" s="150" t="s">
        <v>57</v>
      </c>
      <c r="C1554" s="150" t="s">
        <v>3092</v>
      </c>
      <c r="D1554" s="150" t="s">
        <v>3512</v>
      </c>
      <c r="E1554" s="151" t="s">
        <v>669</v>
      </c>
      <c r="F1554" s="151" t="s">
        <v>2724</v>
      </c>
      <c r="G1554" s="150" t="s">
        <v>3093</v>
      </c>
    </row>
    <row r="1555" spans="1:7" ht="17.25">
      <c r="A1555" s="150" t="s">
        <v>2947</v>
      </c>
      <c r="B1555" s="150" t="s">
        <v>58</v>
      </c>
      <c r="C1555" s="150" t="s">
        <v>2839</v>
      </c>
      <c r="D1555" s="150" t="s">
        <v>3512</v>
      </c>
      <c r="E1555" s="151" t="s">
        <v>217</v>
      </c>
      <c r="F1555" s="151" t="s">
        <v>2741</v>
      </c>
      <c r="G1555" s="150" t="s">
        <v>2948</v>
      </c>
    </row>
    <row r="1556" spans="1:7" ht="17.25">
      <c r="A1556" s="150" t="s">
        <v>3276</v>
      </c>
      <c r="B1556" s="150" t="s">
        <v>58</v>
      </c>
      <c r="C1556" s="150" t="s">
        <v>3125</v>
      </c>
      <c r="D1556" s="150" t="s">
        <v>3512</v>
      </c>
      <c r="E1556" s="151" t="s">
        <v>3125</v>
      </c>
      <c r="F1556" s="150" t="s">
        <v>2726</v>
      </c>
      <c r="G1556" s="150" t="s">
        <v>3277</v>
      </c>
    </row>
    <row r="1557" spans="1:7" ht="17.25">
      <c r="A1557" s="150" t="s">
        <v>3278</v>
      </c>
      <c r="B1557" s="150" t="s">
        <v>58</v>
      </c>
      <c r="C1557" s="150" t="s">
        <v>217</v>
      </c>
      <c r="D1557" s="150" t="s">
        <v>3512</v>
      </c>
      <c r="E1557" s="151" t="s">
        <v>217</v>
      </c>
      <c r="F1557" s="150" t="s">
        <v>2726</v>
      </c>
      <c r="G1557" s="150" t="s">
        <v>3279</v>
      </c>
    </row>
    <row r="1558" spans="1:7" ht="17.100000000000001">
      <c r="A1558" s="150" t="s">
        <v>2949</v>
      </c>
      <c r="B1558" s="150" t="s">
        <v>56</v>
      </c>
      <c r="C1558" s="150"/>
      <c r="D1558" s="150" t="s">
        <v>2834</v>
      </c>
      <c r="E1558" s="151"/>
      <c r="F1558" s="151" t="s">
        <v>2835</v>
      </c>
      <c r="G1558" s="150" t="s">
        <v>2836</v>
      </c>
    </row>
    <row r="1559" spans="1:7" ht="17.25">
      <c r="A1559" s="150" t="s">
        <v>3280</v>
      </c>
      <c r="B1559" s="150" t="s">
        <v>3281</v>
      </c>
      <c r="C1559" s="150" t="s">
        <v>217</v>
      </c>
      <c r="D1559" s="150" t="s">
        <v>3512</v>
      </c>
      <c r="E1559" s="151" t="s">
        <v>217</v>
      </c>
      <c r="F1559" s="150" t="s">
        <v>2726</v>
      </c>
      <c r="G1559" s="150" t="s">
        <v>3282</v>
      </c>
    </row>
    <row r="1560" spans="1:7" ht="17.25">
      <c r="A1560" s="150" t="s">
        <v>3283</v>
      </c>
      <c r="B1560" s="150" t="s">
        <v>3284</v>
      </c>
      <c r="C1560" s="150" t="s">
        <v>3125</v>
      </c>
      <c r="D1560" s="150" t="s">
        <v>3512</v>
      </c>
      <c r="E1560" s="151" t="s">
        <v>3125</v>
      </c>
      <c r="F1560" s="150" t="s">
        <v>2726</v>
      </c>
      <c r="G1560" s="150" t="s">
        <v>3285</v>
      </c>
    </row>
    <row r="1561" spans="1:7" ht="17.25">
      <c r="A1561" s="150" t="s">
        <v>2950</v>
      </c>
      <c r="B1561" s="150" t="s">
        <v>2951</v>
      </c>
      <c r="C1561" s="150" t="s">
        <v>1333</v>
      </c>
      <c r="D1561" s="150" t="s">
        <v>3512</v>
      </c>
      <c r="E1561" s="151" t="s">
        <v>1333</v>
      </c>
      <c r="F1561" s="150" t="s">
        <v>2739</v>
      </c>
      <c r="G1561" s="150" t="s">
        <v>2836</v>
      </c>
    </row>
    <row r="1562" spans="1:7" ht="17.25">
      <c r="A1562" s="150" t="s">
        <v>2952</v>
      </c>
      <c r="B1562" s="150" t="s">
        <v>2951</v>
      </c>
      <c r="C1562" s="150" t="s">
        <v>1333</v>
      </c>
      <c r="D1562" s="150" t="s">
        <v>3512</v>
      </c>
      <c r="E1562" s="151" t="s">
        <v>1333</v>
      </c>
      <c r="F1562" s="150" t="s">
        <v>2739</v>
      </c>
      <c r="G1562" s="150" t="s">
        <v>2836</v>
      </c>
    </row>
    <row r="1563" spans="1:7" ht="17.25">
      <c r="A1563" s="150" t="s">
        <v>3286</v>
      </c>
      <c r="B1563" s="150" t="s">
        <v>40</v>
      </c>
      <c r="C1563" s="150" t="s">
        <v>217</v>
      </c>
      <c r="D1563" s="150" t="s">
        <v>3512</v>
      </c>
      <c r="E1563" s="151" t="s">
        <v>217</v>
      </c>
      <c r="F1563" s="150" t="s">
        <v>2726</v>
      </c>
      <c r="G1563" s="150" t="s">
        <v>3287</v>
      </c>
    </row>
    <row r="1564" spans="1:7" ht="17.25">
      <c r="A1564" s="150" t="s">
        <v>3288</v>
      </c>
      <c r="B1564" s="150"/>
      <c r="C1564" s="150" t="s">
        <v>217</v>
      </c>
      <c r="D1564" s="150" t="s">
        <v>3512</v>
      </c>
      <c r="E1564" s="151" t="s">
        <v>217</v>
      </c>
      <c r="F1564" s="151" t="s">
        <v>2726</v>
      </c>
      <c r="G1564" s="150" t="s">
        <v>2836</v>
      </c>
    </row>
    <row r="1565" spans="1:7" ht="17.25">
      <c r="A1565" s="52" t="s">
        <v>3521</v>
      </c>
      <c r="B1565" s="52"/>
      <c r="C1565" s="52"/>
      <c r="D1565" s="52"/>
      <c r="E1565" s="53"/>
      <c r="F1565" s="52"/>
      <c r="G1565" s="52"/>
    </row>
    <row r="1566" spans="1:7" ht="17.25">
      <c r="A1566" s="150" t="s">
        <v>3095</v>
      </c>
      <c r="B1566" s="150" t="s">
        <v>19</v>
      </c>
      <c r="C1566" s="150" t="s">
        <v>669</v>
      </c>
      <c r="D1566" s="150" t="s">
        <v>3512</v>
      </c>
      <c r="E1566" s="151" t="s">
        <v>669</v>
      </c>
      <c r="F1566" s="151" t="s">
        <v>2724</v>
      </c>
      <c r="G1566" s="150" t="s">
        <v>3096</v>
      </c>
    </row>
    <row r="1567" spans="1:7" ht="17.25">
      <c r="A1567" s="150" t="s">
        <v>2956</v>
      </c>
      <c r="B1567" s="150" t="s">
        <v>2957</v>
      </c>
      <c r="C1567" s="150" t="s">
        <v>1333</v>
      </c>
      <c r="D1567" s="150" t="s">
        <v>3512</v>
      </c>
      <c r="E1567" s="151" t="s">
        <v>1333</v>
      </c>
      <c r="F1567" s="151" t="s">
        <v>2739</v>
      </c>
      <c r="G1567" s="150" t="s">
        <v>2836</v>
      </c>
    </row>
    <row r="1568" spans="1:7" ht="17.25">
      <c r="A1568" s="150" t="s">
        <v>2958</v>
      </c>
      <c r="B1568" s="150"/>
      <c r="C1568" s="150" t="s">
        <v>2959</v>
      </c>
      <c r="D1568" s="150" t="s">
        <v>3512</v>
      </c>
      <c r="E1568" s="151" t="s">
        <v>2959</v>
      </c>
      <c r="F1568" s="150" t="s">
        <v>2739</v>
      </c>
      <c r="G1568" s="150" t="s">
        <v>2836</v>
      </c>
    </row>
    <row r="1569" spans="1:7" ht="17.25">
      <c r="A1569" s="150" t="s">
        <v>3290</v>
      </c>
      <c r="B1569" s="150" t="s">
        <v>3291</v>
      </c>
      <c r="C1569" s="150" t="s">
        <v>3125</v>
      </c>
      <c r="D1569" s="150" t="s">
        <v>3512</v>
      </c>
      <c r="E1569" s="151" t="s">
        <v>3125</v>
      </c>
      <c r="F1569" s="150" t="s">
        <v>2726</v>
      </c>
      <c r="G1569" s="150" t="s">
        <v>3292</v>
      </c>
    </row>
    <row r="1570" spans="1:7" ht="17.25">
      <c r="A1570" s="150" t="s">
        <v>3293</v>
      </c>
      <c r="B1570" s="150"/>
      <c r="C1570" s="150" t="s">
        <v>217</v>
      </c>
      <c r="D1570" s="150" t="s">
        <v>3512</v>
      </c>
      <c r="E1570" s="151" t="s">
        <v>217</v>
      </c>
      <c r="F1570" s="151" t="s">
        <v>2726</v>
      </c>
      <c r="G1570" s="150" t="s">
        <v>2836</v>
      </c>
    </row>
    <row r="1571" spans="1:7" ht="17.25">
      <c r="A1571" s="52" t="s">
        <v>3522</v>
      </c>
      <c r="B1571" s="52"/>
      <c r="C1571" s="52"/>
      <c r="D1571" s="52"/>
      <c r="E1571" s="53"/>
      <c r="F1571" s="52"/>
      <c r="G1571" s="52"/>
    </row>
    <row r="1572" spans="1:7" ht="17.25">
      <c r="A1572" s="150" t="s">
        <v>3295</v>
      </c>
      <c r="B1572" s="150" t="s">
        <v>10</v>
      </c>
      <c r="C1572" s="150" t="s">
        <v>217</v>
      </c>
      <c r="D1572" s="150" t="s">
        <v>3512</v>
      </c>
      <c r="E1572" s="151" t="s">
        <v>217</v>
      </c>
      <c r="F1572" s="150" t="s">
        <v>2726</v>
      </c>
      <c r="G1572" s="150" t="s">
        <v>2836</v>
      </c>
    </row>
    <row r="1573" spans="1:7" ht="17.25">
      <c r="A1573" s="150" t="s">
        <v>3296</v>
      </c>
      <c r="B1573" s="150" t="s">
        <v>3297</v>
      </c>
      <c r="C1573" s="150" t="s">
        <v>217</v>
      </c>
      <c r="D1573" s="150" t="s">
        <v>3512</v>
      </c>
      <c r="E1573" s="151" t="s">
        <v>217</v>
      </c>
      <c r="F1573" s="150" t="s">
        <v>2726</v>
      </c>
      <c r="G1573" s="150" t="s">
        <v>3298</v>
      </c>
    </row>
    <row r="1574" spans="1:7" ht="17.25">
      <c r="A1574" s="150" t="s">
        <v>3299</v>
      </c>
      <c r="B1574" s="150" t="s">
        <v>3297</v>
      </c>
      <c r="C1574" s="150" t="s">
        <v>217</v>
      </c>
      <c r="D1574" s="150" t="s">
        <v>3512</v>
      </c>
      <c r="E1574" s="151" t="s">
        <v>217</v>
      </c>
      <c r="F1574" s="151" t="s">
        <v>2726</v>
      </c>
      <c r="G1574" s="150" t="s">
        <v>2836</v>
      </c>
    </row>
    <row r="1575" spans="1:7" ht="17.25">
      <c r="A1575" s="150" t="s">
        <v>3300</v>
      </c>
      <c r="B1575" s="150" t="s">
        <v>12</v>
      </c>
      <c r="C1575" s="150" t="s">
        <v>217</v>
      </c>
      <c r="D1575" s="150" t="s">
        <v>3512</v>
      </c>
      <c r="E1575" s="151" t="s">
        <v>217</v>
      </c>
      <c r="F1575" s="151" t="s">
        <v>2726</v>
      </c>
      <c r="G1575" s="150" t="s">
        <v>3301</v>
      </c>
    </row>
    <row r="1576" spans="1:7" ht="17.25">
      <c r="A1576" s="52" t="s">
        <v>3523</v>
      </c>
      <c r="B1576" s="52"/>
      <c r="C1576" s="52"/>
      <c r="D1576" s="52"/>
      <c r="E1576" s="53"/>
      <c r="F1576" s="52"/>
      <c r="G1576" s="52"/>
    </row>
    <row r="1577" spans="1:7" ht="17.25">
      <c r="A1577" s="150" t="s">
        <v>3303</v>
      </c>
      <c r="B1577" s="150" t="s">
        <v>2980</v>
      </c>
      <c r="C1577" s="150" t="s">
        <v>217</v>
      </c>
      <c r="D1577" s="150" t="s">
        <v>3512</v>
      </c>
      <c r="E1577" s="151" t="s">
        <v>217</v>
      </c>
      <c r="F1577" s="150" t="s">
        <v>2726</v>
      </c>
      <c r="G1577" s="150" t="s">
        <v>2836</v>
      </c>
    </row>
    <row r="1578" spans="1:7" ht="17.25">
      <c r="A1578" s="150" t="s">
        <v>3304</v>
      </c>
      <c r="B1578" s="150" t="s">
        <v>2980</v>
      </c>
      <c r="C1578" s="150" t="s">
        <v>3305</v>
      </c>
      <c r="D1578" s="150" t="s">
        <v>3512</v>
      </c>
      <c r="E1578" s="151" t="s">
        <v>217</v>
      </c>
      <c r="F1578" s="150" t="s">
        <v>2739</v>
      </c>
      <c r="G1578" s="150" t="s">
        <v>2836</v>
      </c>
    </row>
    <row r="1579" spans="1:7" ht="17.25">
      <c r="A1579" s="150" t="s">
        <v>3306</v>
      </c>
      <c r="B1579" s="150" t="s">
        <v>2980</v>
      </c>
      <c r="C1579" s="150" t="s">
        <v>3257</v>
      </c>
      <c r="D1579" s="150" t="s">
        <v>3512</v>
      </c>
      <c r="E1579" s="151" t="s">
        <v>217</v>
      </c>
      <c r="F1579" s="150" t="s">
        <v>2726</v>
      </c>
      <c r="G1579" s="150" t="s">
        <v>3307</v>
      </c>
    </row>
    <row r="1580" spans="1:7" ht="17.25">
      <c r="A1580" s="150" t="s">
        <v>3308</v>
      </c>
      <c r="B1580" s="150" t="s">
        <v>2980</v>
      </c>
      <c r="C1580" s="150" t="s">
        <v>217</v>
      </c>
      <c r="D1580" s="150" t="s">
        <v>3512</v>
      </c>
      <c r="E1580" s="151" t="s">
        <v>217</v>
      </c>
      <c r="F1580" s="150" t="s">
        <v>2726</v>
      </c>
      <c r="G1580" s="150" t="s">
        <v>2836</v>
      </c>
    </row>
    <row r="1581" spans="1:7" ht="17.25">
      <c r="A1581" s="52" t="s">
        <v>3524</v>
      </c>
      <c r="B1581" s="52"/>
      <c r="C1581" s="52"/>
      <c r="D1581" s="52"/>
      <c r="E1581" s="53"/>
      <c r="F1581" s="52"/>
      <c r="G1581" s="52"/>
    </row>
    <row r="1582" spans="1:7" ht="17.25">
      <c r="A1582" s="150" t="s">
        <v>3310</v>
      </c>
      <c r="B1582" s="150" t="s">
        <v>3311</v>
      </c>
      <c r="C1582" s="150" t="s">
        <v>3312</v>
      </c>
      <c r="D1582" s="150" t="s">
        <v>3512</v>
      </c>
      <c r="E1582" s="151" t="s">
        <v>217</v>
      </c>
      <c r="F1582" s="150" t="s">
        <v>2726</v>
      </c>
      <c r="G1582" s="150" t="s">
        <v>2836</v>
      </c>
    </row>
    <row r="1583" spans="1:7" ht="17.25">
      <c r="A1583" s="150" t="s">
        <v>3098</v>
      </c>
      <c r="B1583" s="150" t="s">
        <v>2957</v>
      </c>
      <c r="C1583" s="150" t="s">
        <v>669</v>
      </c>
      <c r="D1583" s="150" t="s">
        <v>3512</v>
      </c>
      <c r="E1583" s="151" t="s">
        <v>669</v>
      </c>
      <c r="F1583" s="150" t="s">
        <v>2724</v>
      </c>
      <c r="G1583" s="150" t="s">
        <v>3099</v>
      </c>
    </row>
    <row r="1584" spans="1:7" ht="17.25">
      <c r="A1584" s="150" t="s">
        <v>3313</v>
      </c>
      <c r="B1584" s="150" t="s">
        <v>3314</v>
      </c>
      <c r="C1584" s="150" t="s">
        <v>3315</v>
      </c>
      <c r="D1584" s="150" t="s">
        <v>3512</v>
      </c>
      <c r="E1584" s="151" t="s">
        <v>217</v>
      </c>
      <c r="F1584" s="150" t="s">
        <v>2726</v>
      </c>
      <c r="G1584" s="150" t="s">
        <v>2836</v>
      </c>
    </row>
    <row r="1585" spans="1:7" ht="17.25">
      <c r="A1585" s="150" t="s">
        <v>3316</v>
      </c>
      <c r="B1585" s="150" t="s">
        <v>3317</v>
      </c>
      <c r="C1585" s="150" t="s">
        <v>217</v>
      </c>
      <c r="D1585" s="150" t="s">
        <v>3512</v>
      </c>
      <c r="E1585" s="151" t="s">
        <v>217</v>
      </c>
      <c r="F1585" s="151" t="s">
        <v>2726</v>
      </c>
      <c r="G1585" s="150" t="s">
        <v>2836</v>
      </c>
    </row>
    <row r="1586" spans="1:7" ht="17.25">
      <c r="A1586" s="150" t="s">
        <v>3100</v>
      </c>
      <c r="B1586" s="150" t="s">
        <v>3101</v>
      </c>
      <c r="C1586" s="150" t="s">
        <v>669</v>
      </c>
      <c r="D1586" s="150" t="s">
        <v>3512</v>
      </c>
      <c r="E1586" s="151" t="s">
        <v>669</v>
      </c>
      <c r="F1586" s="151" t="s">
        <v>2724</v>
      </c>
      <c r="G1586" s="150" t="s">
        <v>2836</v>
      </c>
    </row>
    <row r="1587" spans="1:7" ht="17.25">
      <c r="A1587" s="150" t="s">
        <v>3318</v>
      </c>
      <c r="B1587" s="150" t="s">
        <v>3319</v>
      </c>
      <c r="C1587" s="150" t="s">
        <v>217</v>
      </c>
      <c r="D1587" s="150" t="s">
        <v>3512</v>
      </c>
      <c r="E1587" s="151" t="s">
        <v>217</v>
      </c>
      <c r="F1587" s="150" t="s">
        <v>2726</v>
      </c>
      <c r="G1587" s="150" t="s">
        <v>2836</v>
      </c>
    </row>
    <row r="1588" spans="1:7" ht="17.25">
      <c r="A1588" s="150" t="s">
        <v>3320</v>
      </c>
      <c r="B1588" s="150" t="s">
        <v>3317</v>
      </c>
      <c r="C1588" s="150" t="s">
        <v>217</v>
      </c>
      <c r="D1588" s="150" t="s">
        <v>3512</v>
      </c>
      <c r="E1588" s="151" t="s">
        <v>217</v>
      </c>
      <c r="F1588" s="150" t="s">
        <v>2726</v>
      </c>
      <c r="G1588" s="150" t="s">
        <v>2836</v>
      </c>
    </row>
    <row r="1589" spans="1:7" ht="17.25">
      <c r="A1589" s="150" t="s">
        <v>3321</v>
      </c>
      <c r="B1589" s="150" t="s">
        <v>3317</v>
      </c>
      <c r="C1589" s="150" t="s">
        <v>217</v>
      </c>
      <c r="D1589" s="150" t="s">
        <v>3512</v>
      </c>
      <c r="E1589" s="151" t="s">
        <v>217</v>
      </c>
      <c r="F1589" s="150" t="s">
        <v>2726</v>
      </c>
      <c r="G1589" s="150" t="s">
        <v>2836</v>
      </c>
    </row>
    <row r="1590" spans="1:7" ht="17.25">
      <c r="A1590" s="52" t="s">
        <v>3525</v>
      </c>
      <c r="B1590" s="52"/>
      <c r="C1590" s="52"/>
      <c r="D1590" s="52"/>
      <c r="E1590" s="53"/>
      <c r="F1590" s="52"/>
      <c r="G1590" s="52"/>
    </row>
    <row r="1591" spans="1:7" ht="17.25">
      <c r="A1591" s="150" t="s">
        <v>3323</v>
      </c>
      <c r="B1591" s="150" t="s">
        <v>10</v>
      </c>
      <c r="C1591" s="150" t="s">
        <v>217</v>
      </c>
      <c r="D1591" s="150" t="s">
        <v>3512</v>
      </c>
      <c r="E1591" s="151" t="s">
        <v>217</v>
      </c>
      <c r="F1591" s="150" t="s">
        <v>2726</v>
      </c>
      <c r="G1591" s="150" t="s">
        <v>2836</v>
      </c>
    </row>
    <row r="1592" spans="1:7" ht="17.25">
      <c r="A1592" s="150" t="s">
        <v>2961</v>
      </c>
      <c r="B1592" s="150" t="s">
        <v>10</v>
      </c>
      <c r="C1592" s="150" t="s">
        <v>2847</v>
      </c>
      <c r="D1592" s="150" t="s">
        <v>3512</v>
      </c>
      <c r="E1592" s="151" t="s">
        <v>3391</v>
      </c>
      <c r="F1592" s="150" t="s">
        <v>2741</v>
      </c>
      <c r="G1592" s="150" t="s">
        <v>2836</v>
      </c>
    </row>
    <row r="1593" spans="1:7" ht="17.25">
      <c r="A1593" s="150" t="s">
        <v>2962</v>
      </c>
      <c r="B1593" s="150" t="s">
        <v>10</v>
      </c>
      <c r="C1593" s="150" t="s">
        <v>2847</v>
      </c>
      <c r="D1593" s="150" t="s">
        <v>3512</v>
      </c>
      <c r="E1593" s="151" t="s">
        <v>3391</v>
      </c>
      <c r="F1593" s="150" t="s">
        <v>2741</v>
      </c>
      <c r="G1593" s="150" t="s">
        <v>2836</v>
      </c>
    </row>
    <row r="1594" spans="1:7" ht="17.25">
      <c r="A1594" s="150" t="s">
        <v>2963</v>
      </c>
      <c r="B1594" s="150" t="s">
        <v>10</v>
      </c>
      <c r="C1594" s="150" t="s">
        <v>2847</v>
      </c>
      <c r="D1594" s="150" t="s">
        <v>3512</v>
      </c>
      <c r="E1594" s="151" t="s">
        <v>3391</v>
      </c>
      <c r="F1594" s="151" t="s">
        <v>2741</v>
      </c>
      <c r="G1594" s="150" t="s">
        <v>2836</v>
      </c>
    </row>
    <row r="1595" spans="1:7" ht="17.25">
      <c r="A1595" s="150" t="s">
        <v>2964</v>
      </c>
      <c r="B1595" s="150" t="s">
        <v>10</v>
      </c>
      <c r="C1595" s="150" t="s">
        <v>2847</v>
      </c>
      <c r="D1595" s="150" t="s">
        <v>3512</v>
      </c>
      <c r="E1595" s="151" t="s">
        <v>3391</v>
      </c>
      <c r="F1595" s="150" t="s">
        <v>2741</v>
      </c>
      <c r="G1595" s="150" t="s">
        <v>2836</v>
      </c>
    </row>
    <row r="1596" spans="1:7" ht="17.25">
      <c r="A1596" s="150" t="s">
        <v>3324</v>
      </c>
      <c r="B1596" s="150" t="s">
        <v>61</v>
      </c>
      <c r="C1596" s="150" t="s">
        <v>217</v>
      </c>
      <c r="D1596" s="150" t="s">
        <v>3512</v>
      </c>
      <c r="E1596" s="151" t="s">
        <v>217</v>
      </c>
      <c r="F1596" s="150" t="s">
        <v>2726</v>
      </c>
      <c r="G1596" s="150" t="s">
        <v>3325</v>
      </c>
    </row>
    <row r="1597" spans="1:7" ht="17.25">
      <c r="A1597" s="150" t="s">
        <v>3326</v>
      </c>
      <c r="B1597" s="150" t="s">
        <v>61</v>
      </c>
      <c r="C1597" s="150" t="s">
        <v>217</v>
      </c>
      <c r="D1597" s="150" t="s">
        <v>3512</v>
      </c>
      <c r="E1597" s="151" t="s">
        <v>217</v>
      </c>
      <c r="F1597" s="150" t="s">
        <v>2726</v>
      </c>
      <c r="G1597" s="150" t="s">
        <v>2836</v>
      </c>
    </row>
    <row r="1598" spans="1:7" ht="17.25">
      <c r="A1598" s="52" t="s">
        <v>3526</v>
      </c>
      <c r="B1598" s="52"/>
      <c r="C1598" s="52"/>
      <c r="D1598" s="52"/>
      <c r="E1598" s="53"/>
      <c r="F1598" s="52"/>
      <c r="G1598" s="52"/>
    </row>
    <row r="1599" spans="1:7" ht="17.25">
      <c r="A1599" s="150" t="s">
        <v>3328</v>
      </c>
      <c r="B1599" s="150" t="s">
        <v>74</v>
      </c>
      <c r="C1599" s="150" t="s">
        <v>217</v>
      </c>
      <c r="D1599" s="150" t="s">
        <v>3512</v>
      </c>
      <c r="E1599" s="151" t="s">
        <v>217</v>
      </c>
      <c r="F1599" s="150" t="s">
        <v>2726</v>
      </c>
      <c r="G1599" s="150" t="s">
        <v>2836</v>
      </c>
    </row>
    <row r="1600" spans="1:7" ht="17.25">
      <c r="A1600" s="150" t="s">
        <v>3329</v>
      </c>
      <c r="B1600" s="150" t="s">
        <v>3330</v>
      </c>
      <c r="C1600" s="150" t="s">
        <v>3312</v>
      </c>
      <c r="D1600" s="150" t="s">
        <v>3512</v>
      </c>
      <c r="E1600" s="151" t="s">
        <v>217</v>
      </c>
      <c r="F1600" s="150" t="s">
        <v>2726</v>
      </c>
      <c r="G1600" s="150" t="s">
        <v>2836</v>
      </c>
    </row>
    <row r="1601" spans="1:7" ht="17.25">
      <c r="A1601" s="150" t="s">
        <v>3331</v>
      </c>
      <c r="B1601" s="150" t="s">
        <v>74</v>
      </c>
      <c r="C1601" s="150" t="s">
        <v>3332</v>
      </c>
      <c r="D1601" s="150" t="s">
        <v>3512</v>
      </c>
      <c r="E1601" s="151" t="s">
        <v>217</v>
      </c>
      <c r="F1601" s="150" t="s">
        <v>2726</v>
      </c>
      <c r="G1601" s="150" t="s">
        <v>3333</v>
      </c>
    </row>
    <row r="1602" spans="1:7" ht="17.25">
      <c r="A1602" s="150" t="s">
        <v>3334</v>
      </c>
      <c r="B1602" s="150" t="s">
        <v>2957</v>
      </c>
      <c r="C1602" s="150" t="s">
        <v>3335</v>
      </c>
      <c r="D1602" s="150" t="s">
        <v>3512</v>
      </c>
      <c r="E1602" s="151" t="s">
        <v>217</v>
      </c>
      <c r="F1602" s="150" t="s">
        <v>2739</v>
      </c>
      <c r="G1602" s="150" t="s">
        <v>2836</v>
      </c>
    </row>
    <row r="1603" spans="1:7" ht="17.25">
      <c r="A1603" s="150" t="s">
        <v>2966</v>
      </c>
      <c r="B1603" s="150" t="s">
        <v>2957</v>
      </c>
      <c r="C1603" s="150" t="s">
        <v>2847</v>
      </c>
      <c r="D1603" s="150" t="s">
        <v>3512</v>
      </c>
      <c r="E1603" s="151" t="s">
        <v>3391</v>
      </c>
      <c r="F1603" s="150" t="s">
        <v>2741</v>
      </c>
      <c r="G1603" s="150" t="s">
        <v>2836</v>
      </c>
    </row>
    <row r="1604" spans="1:7" ht="17.25">
      <c r="A1604" s="150" t="s">
        <v>2967</v>
      </c>
      <c r="B1604" s="150" t="s">
        <v>2957</v>
      </c>
      <c r="C1604" s="150" t="s">
        <v>2847</v>
      </c>
      <c r="D1604" s="150" t="s">
        <v>3512</v>
      </c>
      <c r="E1604" s="151" t="s">
        <v>3391</v>
      </c>
      <c r="F1604" s="150" t="s">
        <v>2741</v>
      </c>
      <c r="G1604" s="150" t="s">
        <v>2836</v>
      </c>
    </row>
    <row r="1605" spans="1:7" ht="17.25">
      <c r="A1605" s="150" t="s">
        <v>2968</v>
      </c>
      <c r="B1605" s="150" t="s">
        <v>2957</v>
      </c>
      <c r="C1605" s="150" t="s">
        <v>2847</v>
      </c>
      <c r="D1605" s="150" t="s">
        <v>3512</v>
      </c>
      <c r="E1605" s="151" t="s">
        <v>3391</v>
      </c>
      <c r="F1605" s="150" t="s">
        <v>2741</v>
      </c>
      <c r="G1605" s="150" t="s">
        <v>2836</v>
      </c>
    </row>
    <row r="1606" spans="1:7" ht="17.25">
      <c r="A1606" s="150" t="s">
        <v>3336</v>
      </c>
      <c r="B1606" s="150" t="s">
        <v>74</v>
      </c>
      <c r="C1606" s="150" t="s">
        <v>3125</v>
      </c>
      <c r="D1606" s="150" t="s">
        <v>3512</v>
      </c>
      <c r="E1606" s="151" t="s">
        <v>3125</v>
      </c>
      <c r="F1606" s="150" t="s">
        <v>2726</v>
      </c>
      <c r="G1606" s="150" t="s">
        <v>2836</v>
      </c>
    </row>
    <row r="1607" spans="1:7" ht="17.25">
      <c r="A1607" s="150" t="s">
        <v>3337</v>
      </c>
      <c r="B1607" s="150" t="s">
        <v>83</v>
      </c>
      <c r="C1607" s="150" t="s">
        <v>217</v>
      </c>
      <c r="D1607" s="150" t="s">
        <v>3512</v>
      </c>
      <c r="E1607" s="151" t="s">
        <v>217</v>
      </c>
      <c r="F1607" s="150" t="s">
        <v>2726</v>
      </c>
      <c r="G1607" s="150" t="s">
        <v>2836</v>
      </c>
    </row>
    <row r="1608" spans="1:7" ht="17.25">
      <c r="A1608" s="150" t="s">
        <v>3338</v>
      </c>
      <c r="B1608" s="150" t="s">
        <v>3330</v>
      </c>
      <c r="C1608" s="150" t="s">
        <v>217</v>
      </c>
      <c r="D1608" s="150" t="s">
        <v>3512</v>
      </c>
      <c r="E1608" s="151" t="s">
        <v>217</v>
      </c>
      <c r="F1608" s="151" t="s">
        <v>2726</v>
      </c>
      <c r="G1608" s="150" t="s">
        <v>2836</v>
      </c>
    </row>
    <row r="1609" spans="1:7" ht="17.25">
      <c r="A1609" s="52" t="s">
        <v>3527</v>
      </c>
      <c r="B1609" s="52"/>
      <c r="C1609" s="52"/>
      <c r="D1609" s="52"/>
      <c r="E1609" s="53"/>
      <c r="F1609" s="52"/>
      <c r="G1609" s="52"/>
    </row>
    <row r="1610" spans="1:7" ht="17.25">
      <c r="A1610" s="150" t="s">
        <v>3343</v>
      </c>
      <c r="B1610" s="150" t="s">
        <v>2957</v>
      </c>
      <c r="C1610" s="150" t="s">
        <v>3125</v>
      </c>
      <c r="D1610" s="150" t="s">
        <v>3512</v>
      </c>
      <c r="E1610" s="151" t="s">
        <v>3125</v>
      </c>
      <c r="F1610" s="150" t="s">
        <v>2726</v>
      </c>
      <c r="G1610" s="150" t="s">
        <v>2836</v>
      </c>
    </row>
    <row r="1611" spans="1:7" ht="17.25">
      <c r="A1611" s="150" t="s">
        <v>3105</v>
      </c>
      <c r="B1611" s="150" t="s">
        <v>2957</v>
      </c>
      <c r="C1611" s="150" t="s">
        <v>3106</v>
      </c>
      <c r="D1611" s="150" t="s">
        <v>3512</v>
      </c>
      <c r="E1611" s="151" t="s">
        <v>3083</v>
      </c>
      <c r="F1611" s="150" t="s">
        <v>2730</v>
      </c>
      <c r="G1611" s="150" t="s">
        <v>2836</v>
      </c>
    </row>
    <row r="1612" spans="1:7" ht="17.25">
      <c r="A1612" s="150" t="s">
        <v>3344</v>
      </c>
      <c r="B1612" s="150" t="s">
        <v>74</v>
      </c>
      <c r="C1612" s="150" t="s">
        <v>217</v>
      </c>
      <c r="D1612" s="150" t="s">
        <v>3512</v>
      </c>
      <c r="E1612" s="151" t="s">
        <v>217</v>
      </c>
      <c r="F1612" s="151" t="s">
        <v>2726</v>
      </c>
      <c r="G1612" s="150" t="s">
        <v>2836</v>
      </c>
    </row>
    <row r="1613" spans="1:7" ht="17.25">
      <c r="A1613" s="150" t="s">
        <v>3345</v>
      </c>
      <c r="B1613" s="150" t="s">
        <v>74</v>
      </c>
      <c r="C1613" s="150" t="s">
        <v>217</v>
      </c>
      <c r="D1613" s="150" t="s">
        <v>3512</v>
      </c>
      <c r="E1613" s="151" t="s">
        <v>217</v>
      </c>
      <c r="F1613" s="150" t="s">
        <v>2726</v>
      </c>
      <c r="G1613" s="150" t="s">
        <v>2836</v>
      </c>
    </row>
    <row r="1614" spans="1:7" ht="17.25">
      <c r="A1614" s="150" t="s">
        <v>3346</v>
      </c>
      <c r="B1614" s="150" t="s">
        <v>61</v>
      </c>
      <c r="C1614" s="150" t="s">
        <v>217</v>
      </c>
      <c r="D1614" s="150" t="s">
        <v>3512</v>
      </c>
      <c r="E1614" s="151" t="s">
        <v>217</v>
      </c>
      <c r="F1614" s="150" t="s">
        <v>2726</v>
      </c>
      <c r="G1614" s="150" t="s">
        <v>2836</v>
      </c>
    </row>
    <row r="1615" spans="1:7" ht="17.25">
      <c r="A1615" s="150" t="s">
        <v>3347</v>
      </c>
      <c r="B1615" s="150" t="s">
        <v>75</v>
      </c>
      <c r="C1615" s="150" t="s">
        <v>3125</v>
      </c>
      <c r="D1615" s="150" t="s">
        <v>3512</v>
      </c>
      <c r="E1615" s="151" t="s">
        <v>3125</v>
      </c>
      <c r="F1615" s="150" t="s">
        <v>2726</v>
      </c>
      <c r="G1615" s="150" t="s">
        <v>2836</v>
      </c>
    </row>
    <row r="1616" spans="1:7" ht="17.25">
      <c r="A1616" s="150" t="s">
        <v>3348</v>
      </c>
      <c r="B1616" s="150" t="s">
        <v>75</v>
      </c>
      <c r="C1616" s="150" t="s">
        <v>3125</v>
      </c>
      <c r="D1616" s="150" t="s">
        <v>3512</v>
      </c>
      <c r="E1616" s="151" t="s">
        <v>3125</v>
      </c>
      <c r="F1616" s="150" t="s">
        <v>2726</v>
      </c>
      <c r="G1616" s="150" t="s">
        <v>2836</v>
      </c>
    </row>
    <row r="1617" spans="1:7" ht="17.25">
      <c r="A1617" s="150" t="s">
        <v>2970</v>
      </c>
      <c r="B1617" s="150" t="s">
        <v>2957</v>
      </c>
      <c r="C1617" s="150" t="s">
        <v>2847</v>
      </c>
      <c r="D1617" s="150" t="s">
        <v>3512</v>
      </c>
      <c r="E1617" s="151" t="s">
        <v>3391</v>
      </c>
      <c r="F1617" s="150" t="s">
        <v>2741</v>
      </c>
      <c r="G1617" s="150" t="s">
        <v>2836</v>
      </c>
    </row>
    <row r="1618" spans="1:7" ht="17.25">
      <c r="A1618" s="150" t="s">
        <v>3349</v>
      </c>
      <c r="B1618" s="150" t="s">
        <v>75</v>
      </c>
      <c r="C1618" s="150" t="s">
        <v>217</v>
      </c>
      <c r="D1618" s="150" t="s">
        <v>3512</v>
      </c>
      <c r="E1618" s="151" t="s">
        <v>217</v>
      </c>
      <c r="F1618" s="151" t="s">
        <v>2726</v>
      </c>
      <c r="G1618" s="150" t="s">
        <v>3350</v>
      </c>
    </row>
    <row r="1619" spans="1:7" ht="17.25">
      <c r="A1619" s="150" t="s">
        <v>2971</v>
      </c>
      <c r="B1619" s="150" t="s">
        <v>2957</v>
      </c>
      <c r="C1619" s="150" t="s">
        <v>2847</v>
      </c>
      <c r="D1619" s="150" t="s">
        <v>3512</v>
      </c>
      <c r="E1619" s="151" t="s">
        <v>3391</v>
      </c>
      <c r="F1619" s="150" t="s">
        <v>2741</v>
      </c>
      <c r="G1619" s="150" t="s">
        <v>2836</v>
      </c>
    </row>
    <row r="1620" spans="1:7" ht="17.25">
      <c r="A1620" s="52" t="s">
        <v>3528</v>
      </c>
      <c r="B1620" s="52"/>
      <c r="C1620" s="52"/>
      <c r="D1620" s="52"/>
      <c r="E1620" s="53"/>
      <c r="F1620" s="52"/>
      <c r="G1620" s="52"/>
    </row>
    <row r="1621" spans="1:7" ht="17.25">
      <c r="A1621" s="150" t="s">
        <v>3352</v>
      </c>
      <c r="B1621" s="150" t="s">
        <v>82</v>
      </c>
      <c r="C1621" s="150" t="s">
        <v>217</v>
      </c>
      <c r="D1621" s="150" t="s">
        <v>3512</v>
      </c>
      <c r="E1621" s="151" t="s">
        <v>217</v>
      </c>
      <c r="F1621" s="150" t="s">
        <v>2726</v>
      </c>
      <c r="G1621" s="150" t="s">
        <v>2836</v>
      </c>
    </row>
    <row r="1622" spans="1:7" ht="17.25">
      <c r="A1622" s="150" t="s">
        <v>3353</v>
      </c>
      <c r="B1622" s="150" t="s">
        <v>84</v>
      </c>
      <c r="C1622" s="150" t="s">
        <v>217</v>
      </c>
      <c r="D1622" s="150" t="s">
        <v>3512</v>
      </c>
      <c r="E1622" s="151" t="s">
        <v>217</v>
      </c>
      <c r="F1622" s="150" t="s">
        <v>2726</v>
      </c>
      <c r="G1622" s="150" t="s">
        <v>2836</v>
      </c>
    </row>
    <row r="1623" spans="1:7" ht="17.25">
      <c r="A1623" s="52" t="s">
        <v>3529</v>
      </c>
      <c r="B1623" s="52"/>
      <c r="C1623" s="52"/>
      <c r="D1623" s="52"/>
      <c r="E1623" s="53"/>
      <c r="F1623" s="52"/>
      <c r="G1623" s="52"/>
    </row>
    <row r="1624" spans="1:7" ht="17.25">
      <c r="A1624" s="150" t="s">
        <v>3108</v>
      </c>
      <c r="B1624" s="150" t="s">
        <v>3109</v>
      </c>
      <c r="C1624" s="150" t="s">
        <v>669</v>
      </c>
      <c r="D1624" s="150" t="s">
        <v>3512</v>
      </c>
      <c r="E1624" s="151" t="s">
        <v>669</v>
      </c>
      <c r="F1624" s="150" t="s">
        <v>2724</v>
      </c>
      <c r="G1624" s="150" t="s">
        <v>2836</v>
      </c>
    </row>
    <row r="1625" spans="1:7" ht="17.25">
      <c r="A1625" s="150" t="s">
        <v>3110</v>
      </c>
      <c r="B1625" s="150" t="s">
        <v>85</v>
      </c>
      <c r="C1625" s="150" t="s">
        <v>669</v>
      </c>
      <c r="D1625" s="150" t="s">
        <v>3512</v>
      </c>
      <c r="E1625" s="151" t="s">
        <v>669</v>
      </c>
      <c r="F1625" s="150" t="s">
        <v>2724</v>
      </c>
      <c r="G1625" s="150" t="s">
        <v>3111</v>
      </c>
    </row>
    <row r="1626" spans="1:7" ht="17.25">
      <c r="A1626" s="150" t="s">
        <v>3112</v>
      </c>
      <c r="B1626" s="150" t="s">
        <v>88</v>
      </c>
      <c r="C1626" s="150" t="s">
        <v>3113</v>
      </c>
      <c r="D1626" s="150" t="s">
        <v>3512</v>
      </c>
      <c r="E1626" s="151" t="s">
        <v>669</v>
      </c>
      <c r="F1626" s="150" t="s">
        <v>2724</v>
      </c>
      <c r="G1626" s="150" t="s">
        <v>3114</v>
      </c>
    </row>
    <row r="1627" spans="1:7" ht="17.25">
      <c r="A1627" s="150" t="s">
        <v>3355</v>
      </c>
      <c r="B1627" s="150" t="s">
        <v>2974</v>
      </c>
      <c r="C1627" s="150" t="s">
        <v>3125</v>
      </c>
      <c r="D1627" s="150" t="s">
        <v>3512</v>
      </c>
      <c r="E1627" s="151" t="s">
        <v>3125</v>
      </c>
      <c r="F1627" s="150" t="s">
        <v>2726</v>
      </c>
      <c r="G1627" s="150" t="s">
        <v>3356</v>
      </c>
    </row>
    <row r="1628" spans="1:7" ht="17.25">
      <c r="A1628" s="150" t="s">
        <v>3357</v>
      </c>
      <c r="B1628" s="150" t="s">
        <v>88</v>
      </c>
      <c r="C1628" s="150" t="s">
        <v>217</v>
      </c>
      <c r="D1628" s="150" t="s">
        <v>3512</v>
      </c>
      <c r="E1628" s="151" t="s">
        <v>217</v>
      </c>
      <c r="F1628" s="150" t="s">
        <v>2726</v>
      </c>
      <c r="G1628" s="150" t="s">
        <v>3358</v>
      </c>
    </row>
    <row r="1629" spans="1:7" ht="17.25">
      <c r="A1629" s="150" t="s">
        <v>3359</v>
      </c>
      <c r="B1629" s="150" t="s">
        <v>3117</v>
      </c>
      <c r="C1629" s="150" t="s">
        <v>217</v>
      </c>
      <c r="D1629" s="150" t="s">
        <v>3512</v>
      </c>
      <c r="E1629" s="151" t="s">
        <v>217</v>
      </c>
      <c r="F1629" s="150" t="s">
        <v>2726</v>
      </c>
      <c r="G1629" s="150" t="s">
        <v>3360</v>
      </c>
    </row>
    <row r="1630" spans="1:7" ht="17.100000000000001">
      <c r="A1630" s="150" t="s">
        <v>2979</v>
      </c>
      <c r="B1630" s="150" t="s">
        <v>2980</v>
      </c>
      <c r="C1630" s="150"/>
      <c r="D1630" s="150" t="s">
        <v>2834</v>
      </c>
      <c r="E1630" s="151"/>
      <c r="F1630" s="150" t="s">
        <v>2981</v>
      </c>
      <c r="G1630" s="150" t="s">
        <v>2982</v>
      </c>
    </row>
    <row r="1631" spans="1:7" ht="17.100000000000001">
      <c r="A1631" s="150" t="s">
        <v>2983</v>
      </c>
      <c r="B1631" s="150" t="s">
        <v>2980</v>
      </c>
      <c r="C1631" s="150"/>
      <c r="D1631" s="150" t="s">
        <v>2834</v>
      </c>
      <c r="E1631" s="151"/>
      <c r="F1631" s="150" t="s">
        <v>2981</v>
      </c>
      <c r="G1631" s="150" t="s">
        <v>2836</v>
      </c>
    </row>
    <row r="1632" spans="1:7" ht="17.100000000000001">
      <c r="A1632" s="150" t="s">
        <v>2986</v>
      </c>
      <c r="B1632" s="150" t="s">
        <v>2974</v>
      </c>
      <c r="C1632" s="150" t="s">
        <v>2987</v>
      </c>
      <c r="D1632" s="150" t="s">
        <v>2834</v>
      </c>
      <c r="E1632" s="151"/>
      <c r="F1632" s="150" t="s">
        <v>2988</v>
      </c>
      <c r="G1632" s="150" t="s">
        <v>2989</v>
      </c>
    </row>
    <row r="1633" spans="1:7" ht="17.25">
      <c r="A1633" s="150" t="s">
        <v>3115</v>
      </c>
      <c r="B1633" s="150" t="s">
        <v>2977</v>
      </c>
      <c r="C1633" s="150" t="s">
        <v>669</v>
      </c>
      <c r="D1633" s="150" t="s">
        <v>3512</v>
      </c>
      <c r="E1633" s="151" t="s">
        <v>669</v>
      </c>
      <c r="F1633" s="150" t="s">
        <v>2724</v>
      </c>
      <c r="G1633" s="150" t="s">
        <v>2836</v>
      </c>
    </row>
    <row r="1634" spans="1:7" ht="17.25">
      <c r="A1634" s="150" t="s">
        <v>3116</v>
      </c>
      <c r="B1634" s="150" t="s">
        <v>3117</v>
      </c>
      <c r="C1634" s="150" t="s">
        <v>1889</v>
      </c>
      <c r="D1634" s="150" t="s">
        <v>3512</v>
      </c>
      <c r="E1634" s="151" t="s">
        <v>1889</v>
      </c>
      <c r="F1634" s="150" t="s">
        <v>2730</v>
      </c>
      <c r="G1634" s="150" t="s">
        <v>2836</v>
      </c>
    </row>
    <row r="1635" spans="1:7" ht="17.25">
      <c r="A1635" s="150" t="s">
        <v>2990</v>
      </c>
      <c r="B1635" s="150" t="s">
        <v>2957</v>
      </c>
      <c r="C1635" s="150" t="s">
        <v>2893</v>
      </c>
      <c r="D1635" s="150" t="s">
        <v>3512</v>
      </c>
      <c r="E1635" s="151" t="s">
        <v>3050</v>
      </c>
      <c r="F1635" s="150" t="s">
        <v>2741</v>
      </c>
      <c r="G1635" s="150" t="s">
        <v>2836</v>
      </c>
    </row>
    <row r="1636" spans="1:7" ht="17.25">
      <c r="A1636" s="150" t="s">
        <v>3361</v>
      </c>
      <c r="B1636" s="150" t="s">
        <v>85</v>
      </c>
      <c r="C1636" s="150" t="s">
        <v>217</v>
      </c>
      <c r="D1636" s="150" t="s">
        <v>3512</v>
      </c>
      <c r="E1636" s="151" t="s">
        <v>217</v>
      </c>
      <c r="F1636" s="150" t="s">
        <v>2726</v>
      </c>
      <c r="G1636" s="150" t="s">
        <v>2836</v>
      </c>
    </row>
    <row r="1637" spans="1:7" ht="17.25">
      <c r="A1637" s="150" t="s">
        <v>2992</v>
      </c>
      <c r="B1637" s="150" t="s">
        <v>2993</v>
      </c>
      <c r="C1637" s="150" t="s">
        <v>2847</v>
      </c>
      <c r="D1637" s="150" t="s">
        <v>3512</v>
      </c>
      <c r="E1637" s="151" t="s">
        <v>3391</v>
      </c>
      <c r="F1637" s="150" t="s">
        <v>2741</v>
      </c>
      <c r="G1637" s="150" t="s">
        <v>2836</v>
      </c>
    </row>
    <row r="1638" spans="1:7" ht="17.25">
      <c r="A1638" s="150" t="s">
        <v>2992</v>
      </c>
      <c r="B1638" s="150" t="s">
        <v>2993</v>
      </c>
      <c r="C1638" s="150" t="s">
        <v>2847</v>
      </c>
      <c r="D1638" s="150" t="s">
        <v>3512</v>
      </c>
      <c r="E1638" s="151" t="s">
        <v>3391</v>
      </c>
      <c r="F1638" s="151" t="s">
        <v>2741</v>
      </c>
      <c r="G1638" s="150" t="s">
        <v>2836</v>
      </c>
    </row>
    <row r="1639" spans="1:7" ht="17.25">
      <c r="A1639" s="52" t="s">
        <v>3530</v>
      </c>
      <c r="B1639" s="52"/>
      <c r="C1639" s="52"/>
      <c r="D1639" s="52"/>
      <c r="E1639" s="53"/>
      <c r="F1639" s="52"/>
      <c r="G1639" s="52"/>
    </row>
    <row r="1640" spans="1:7" ht="17.25">
      <c r="A1640" s="150" t="s">
        <v>3363</v>
      </c>
      <c r="B1640" s="150" t="s">
        <v>90</v>
      </c>
      <c r="C1640" s="150" t="s">
        <v>3125</v>
      </c>
      <c r="D1640" s="150" t="s">
        <v>3512</v>
      </c>
      <c r="E1640" s="151" t="s">
        <v>3125</v>
      </c>
      <c r="F1640" s="150" t="s">
        <v>2726</v>
      </c>
      <c r="G1640" s="150" t="s">
        <v>2836</v>
      </c>
    </row>
    <row r="1641" spans="1:7" ht="17.25">
      <c r="A1641" s="150" t="s">
        <v>3364</v>
      </c>
      <c r="B1641" s="150" t="s">
        <v>88</v>
      </c>
      <c r="C1641" s="150" t="s">
        <v>217</v>
      </c>
      <c r="D1641" s="150" t="s">
        <v>3512</v>
      </c>
      <c r="E1641" s="151" t="s">
        <v>217</v>
      </c>
      <c r="F1641" s="151" t="s">
        <v>2726</v>
      </c>
      <c r="G1641" s="150" t="s">
        <v>2836</v>
      </c>
    </row>
    <row r="1642" spans="1:7" ht="17.25">
      <c r="A1642" s="150" t="s">
        <v>3119</v>
      </c>
      <c r="B1642" s="150" t="s">
        <v>2957</v>
      </c>
      <c r="C1642" s="150" t="s">
        <v>669</v>
      </c>
      <c r="D1642" s="150" t="s">
        <v>3512</v>
      </c>
      <c r="E1642" s="151" t="s">
        <v>669</v>
      </c>
      <c r="F1642" s="151" t="s">
        <v>2724</v>
      </c>
      <c r="G1642" s="150" t="s">
        <v>3120</v>
      </c>
    </row>
    <row r="1643" spans="1:7" ht="17.100000000000001">
      <c r="A1643" s="150" t="s">
        <v>2996</v>
      </c>
      <c r="B1643" s="150" t="s">
        <v>2957</v>
      </c>
      <c r="C1643" s="150"/>
      <c r="D1643" s="150" t="s">
        <v>2834</v>
      </c>
      <c r="E1643" s="151"/>
      <c r="F1643" s="150" t="s">
        <v>2997</v>
      </c>
      <c r="G1643" s="150" t="s">
        <v>2836</v>
      </c>
    </row>
    <row r="1644" spans="1:7" ht="17.25">
      <c r="A1644" s="52" t="s">
        <v>3531</v>
      </c>
      <c r="B1644" s="52"/>
      <c r="C1644" s="52"/>
      <c r="D1644" s="52"/>
      <c r="E1644" s="53"/>
      <c r="F1644" s="52"/>
      <c r="G1644" s="52"/>
    </row>
    <row r="1645" spans="1:7" ht="17.100000000000001">
      <c r="A1645" s="150" t="s">
        <v>2999</v>
      </c>
      <c r="B1645" s="150"/>
      <c r="C1645" s="150" t="s">
        <v>669</v>
      </c>
      <c r="D1645" s="150" t="s">
        <v>2834</v>
      </c>
      <c r="E1645" s="151"/>
      <c r="F1645" s="150" t="s">
        <v>3000</v>
      </c>
      <c r="G1645" s="150" t="s">
        <v>2836</v>
      </c>
    </row>
    <row r="1646" spans="1:7" ht="17.25">
      <c r="A1646" s="150" t="s">
        <v>2999</v>
      </c>
      <c r="B1646" s="150"/>
      <c r="C1646" s="150" t="s">
        <v>669</v>
      </c>
      <c r="D1646" s="150" t="s">
        <v>3512</v>
      </c>
      <c r="E1646" s="151" t="s">
        <v>669</v>
      </c>
      <c r="F1646" s="150" t="s">
        <v>2724</v>
      </c>
      <c r="G1646" s="150" t="s">
        <v>2836</v>
      </c>
    </row>
    <row r="1647" spans="1:7" ht="17.25">
      <c r="A1647" s="150" t="s">
        <v>3366</v>
      </c>
      <c r="B1647" s="150" t="s">
        <v>93</v>
      </c>
      <c r="C1647" s="150" t="s">
        <v>217</v>
      </c>
      <c r="D1647" s="150" t="s">
        <v>3512</v>
      </c>
      <c r="E1647" s="151" t="s">
        <v>217</v>
      </c>
      <c r="F1647" s="150" t="s">
        <v>2726</v>
      </c>
      <c r="G1647" s="150" t="s">
        <v>2836</v>
      </c>
    </row>
    <row r="1648" spans="1:7" ht="17.25">
      <c r="A1648" s="150" t="s">
        <v>3367</v>
      </c>
      <c r="B1648" s="150" t="s">
        <v>93</v>
      </c>
      <c r="C1648" s="150" t="s">
        <v>3125</v>
      </c>
      <c r="D1648" s="150" t="s">
        <v>3512</v>
      </c>
      <c r="E1648" s="151" t="s">
        <v>3125</v>
      </c>
      <c r="F1648" s="151" t="s">
        <v>2726</v>
      </c>
      <c r="G1648" s="150" t="s">
        <v>3368</v>
      </c>
    </row>
    <row r="1649" spans="1:7" ht="17.25">
      <c r="A1649" s="150" t="s">
        <v>3001</v>
      </c>
      <c r="B1649" s="150" t="s">
        <v>94</v>
      </c>
      <c r="C1649" s="150" t="s">
        <v>3002</v>
      </c>
      <c r="D1649" s="150" t="s">
        <v>3512</v>
      </c>
      <c r="E1649" s="151" t="s">
        <v>3003</v>
      </c>
      <c r="F1649" s="150" t="s">
        <v>2739</v>
      </c>
      <c r="G1649" s="150" t="s">
        <v>3004</v>
      </c>
    </row>
    <row r="1650" spans="1:7" ht="17.25">
      <c r="A1650" s="150" t="s">
        <v>3370</v>
      </c>
      <c r="B1650" s="150" t="s">
        <v>94</v>
      </c>
      <c r="C1650" s="150" t="s">
        <v>3257</v>
      </c>
      <c r="D1650" s="150" t="s">
        <v>3512</v>
      </c>
      <c r="E1650" s="151" t="s">
        <v>217</v>
      </c>
      <c r="F1650" s="151" t="s">
        <v>2726</v>
      </c>
      <c r="G1650" s="150" t="s">
        <v>3371</v>
      </c>
    </row>
    <row r="1651" spans="1:7" ht="17.25">
      <c r="A1651" s="150" t="s">
        <v>3372</v>
      </c>
      <c r="B1651" s="150" t="s">
        <v>93</v>
      </c>
      <c r="C1651" s="150" t="s">
        <v>3373</v>
      </c>
      <c r="D1651" s="150" t="s">
        <v>3512</v>
      </c>
      <c r="E1651" s="151" t="s">
        <v>217</v>
      </c>
      <c r="F1651" s="150" t="s">
        <v>2726</v>
      </c>
      <c r="G1651" s="150" t="s">
        <v>2836</v>
      </c>
    </row>
    <row r="1652" spans="1:7" ht="17.100000000000001">
      <c r="A1652" s="150" t="s">
        <v>3005</v>
      </c>
      <c r="B1652" s="150" t="s">
        <v>2957</v>
      </c>
      <c r="C1652" s="150" t="s">
        <v>3006</v>
      </c>
      <c r="D1652" s="150" t="s">
        <v>2834</v>
      </c>
      <c r="E1652" s="151"/>
      <c r="F1652" s="150" t="s">
        <v>3007</v>
      </c>
      <c r="G1652" s="150" t="s">
        <v>2836</v>
      </c>
    </row>
    <row r="1653" spans="1:7" ht="17.25">
      <c r="A1653" s="150" t="s">
        <v>3374</v>
      </c>
      <c r="B1653" s="150" t="s">
        <v>93</v>
      </c>
      <c r="C1653" s="150" t="s">
        <v>3375</v>
      </c>
      <c r="D1653" s="150" t="s">
        <v>3512</v>
      </c>
      <c r="E1653" s="151" t="s">
        <v>217</v>
      </c>
      <c r="F1653" s="151" t="s">
        <v>2726</v>
      </c>
      <c r="G1653" s="150" t="s">
        <v>3376</v>
      </c>
    </row>
    <row r="1654" spans="1:7" ht="17.25">
      <c r="A1654" s="150" t="s">
        <v>3377</v>
      </c>
      <c r="B1654" s="150" t="s">
        <v>93</v>
      </c>
      <c r="C1654" s="150" t="s">
        <v>3378</v>
      </c>
      <c r="D1654" s="150" t="s">
        <v>3512</v>
      </c>
      <c r="E1654" s="151" t="s">
        <v>217</v>
      </c>
      <c r="F1654" s="150" t="s">
        <v>2726</v>
      </c>
      <c r="G1654" s="150" t="s">
        <v>3379</v>
      </c>
    </row>
    <row r="1655" spans="1:7" ht="17.100000000000001">
      <c r="A1655" s="150" t="s">
        <v>3008</v>
      </c>
      <c r="B1655" s="150" t="s">
        <v>96</v>
      </c>
      <c r="C1655" s="150"/>
      <c r="D1655" s="150" t="s">
        <v>2834</v>
      </c>
      <c r="E1655" s="151"/>
      <c r="F1655" s="150" t="s">
        <v>3009</v>
      </c>
      <c r="G1655" s="150" t="s">
        <v>2836</v>
      </c>
    </row>
    <row r="1656" spans="1:7" ht="17.25">
      <c r="A1656" s="52" t="s">
        <v>3532</v>
      </c>
      <c r="B1656" s="52"/>
      <c r="C1656" s="52"/>
      <c r="D1656" s="52"/>
      <c r="E1656" s="53"/>
      <c r="F1656" s="52"/>
      <c r="G1656" s="52"/>
    </row>
    <row r="1657" spans="1:7" ht="17.25">
      <c r="A1657" s="150" t="s">
        <v>3381</v>
      </c>
      <c r="B1657" s="150" t="s">
        <v>99</v>
      </c>
      <c r="C1657" s="150" t="s">
        <v>3382</v>
      </c>
      <c r="D1657" s="150" t="s">
        <v>3512</v>
      </c>
      <c r="E1657" s="151" t="s">
        <v>217</v>
      </c>
      <c r="F1657" s="150" t="s">
        <v>2726</v>
      </c>
      <c r="G1657" s="150" t="s">
        <v>3383</v>
      </c>
    </row>
    <row r="1658" spans="1:7" ht="17.25">
      <c r="A1658" s="150" t="s">
        <v>3013</v>
      </c>
      <c r="B1658" s="150" t="s">
        <v>104</v>
      </c>
      <c r="C1658" s="150" t="s">
        <v>2847</v>
      </c>
      <c r="D1658" s="150" t="s">
        <v>3512</v>
      </c>
      <c r="E1658" s="151" t="s">
        <v>3391</v>
      </c>
      <c r="F1658" s="150" t="s">
        <v>2741</v>
      </c>
      <c r="G1658" s="150" t="s">
        <v>2836</v>
      </c>
    </row>
    <row r="1659" spans="1:7" ht="17.25">
      <c r="A1659" s="150" t="s">
        <v>3014</v>
      </c>
      <c r="B1659" s="150" t="s">
        <v>101</v>
      </c>
      <c r="C1659" s="150" t="s">
        <v>3015</v>
      </c>
      <c r="D1659" s="150" t="s">
        <v>3512</v>
      </c>
      <c r="E1659" s="151" t="s">
        <v>217</v>
      </c>
      <c r="F1659" s="150" t="s">
        <v>2741</v>
      </c>
      <c r="G1659" s="150" t="s">
        <v>3016</v>
      </c>
    </row>
    <row r="1660" spans="1:7" ht="17.25">
      <c r="A1660" s="150" t="s">
        <v>3017</v>
      </c>
      <c r="B1660" s="150" t="s">
        <v>2957</v>
      </c>
      <c r="C1660" s="150" t="s">
        <v>2847</v>
      </c>
      <c r="D1660" s="150" t="s">
        <v>3512</v>
      </c>
      <c r="E1660" s="151" t="s">
        <v>3391</v>
      </c>
      <c r="F1660" s="151" t="s">
        <v>2741</v>
      </c>
      <c r="G1660" s="150" t="s">
        <v>2836</v>
      </c>
    </row>
    <row r="1661" spans="1:7" ht="17.25">
      <c r="A1661" s="150" t="s">
        <v>3384</v>
      </c>
      <c r="B1661" s="150" t="s">
        <v>2957</v>
      </c>
      <c r="C1661" s="150" t="s">
        <v>217</v>
      </c>
      <c r="D1661" s="150" t="s">
        <v>3512</v>
      </c>
      <c r="E1661" s="151" t="s">
        <v>217</v>
      </c>
      <c r="F1661" s="150" t="s">
        <v>2726</v>
      </c>
      <c r="G1661" s="150" t="s">
        <v>2836</v>
      </c>
    </row>
    <row r="1662" spans="1:7" ht="17.25">
      <c r="A1662" s="52" t="s">
        <v>3533</v>
      </c>
      <c r="B1662" s="52"/>
      <c r="C1662" s="52"/>
      <c r="D1662" s="52"/>
      <c r="E1662" s="53"/>
      <c r="F1662" s="52"/>
      <c r="G1662" s="52"/>
    </row>
    <row r="1663" spans="1:7" ht="17.100000000000001">
      <c r="A1663" s="150" t="s">
        <v>2833</v>
      </c>
      <c r="B1663" s="150" t="s">
        <v>36</v>
      </c>
      <c r="C1663" s="150"/>
      <c r="D1663" s="150" t="s">
        <v>2834</v>
      </c>
      <c r="E1663" s="151"/>
      <c r="F1663" s="150" t="s">
        <v>2835</v>
      </c>
      <c r="G1663" s="150" t="s">
        <v>2836</v>
      </c>
    </row>
    <row r="1664" spans="1:7" ht="17.25">
      <c r="A1664" s="148" t="s">
        <v>3387</v>
      </c>
      <c r="B1664" s="148" t="s">
        <v>2863</v>
      </c>
      <c r="C1664" s="148" t="s">
        <v>3388</v>
      </c>
      <c r="D1664" s="148" t="s">
        <v>3534</v>
      </c>
      <c r="E1664" s="149" t="s">
        <v>680</v>
      </c>
      <c r="F1664" s="149" t="s">
        <v>2936</v>
      </c>
      <c r="G1664" s="148" t="s">
        <v>3389</v>
      </c>
    </row>
    <row r="1665" spans="1:7" ht="17.25">
      <c r="A1665" s="52" t="s">
        <v>3535</v>
      </c>
      <c r="B1665" s="52"/>
      <c r="C1665" s="52"/>
      <c r="D1665" s="52"/>
      <c r="E1665" s="53"/>
      <c r="F1665" s="52"/>
      <c r="G1665" s="52"/>
    </row>
    <row r="1666" spans="1:7" ht="17.25">
      <c r="A1666" s="150" t="s">
        <v>2838</v>
      </c>
      <c r="B1666" s="150" t="s">
        <v>35</v>
      </c>
      <c r="C1666" s="150" t="s">
        <v>2839</v>
      </c>
      <c r="D1666" s="150" t="s">
        <v>3534</v>
      </c>
      <c r="E1666" s="151" t="s">
        <v>2841</v>
      </c>
      <c r="F1666" s="151" t="s">
        <v>2759</v>
      </c>
      <c r="G1666" s="150" t="s">
        <v>2842</v>
      </c>
    </row>
    <row r="1667" spans="1:7" ht="17.25">
      <c r="A1667" s="150" t="s">
        <v>2846</v>
      </c>
      <c r="B1667" s="150" t="s">
        <v>36</v>
      </c>
      <c r="C1667" s="150" t="s">
        <v>2847</v>
      </c>
      <c r="D1667" s="150" t="s">
        <v>3534</v>
      </c>
      <c r="E1667" s="151" t="s">
        <v>2848</v>
      </c>
      <c r="F1667" s="150" t="s">
        <v>2759</v>
      </c>
      <c r="G1667" s="150" t="s">
        <v>2849</v>
      </c>
    </row>
    <row r="1668" spans="1:7" ht="17.25">
      <c r="A1668" s="150" t="s">
        <v>2853</v>
      </c>
      <c r="B1668" s="150" t="s">
        <v>38</v>
      </c>
      <c r="C1668" s="150" t="s">
        <v>2854</v>
      </c>
      <c r="D1668" s="150" t="s">
        <v>3534</v>
      </c>
      <c r="E1668" s="151" t="s">
        <v>2841</v>
      </c>
      <c r="F1668" s="150" t="s">
        <v>2759</v>
      </c>
      <c r="G1668" s="150" t="s">
        <v>2855</v>
      </c>
    </row>
    <row r="1669" spans="1:7" ht="17.25">
      <c r="A1669" s="150" t="s">
        <v>2856</v>
      </c>
      <c r="B1669" s="150" t="s">
        <v>42</v>
      </c>
      <c r="C1669" s="150" t="s">
        <v>2847</v>
      </c>
      <c r="D1669" s="150" t="s">
        <v>3534</v>
      </c>
      <c r="E1669" s="151" t="s">
        <v>2848</v>
      </c>
      <c r="F1669" s="150" t="s">
        <v>2759</v>
      </c>
      <c r="G1669" s="150" t="s">
        <v>2857</v>
      </c>
    </row>
    <row r="1670" spans="1:7" ht="17.25">
      <c r="A1670" s="150" t="s">
        <v>2858</v>
      </c>
      <c r="B1670" s="150" t="s">
        <v>44</v>
      </c>
      <c r="C1670" s="150" t="s">
        <v>2847</v>
      </c>
      <c r="D1670" s="150" t="s">
        <v>3534</v>
      </c>
      <c r="E1670" s="151" t="s">
        <v>2848</v>
      </c>
      <c r="F1670" s="150" t="s">
        <v>2759</v>
      </c>
      <c r="G1670" s="150" t="s">
        <v>2836</v>
      </c>
    </row>
    <row r="1671" spans="1:7" ht="17.25">
      <c r="A1671" s="150" t="s">
        <v>2859</v>
      </c>
      <c r="B1671" s="150" t="s">
        <v>57</v>
      </c>
      <c r="C1671" s="150" t="s">
        <v>2847</v>
      </c>
      <c r="D1671" s="150" t="s">
        <v>3534</v>
      </c>
      <c r="E1671" s="151" t="s">
        <v>2848</v>
      </c>
      <c r="F1671" s="151" t="s">
        <v>2759</v>
      </c>
      <c r="G1671" s="150" t="s">
        <v>2836</v>
      </c>
    </row>
    <row r="1672" spans="1:7" ht="17.25">
      <c r="A1672" s="150" t="s">
        <v>2860</v>
      </c>
      <c r="B1672" s="150" t="s">
        <v>56</v>
      </c>
      <c r="C1672" s="150" t="s">
        <v>2854</v>
      </c>
      <c r="D1672" s="150" t="s">
        <v>3534</v>
      </c>
      <c r="E1672" s="151" t="s">
        <v>2841</v>
      </c>
      <c r="F1672" s="151" t="s">
        <v>2759</v>
      </c>
      <c r="G1672" s="150" t="s">
        <v>2855</v>
      </c>
    </row>
    <row r="1673" spans="1:7" ht="17.100000000000001">
      <c r="A1673" s="150" t="s">
        <v>2862</v>
      </c>
      <c r="B1673" s="150" t="s">
        <v>2863</v>
      </c>
      <c r="C1673" s="150"/>
      <c r="D1673" s="150" t="s">
        <v>2834</v>
      </c>
      <c r="E1673" s="151"/>
      <c r="F1673" s="150" t="s">
        <v>2835</v>
      </c>
      <c r="G1673" s="150" t="s">
        <v>2836</v>
      </c>
    </row>
    <row r="1674" spans="1:7" ht="17.100000000000001">
      <c r="A1674" s="150" t="s">
        <v>2864</v>
      </c>
      <c r="B1674" s="150" t="s">
        <v>2863</v>
      </c>
      <c r="C1674" s="150"/>
      <c r="D1674" s="150" t="s">
        <v>2834</v>
      </c>
      <c r="E1674" s="151"/>
      <c r="F1674" s="150" t="s">
        <v>2835</v>
      </c>
      <c r="G1674" s="150" t="s">
        <v>2836</v>
      </c>
    </row>
    <row r="1675" spans="1:7" ht="17.100000000000001">
      <c r="A1675" s="150" t="s">
        <v>2865</v>
      </c>
      <c r="B1675" s="150" t="s">
        <v>2866</v>
      </c>
      <c r="C1675" s="150"/>
      <c r="D1675" s="150" t="s">
        <v>2834</v>
      </c>
      <c r="E1675" s="151"/>
      <c r="F1675" s="150" t="s">
        <v>2835</v>
      </c>
      <c r="G1675" s="150" t="s">
        <v>2836</v>
      </c>
    </row>
    <row r="1676" spans="1:7" ht="17.100000000000001">
      <c r="A1676" s="150" t="s">
        <v>2867</v>
      </c>
      <c r="B1676" s="150" t="s">
        <v>2868</v>
      </c>
      <c r="C1676" s="150"/>
      <c r="D1676" s="150" t="s">
        <v>2834</v>
      </c>
      <c r="E1676" s="151"/>
      <c r="F1676" s="151" t="s">
        <v>2835</v>
      </c>
      <c r="G1676" s="150" t="s">
        <v>2836</v>
      </c>
    </row>
    <row r="1677" spans="1:7" ht="17.100000000000001">
      <c r="A1677" s="150" t="s">
        <v>2869</v>
      </c>
      <c r="B1677" s="150" t="s">
        <v>2868</v>
      </c>
      <c r="C1677" s="150"/>
      <c r="D1677" s="150" t="s">
        <v>2834</v>
      </c>
      <c r="E1677" s="151"/>
      <c r="F1677" s="150" t="s">
        <v>2835</v>
      </c>
      <c r="G1677" s="150" t="s">
        <v>2836</v>
      </c>
    </row>
    <row r="1678" spans="1:7" ht="17.100000000000001">
      <c r="A1678" s="150" t="s">
        <v>2870</v>
      </c>
      <c r="B1678" s="150" t="s">
        <v>2868</v>
      </c>
      <c r="C1678" s="150"/>
      <c r="D1678" s="150" t="s">
        <v>2834</v>
      </c>
      <c r="E1678" s="151"/>
      <c r="F1678" s="150" t="s">
        <v>2835</v>
      </c>
      <c r="G1678" s="150" t="s">
        <v>2836</v>
      </c>
    </row>
    <row r="1679" spans="1:7" ht="17.100000000000001">
      <c r="A1679" s="150" t="s">
        <v>2871</v>
      </c>
      <c r="B1679" s="150" t="s">
        <v>2868</v>
      </c>
      <c r="C1679" s="150"/>
      <c r="D1679" s="150" t="s">
        <v>2834</v>
      </c>
      <c r="E1679" s="151"/>
      <c r="F1679" s="151" t="s">
        <v>2835</v>
      </c>
      <c r="G1679" s="150" t="s">
        <v>2836</v>
      </c>
    </row>
    <row r="1680" spans="1:7" ht="17.100000000000001">
      <c r="A1680" s="150" t="s">
        <v>2872</v>
      </c>
      <c r="B1680" s="150" t="s">
        <v>36</v>
      </c>
      <c r="C1680" s="150"/>
      <c r="D1680" s="150" t="s">
        <v>2834</v>
      </c>
      <c r="E1680" s="151"/>
      <c r="F1680" s="150" t="s">
        <v>2835</v>
      </c>
      <c r="G1680" s="150" t="s">
        <v>2836</v>
      </c>
    </row>
    <row r="1681" spans="1:7" ht="17.100000000000001">
      <c r="A1681" s="150" t="s">
        <v>2873</v>
      </c>
      <c r="B1681" s="150" t="s">
        <v>35</v>
      </c>
      <c r="C1681" s="150"/>
      <c r="D1681" s="150" t="s">
        <v>2834</v>
      </c>
      <c r="E1681" s="151"/>
      <c r="F1681" s="150" t="s">
        <v>2835</v>
      </c>
      <c r="G1681" s="150" t="s">
        <v>2836</v>
      </c>
    </row>
    <row r="1682" spans="1:7" ht="17.100000000000001">
      <c r="A1682" s="150" t="s">
        <v>2874</v>
      </c>
      <c r="B1682" s="150" t="s">
        <v>40</v>
      </c>
      <c r="C1682" s="150"/>
      <c r="D1682" s="150" t="s">
        <v>2834</v>
      </c>
      <c r="E1682" s="151"/>
      <c r="F1682" s="150" t="s">
        <v>2835</v>
      </c>
      <c r="G1682" s="150" t="s">
        <v>2836</v>
      </c>
    </row>
    <row r="1683" spans="1:7" ht="17.100000000000001">
      <c r="A1683" s="150" t="s">
        <v>2875</v>
      </c>
      <c r="B1683" s="150" t="s">
        <v>2876</v>
      </c>
      <c r="C1683" s="150"/>
      <c r="D1683" s="150" t="s">
        <v>2834</v>
      </c>
      <c r="E1683" s="151"/>
      <c r="F1683" s="150" t="s">
        <v>2835</v>
      </c>
      <c r="G1683" s="150" t="s">
        <v>2836</v>
      </c>
    </row>
    <row r="1684" spans="1:7" ht="17.100000000000001">
      <c r="A1684" s="150" t="s">
        <v>2877</v>
      </c>
      <c r="B1684" s="150" t="s">
        <v>35</v>
      </c>
      <c r="C1684" s="150"/>
      <c r="D1684" s="150" t="s">
        <v>2834</v>
      </c>
      <c r="E1684" s="151"/>
      <c r="F1684" s="150" t="s">
        <v>2835</v>
      </c>
      <c r="G1684" s="150" t="s">
        <v>2836</v>
      </c>
    </row>
    <row r="1685" spans="1:7" ht="17.25">
      <c r="A1685" s="150" t="s">
        <v>2878</v>
      </c>
      <c r="B1685" s="150" t="s">
        <v>42</v>
      </c>
      <c r="C1685" s="150" t="s">
        <v>2847</v>
      </c>
      <c r="D1685" s="150" t="s">
        <v>3534</v>
      </c>
      <c r="E1685" s="151" t="s">
        <v>2848</v>
      </c>
      <c r="F1685" s="150" t="s">
        <v>2759</v>
      </c>
      <c r="G1685" s="150" t="s">
        <v>2879</v>
      </c>
    </row>
    <row r="1686" spans="1:7" ht="17.25">
      <c r="A1686" s="150" t="s">
        <v>2883</v>
      </c>
      <c r="B1686" s="150" t="s">
        <v>2884</v>
      </c>
      <c r="C1686" s="150" t="s">
        <v>2854</v>
      </c>
      <c r="D1686" s="150" t="s">
        <v>3534</v>
      </c>
      <c r="E1686" s="151" t="s">
        <v>2841</v>
      </c>
      <c r="F1686" s="151" t="s">
        <v>2759</v>
      </c>
      <c r="G1686" s="150" t="s">
        <v>2885</v>
      </c>
    </row>
    <row r="1687" spans="1:7" ht="17.25">
      <c r="A1687" s="52" t="s">
        <v>3536</v>
      </c>
      <c r="B1687" s="52"/>
      <c r="C1687" s="52"/>
      <c r="D1687" s="52"/>
      <c r="E1687" s="53"/>
      <c r="F1687" s="52"/>
      <c r="G1687" s="52"/>
    </row>
    <row r="1688" spans="1:7" ht="17.100000000000001">
      <c r="A1688" s="150" t="s">
        <v>2887</v>
      </c>
      <c r="B1688" s="150" t="s">
        <v>40</v>
      </c>
      <c r="C1688" s="150"/>
      <c r="D1688" s="150" t="s">
        <v>2834</v>
      </c>
      <c r="E1688" s="151"/>
      <c r="F1688" s="151" t="s">
        <v>2835</v>
      </c>
      <c r="G1688" s="150" t="s">
        <v>2888</v>
      </c>
    </row>
    <row r="1689" spans="1:7" ht="17.25">
      <c r="A1689" s="52" t="s">
        <v>3537</v>
      </c>
      <c r="B1689" s="52"/>
      <c r="C1689" s="52"/>
      <c r="D1689" s="52"/>
      <c r="E1689" s="53"/>
      <c r="F1689" s="52"/>
      <c r="G1689" s="52"/>
    </row>
    <row r="1690" spans="1:7" ht="17.25">
      <c r="A1690" s="150" t="s">
        <v>2890</v>
      </c>
      <c r="B1690" s="150" t="s">
        <v>42</v>
      </c>
      <c r="C1690" s="150" t="s">
        <v>2847</v>
      </c>
      <c r="D1690" s="150" t="s">
        <v>3534</v>
      </c>
      <c r="E1690" s="151" t="s">
        <v>2848</v>
      </c>
      <c r="F1690" s="150" t="s">
        <v>2759</v>
      </c>
      <c r="G1690" s="150" t="s">
        <v>2891</v>
      </c>
    </row>
    <row r="1691" spans="1:7" ht="17.25">
      <c r="A1691" s="150" t="s">
        <v>2892</v>
      </c>
      <c r="B1691" s="150" t="s">
        <v>42</v>
      </c>
      <c r="C1691" s="150" t="s">
        <v>2893</v>
      </c>
      <c r="D1691" s="150" t="s">
        <v>3534</v>
      </c>
      <c r="E1691" s="151" t="s">
        <v>2894</v>
      </c>
      <c r="F1691" s="150" t="s">
        <v>2759</v>
      </c>
      <c r="G1691" s="150" t="s">
        <v>2895</v>
      </c>
    </row>
    <row r="1692" spans="1:7" ht="17.25">
      <c r="A1692" s="150" t="s">
        <v>2899</v>
      </c>
      <c r="B1692" s="150" t="s">
        <v>56</v>
      </c>
      <c r="C1692" s="150" t="s">
        <v>2847</v>
      </c>
      <c r="D1692" s="150" t="s">
        <v>3534</v>
      </c>
      <c r="E1692" s="151" t="s">
        <v>2848</v>
      </c>
      <c r="F1692" s="151" t="s">
        <v>2759</v>
      </c>
      <c r="G1692" s="150" t="s">
        <v>2891</v>
      </c>
    </row>
    <row r="1693" spans="1:7" ht="17.25">
      <c r="A1693" s="150" t="s">
        <v>2902</v>
      </c>
      <c r="B1693" s="150" t="s">
        <v>35</v>
      </c>
      <c r="C1693" s="150" t="s">
        <v>2847</v>
      </c>
      <c r="D1693" s="150" t="s">
        <v>3534</v>
      </c>
      <c r="E1693" s="151" t="s">
        <v>2848</v>
      </c>
      <c r="F1693" s="150" t="s">
        <v>2759</v>
      </c>
      <c r="G1693" s="150" t="s">
        <v>2836</v>
      </c>
    </row>
    <row r="1694" spans="1:7" ht="17.100000000000001">
      <c r="A1694" s="150" t="s">
        <v>2903</v>
      </c>
      <c r="B1694" s="150" t="s">
        <v>36</v>
      </c>
      <c r="C1694" s="150"/>
      <c r="D1694" s="150" t="s">
        <v>2834</v>
      </c>
      <c r="E1694" s="151"/>
      <c r="F1694" s="150" t="s">
        <v>2835</v>
      </c>
      <c r="G1694" s="150" t="s">
        <v>2836</v>
      </c>
    </row>
    <row r="1695" spans="1:7" ht="17.25">
      <c r="A1695" s="150" t="s">
        <v>2904</v>
      </c>
      <c r="B1695" s="150"/>
      <c r="C1695" s="150" t="s">
        <v>2854</v>
      </c>
      <c r="D1695" s="150" t="s">
        <v>3534</v>
      </c>
      <c r="E1695" s="151" t="s">
        <v>2841</v>
      </c>
      <c r="F1695" s="150" t="s">
        <v>2759</v>
      </c>
      <c r="G1695" s="150" t="s">
        <v>2905</v>
      </c>
    </row>
    <row r="1696" spans="1:7" ht="17.25">
      <c r="A1696" s="150" t="s">
        <v>2906</v>
      </c>
      <c r="B1696" s="150" t="s">
        <v>2907</v>
      </c>
      <c r="C1696" s="150" t="s">
        <v>2854</v>
      </c>
      <c r="D1696" s="150" t="s">
        <v>3534</v>
      </c>
      <c r="E1696" s="151" t="s">
        <v>2841</v>
      </c>
      <c r="F1696" s="150" t="s">
        <v>2759</v>
      </c>
      <c r="G1696" s="150" t="s">
        <v>2836</v>
      </c>
    </row>
    <row r="1697" spans="1:7" ht="17.25">
      <c r="A1697" s="150" t="s">
        <v>2908</v>
      </c>
      <c r="B1697" s="150" t="s">
        <v>2863</v>
      </c>
      <c r="C1697" s="150" t="s">
        <v>2854</v>
      </c>
      <c r="D1697" s="150" t="s">
        <v>3534</v>
      </c>
      <c r="E1697" s="151" t="s">
        <v>2841</v>
      </c>
      <c r="F1697" s="150" t="s">
        <v>2759</v>
      </c>
      <c r="G1697" s="150" t="s">
        <v>2909</v>
      </c>
    </row>
    <row r="1698" spans="1:7" ht="17.25">
      <c r="A1698" s="52" t="s">
        <v>3538</v>
      </c>
      <c r="B1698" s="52"/>
      <c r="C1698" s="52"/>
      <c r="D1698" s="52"/>
      <c r="E1698" s="53"/>
      <c r="F1698" s="52"/>
      <c r="G1698" s="52"/>
    </row>
    <row r="1699" spans="1:7" ht="17.25">
      <c r="A1699" s="150" t="s">
        <v>2911</v>
      </c>
      <c r="B1699" s="150" t="s">
        <v>40</v>
      </c>
      <c r="C1699" s="150" t="s">
        <v>2847</v>
      </c>
      <c r="D1699" s="150" t="s">
        <v>3534</v>
      </c>
      <c r="E1699" s="151" t="s">
        <v>2848</v>
      </c>
      <c r="F1699" s="150" t="s">
        <v>2759</v>
      </c>
      <c r="G1699" s="150" t="s">
        <v>2836</v>
      </c>
    </row>
    <row r="1700" spans="1:7" ht="17.25">
      <c r="A1700" s="150" t="s">
        <v>2912</v>
      </c>
      <c r="B1700" s="150" t="s">
        <v>42</v>
      </c>
      <c r="C1700" s="150" t="s">
        <v>2893</v>
      </c>
      <c r="D1700" s="150" t="s">
        <v>3534</v>
      </c>
      <c r="E1700" s="151" t="s">
        <v>2894</v>
      </c>
      <c r="F1700" s="150" t="s">
        <v>2759</v>
      </c>
      <c r="G1700" s="150" t="s">
        <v>2836</v>
      </c>
    </row>
    <row r="1701" spans="1:7" ht="17.25">
      <c r="A1701" s="150" t="s">
        <v>2913</v>
      </c>
      <c r="B1701" s="150" t="s">
        <v>57</v>
      </c>
      <c r="C1701" s="150" t="s">
        <v>2847</v>
      </c>
      <c r="D1701" s="150" t="s">
        <v>3534</v>
      </c>
      <c r="E1701" s="151" t="s">
        <v>2848</v>
      </c>
      <c r="F1701" s="151" t="s">
        <v>2759</v>
      </c>
      <c r="G1701" s="150" t="s">
        <v>2914</v>
      </c>
    </row>
    <row r="1702" spans="1:7" ht="17.25">
      <c r="A1702" s="150" t="s">
        <v>3446</v>
      </c>
      <c r="B1702" s="150" t="s">
        <v>2863</v>
      </c>
      <c r="C1702" s="150" t="s">
        <v>3447</v>
      </c>
      <c r="D1702" s="150" t="s">
        <v>3534</v>
      </c>
      <c r="E1702" s="151" t="s">
        <v>343</v>
      </c>
      <c r="F1702" s="151" t="s">
        <v>2754</v>
      </c>
      <c r="G1702" s="150" t="s">
        <v>2836</v>
      </c>
    </row>
    <row r="1703" spans="1:7" ht="17.25">
      <c r="A1703" s="52" t="s">
        <v>3539</v>
      </c>
      <c r="B1703" s="52"/>
      <c r="C1703" s="52"/>
      <c r="D1703" s="52"/>
      <c r="E1703" s="53"/>
      <c r="F1703" s="52"/>
      <c r="G1703" s="52"/>
    </row>
    <row r="1704" spans="1:7" ht="17.25">
      <c r="A1704" s="150" t="s">
        <v>2918</v>
      </c>
      <c r="B1704" s="150" t="s">
        <v>36</v>
      </c>
      <c r="C1704" s="150" t="s">
        <v>2893</v>
      </c>
      <c r="D1704" s="150" t="s">
        <v>3534</v>
      </c>
      <c r="E1704" s="151" t="s">
        <v>2894</v>
      </c>
      <c r="F1704" s="150" t="s">
        <v>2759</v>
      </c>
      <c r="G1704" s="150" t="s">
        <v>2836</v>
      </c>
    </row>
    <row r="1705" spans="1:7" ht="17.100000000000001">
      <c r="A1705" s="150" t="s">
        <v>2919</v>
      </c>
      <c r="B1705" s="150" t="s">
        <v>36</v>
      </c>
      <c r="C1705" s="150"/>
      <c r="D1705" s="150" t="s">
        <v>2834</v>
      </c>
      <c r="E1705" s="151"/>
      <c r="F1705" s="150" t="s">
        <v>2835</v>
      </c>
      <c r="G1705" s="150" t="s">
        <v>2920</v>
      </c>
    </row>
    <row r="1706" spans="1:7" ht="17.25">
      <c r="A1706" s="150" t="s">
        <v>2921</v>
      </c>
      <c r="B1706" s="150" t="s">
        <v>42</v>
      </c>
      <c r="C1706" s="150" t="s">
        <v>2922</v>
      </c>
      <c r="D1706" s="150" t="s">
        <v>3534</v>
      </c>
      <c r="E1706" s="151" t="s">
        <v>2848</v>
      </c>
      <c r="F1706" s="150" t="s">
        <v>2759</v>
      </c>
      <c r="G1706" s="150" t="s">
        <v>2923</v>
      </c>
    </row>
    <row r="1707" spans="1:7" ht="17.25">
      <c r="A1707" s="150" t="s">
        <v>2924</v>
      </c>
      <c r="B1707" s="150" t="s">
        <v>44</v>
      </c>
      <c r="C1707" s="150" t="s">
        <v>2847</v>
      </c>
      <c r="D1707" s="150" t="s">
        <v>3534</v>
      </c>
      <c r="E1707" s="151" t="s">
        <v>2848</v>
      </c>
      <c r="F1707" s="150" t="s">
        <v>2759</v>
      </c>
      <c r="G1707" s="150" t="s">
        <v>2925</v>
      </c>
    </row>
    <row r="1708" spans="1:7" ht="17.100000000000001">
      <c r="A1708" s="150" t="s">
        <v>2926</v>
      </c>
      <c r="B1708" s="150" t="s">
        <v>58</v>
      </c>
      <c r="C1708" s="150"/>
      <c r="D1708" s="150" t="s">
        <v>2834</v>
      </c>
      <c r="E1708" s="151"/>
      <c r="F1708" s="150" t="s">
        <v>2835</v>
      </c>
      <c r="G1708" s="150" t="s">
        <v>2836</v>
      </c>
    </row>
    <row r="1709" spans="1:7" ht="17.100000000000001">
      <c r="A1709" s="150" t="s">
        <v>2927</v>
      </c>
      <c r="B1709" s="150" t="s">
        <v>40</v>
      </c>
      <c r="C1709" s="150"/>
      <c r="D1709" s="150" t="s">
        <v>2834</v>
      </c>
      <c r="E1709" s="151"/>
      <c r="F1709" s="150" t="s">
        <v>2835</v>
      </c>
      <c r="G1709" s="150" t="s">
        <v>2836</v>
      </c>
    </row>
    <row r="1710" spans="1:7" ht="17.100000000000001">
      <c r="A1710" s="150" t="s">
        <v>2928</v>
      </c>
      <c r="B1710" s="150" t="s">
        <v>42</v>
      </c>
      <c r="C1710" s="150"/>
      <c r="D1710" s="150" t="s">
        <v>2834</v>
      </c>
      <c r="E1710" s="151"/>
      <c r="F1710" s="150" t="s">
        <v>2835</v>
      </c>
      <c r="G1710" s="150" t="s">
        <v>2836</v>
      </c>
    </row>
    <row r="1711" spans="1:7" ht="17.100000000000001">
      <c r="A1711" s="150" t="s">
        <v>2929</v>
      </c>
      <c r="B1711" s="150" t="s">
        <v>42</v>
      </c>
      <c r="C1711" s="150"/>
      <c r="D1711" s="150" t="s">
        <v>2834</v>
      </c>
      <c r="E1711" s="151"/>
      <c r="F1711" s="150" t="s">
        <v>2835</v>
      </c>
      <c r="G1711" s="150" t="s">
        <v>2836</v>
      </c>
    </row>
    <row r="1712" spans="1:7" ht="17.100000000000001">
      <c r="A1712" s="150" t="s">
        <v>2930</v>
      </c>
      <c r="B1712" s="150" t="s">
        <v>2876</v>
      </c>
      <c r="C1712" s="150"/>
      <c r="D1712" s="150" t="s">
        <v>2834</v>
      </c>
      <c r="E1712" s="151"/>
      <c r="F1712" s="150" t="s">
        <v>2835</v>
      </c>
      <c r="G1712" s="150" t="s">
        <v>2836</v>
      </c>
    </row>
    <row r="1713" spans="1:7" ht="17.100000000000001">
      <c r="A1713" s="150" t="s">
        <v>2931</v>
      </c>
      <c r="B1713" s="150" t="s">
        <v>56</v>
      </c>
      <c r="C1713" s="150"/>
      <c r="D1713" s="150" t="s">
        <v>2834</v>
      </c>
      <c r="E1713" s="151"/>
      <c r="F1713" s="151" t="s">
        <v>2835</v>
      </c>
      <c r="G1713" s="150" t="s">
        <v>2836</v>
      </c>
    </row>
    <row r="1714" spans="1:7" ht="17.100000000000001">
      <c r="A1714" s="150" t="s">
        <v>2932</v>
      </c>
      <c r="B1714" s="150" t="s">
        <v>2876</v>
      </c>
      <c r="C1714" s="150"/>
      <c r="D1714" s="150" t="s">
        <v>2834</v>
      </c>
      <c r="E1714" s="151"/>
      <c r="F1714" s="150" t="s">
        <v>2835</v>
      </c>
      <c r="G1714" s="150" t="s">
        <v>2836</v>
      </c>
    </row>
    <row r="1715" spans="1:7" ht="17.25">
      <c r="A1715" s="52" t="s">
        <v>3540</v>
      </c>
      <c r="B1715" s="52"/>
      <c r="C1715" s="52"/>
      <c r="D1715" s="52"/>
      <c r="E1715" s="53"/>
      <c r="F1715" s="52"/>
      <c r="G1715" s="52"/>
    </row>
    <row r="1716" spans="1:7" ht="17.25">
      <c r="A1716" s="148" t="s">
        <v>2934</v>
      </c>
      <c r="B1716" s="148" t="s">
        <v>44</v>
      </c>
      <c r="C1716" s="148" t="s">
        <v>2935</v>
      </c>
      <c r="D1716" s="148" t="s">
        <v>3534</v>
      </c>
      <c r="E1716" s="149" t="s">
        <v>2599</v>
      </c>
      <c r="F1716" s="149" t="s">
        <v>2936</v>
      </c>
      <c r="G1716" s="148" t="s">
        <v>2937</v>
      </c>
    </row>
    <row r="1717" spans="1:7" ht="17.100000000000001">
      <c r="A1717" s="150" t="s">
        <v>2938</v>
      </c>
      <c r="B1717" s="150" t="s">
        <v>44</v>
      </c>
      <c r="C1717" s="150"/>
      <c r="D1717" s="150" t="s">
        <v>2834</v>
      </c>
      <c r="E1717" s="151"/>
      <c r="F1717" s="150" t="s">
        <v>2939</v>
      </c>
      <c r="G1717" s="150" t="s">
        <v>2836</v>
      </c>
    </row>
    <row r="1718" spans="1:7" ht="17.100000000000001">
      <c r="A1718" s="150" t="s">
        <v>2940</v>
      </c>
      <c r="B1718" s="150" t="s">
        <v>44</v>
      </c>
      <c r="C1718" s="150" t="s">
        <v>2941</v>
      </c>
      <c r="D1718" s="150" t="s">
        <v>2834</v>
      </c>
      <c r="E1718" s="151"/>
      <c r="F1718" s="150" t="s">
        <v>2942</v>
      </c>
      <c r="G1718" s="150" t="s">
        <v>2943</v>
      </c>
    </row>
    <row r="1719" spans="1:7" ht="17.25">
      <c r="A1719" s="150" t="s">
        <v>3450</v>
      </c>
      <c r="B1719" s="150" t="s">
        <v>58</v>
      </c>
      <c r="C1719" s="150" t="s">
        <v>3451</v>
      </c>
      <c r="D1719" s="150" t="s">
        <v>3534</v>
      </c>
      <c r="E1719" s="151" t="s">
        <v>343</v>
      </c>
      <c r="F1719" s="150" t="s">
        <v>2754</v>
      </c>
      <c r="G1719" s="150" t="s">
        <v>2836</v>
      </c>
    </row>
    <row r="1720" spans="1:7" ht="17.100000000000001">
      <c r="A1720" s="150" t="s">
        <v>2944</v>
      </c>
      <c r="B1720" s="150" t="s">
        <v>2876</v>
      </c>
      <c r="C1720" s="150"/>
      <c r="D1720" s="150" t="s">
        <v>2834</v>
      </c>
      <c r="E1720" s="151"/>
      <c r="F1720" s="150" t="s">
        <v>2945</v>
      </c>
      <c r="G1720" s="150" t="s">
        <v>2836</v>
      </c>
    </row>
    <row r="1721" spans="1:7" ht="17.25">
      <c r="A1721" s="52" t="s">
        <v>3541</v>
      </c>
      <c r="B1721" s="52"/>
      <c r="C1721" s="52"/>
      <c r="D1721" s="52"/>
      <c r="E1721" s="53"/>
      <c r="F1721" s="52"/>
      <c r="G1721" s="52"/>
    </row>
    <row r="1722" spans="1:7" ht="17.25">
      <c r="A1722" s="150" t="s">
        <v>2947</v>
      </c>
      <c r="B1722" s="150" t="s">
        <v>58</v>
      </c>
      <c r="C1722" s="150" t="s">
        <v>2839</v>
      </c>
      <c r="D1722" s="150" t="s">
        <v>3534</v>
      </c>
      <c r="E1722" s="151" t="s">
        <v>2841</v>
      </c>
      <c r="F1722" s="150" t="s">
        <v>2759</v>
      </c>
      <c r="G1722" s="150" t="s">
        <v>2948</v>
      </c>
    </row>
    <row r="1723" spans="1:7" ht="17.100000000000001">
      <c r="A1723" s="150" t="s">
        <v>2949</v>
      </c>
      <c r="B1723" s="150" t="s">
        <v>56</v>
      </c>
      <c r="C1723" s="150"/>
      <c r="D1723" s="150" t="s">
        <v>2834</v>
      </c>
      <c r="E1723" s="151"/>
      <c r="F1723" s="150" t="s">
        <v>2835</v>
      </c>
      <c r="G1723" s="150" t="s">
        <v>2836</v>
      </c>
    </row>
    <row r="1724" spans="1:7" ht="17.25">
      <c r="A1724" s="52" t="s">
        <v>3542</v>
      </c>
      <c r="B1724" s="52"/>
      <c r="C1724" s="52"/>
      <c r="D1724" s="52"/>
      <c r="E1724" s="53"/>
      <c r="F1724" s="52"/>
      <c r="G1724" s="52"/>
    </row>
    <row r="1725" spans="1:7" ht="17.25">
      <c r="A1725" s="150" t="s">
        <v>2954</v>
      </c>
      <c r="B1725" s="150" t="s">
        <v>17</v>
      </c>
      <c r="C1725" s="150" t="s">
        <v>2854</v>
      </c>
      <c r="D1725" s="150" t="s">
        <v>3534</v>
      </c>
      <c r="E1725" s="151" t="s">
        <v>2841</v>
      </c>
      <c r="F1725" s="151" t="s">
        <v>2759</v>
      </c>
      <c r="G1725" s="150" t="s">
        <v>2955</v>
      </c>
    </row>
    <row r="1726" spans="1:7" ht="17.25">
      <c r="A1726" s="52" t="s">
        <v>3543</v>
      </c>
      <c r="B1726" s="52"/>
      <c r="C1726" s="52"/>
      <c r="D1726" s="52"/>
      <c r="E1726" s="53"/>
      <c r="F1726" s="52"/>
      <c r="G1726" s="52"/>
    </row>
    <row r="1727" spans="1:7" ht="17.25">
      <c r="A1727" s="150" t="s">
        <v>2961</v>
      </c>
      <c r="B1727" s="150" t="s">
        <v>10</v>
      </c>
      <c r="C1727" s="150" t="s">
        <v>2847</v>
      </c>
      <c r="D1727" s="150" t="s">
        <v>3534</v>
      </c>
      <c r="E1727" s="151" t="s">
        <v>2848</v>
      </c>
      <c r="F1727" s="150" t="s">
        <v>2759</v>
      </c>
      <c r="G1727" s="150" t="s">
        <v>2836</v>
      </c>
    </row>
    <row r="1728" spans="1:7" ht="17.25">
      <c r="A1728" s="150" t="s">
        <v>2962</v>
      </c>
      <c r="B1728" s="150" t="s">
        <v>10</v>
      </c>
      <c r="C1728" s="150" t="s">
        <v>2847</v>
      </c>
      <c r="D1728" s="150" t="s">
        <v>3534</v>
      </c>
      <c r="E1728" s="151" t="s">
        <v>2848</v>
      </c>
      <c r="F1728" s="150" t="s">
        <v>2759</v>
      </c>
      <c r="G1728" s="150" t="s">
        <v>2836</v>
      </c>
    </row>
    <row r="1729" spans="1:7" ht="17.25">
      <c r="A1729" s="150" t="s">
        <v>2963</v>
      </c>
      <c r="B1729" s="150" t="s">
        <v>10</v>
      </c>
      <c r="C1729" s="150" t="s">
        <v>2847</v>
      </c>
      <c r="D1729" s="150" t="s">
        <v>3534</v>
      </c>
      <c r="E1729" s="151" t="s">
        <v>2848</v>
      </c>
      <c r="F1729" s="150" t="s">
        <v>2759</v>
      </c>
      <c r="G1729" s="150" t="s">
        <v>2836</v>
      </c>
    </row>
    <row r="1730" spans="1:7" ht="17.25">
      <c r="A1730" s="150" t="s">
        <v>2964</v>
      </c>
      <c r="B1730" s="150" t="s">
        <v>10</v>
      </c>
      <c r="C1730" s="150" t="s">
        <v>2847</v>
      </c>
      <c r="D1730" s="150" t="s">
        <v>3534</v>
      </c>
      <c r="E1730" s="151" t="s">
        <v>2848</v>
      </c>
      <c r="F1730" s="150" t="s">
        <v>2759</v>
      </c>
      <c r="G1730" s="150" t="s">
        <v>2836</v>
      </c>
    </row>
    <row r="1731" spans="1:7" ht="17.25">
      <c r="A1731" s="52" t="s">
        <v>3544</v>
      </c>
      <c r="B1731" s="52"/>
      <c r="C1731" s="52"/>
      <c r="D1731" s="52"/>
      <c r="E1731" s="53"/>
      <c r="F1731" s="52"/>
      <c r="G1731" s="52"/>
    </row>
    <row r="1732" spans="1:7" ht="17.25">
      <c r="A1732" s="150" t="s">
        <v>2966</v>
      </c>
      <c r="B1732" s="150" t="s">
        <v>2957</v>
      </c>
      <c r="C1732" s="150" t="s">
        <v>2847</v>
      </c>
      <c r="D1732" s="150" t="s">
        <v>3534</v>
      </c>
      <c r="E1732" s="151" t="s">
        <v>2848</v>
      </c>
      <c r="F1732" s="150" t="s">
        <v>2759</v>
      </c>
      <c r="G1732" s="150" t="s">
        <v>2836</v>
      </c>
    </row>
    <row r="1733" spans="1:7" ht="17.25">
      <c r="A1733" s="150" t="s">
        <v>2967</v>
      </c>
      <c r="B1733" s="150" t="s">
        <v>2957</v>
      </c>
      <c r="C1733" s="150" t="s">
        <v>2847</v>
      </c>
      <c r="D1733" s="150" t="s">
        <v>3534</v>
      </c>
      <c r="E1733" s="151" t="s">
        <v>2848</v>
      </c>
      <c r="F1733" s="150" t="s">
        <v>2759</v>
      </c>
      <c r="G1733" s="150" t="s">
        <v>2836</v>
      </c>
    </row>
    <row r="1734" spans="1:7" ht="17.25">
      <c r="A1734" s="150" t="s">
        <v>2968</v>
      </c>
      <c r="B1734" s="150" t="s">
        <v>2957</v>
      </c>
      <c r="C1734" s="150" t="s">
        <v>2847</v>
      </c>
      <c r="D1734" s="150" t="s">
        <v>3534</v>
      </c>
      <c r="E1734" s="151" t="s">
        <v>2848</v>
      </c>
      <c r="F1734" s="150" t="s">
        <v>2759</v>
      </c>
      <c r="G1734" s="150" t="s">
        <v>2836</v>
      </c>
    </row>
    <row r="1735" spans="1:7" ht="17.25">
      <c r="A1735" s="52" t="s">
        <v>3545</v>
      </c>
      <c r="B1735" s="52"/>
      <c r="C1735" s="52"/>
      <c r="D1735" s="52"/>
      <c r="E1735" s="53"/>
      <c r="F1735" s="52"/>
      <c r="G1735" s="52"/>
    </row>
    <row r="1736" spans="1:7" ht="17.25">
      <c r="A1736" s="150" t="s">
        <v>2970</v>
      </c>
      <c r="B1736" s="150" t="s">
        <v>2957</v>
      </c>
      <c r="C1736" s="150" t="s">
        <v>2847</v>
      </c>
      <c r="D1736" s="150" t="s">
        <v>3534</v>
      </c>
      <c r="E1736" s="151" t="s">
        <v>2848</v>
      </c>
      <c r="F1736" s="150" t="s">
        <v>2759</v>
      </c>
      <c r="G1736" s="150" t="s">
        <v>2836</v>
      </c>
    </row>
    <row r="1737" spans="1:7" ht="17.25">
      <c r="A1737" s="150" t="s">
        <v>2971</v>
      </c>
      <c r="B1737" s="150" t="s">
        <v>2957</v>
      </c>
      <c r="C1737" s="150" t="s">
        <v>2847</v>
      </c>
      <c r="D1737" s="150" t="s">
        <v>3534</v>
      </c>
      <c r="E1737" s="151" t="s">
        <v>2848</v>
      </c>
      <c r="F1737" s="150" t="s">
        <v>2759</v>
      </c>
      <c r="G1737" s="150" t="s">
        <v>2836</v>
      </c>
    </row>
    <row r="1738" spans="1:7" ht="17.25">
      <c r="A1738" s="52" t="s">
        <v>3546</v>
      </c>
      <c r="B1738" s="52"/>
      <c r="C1738" s="52"/>
      <c r="D1738" s="52"/>
      <c r="E1738" s="53"/>
      <c r="F1738" s="52"/>
      <c r="G1738" s="52"/>
    </row>
    <row r="1739" spans="1:7" ht="17.25">
      <c r="A1739" s="150" t="s">
        <v>2973</v>
      </c>
      <c r="B1739" s="150" t="s">
        <v>2974</v>
      </c>
      <c r="C1739" s="150" t="s">
        <v>2854</v>
      </c>
      <c r="D1739" s="150" t="s">
        <v>3534</v>
      </c>
      <c r="E1739" s="151" t="s">
        <v>2841</v>
      </c>
      <c r="F1739" s="150" t="s">
        <v>2759</v>
      </c>
      <c r="G1739" s="150" t="s">
        <v>2975</v>
      </c>
    </row>
    <row r="1740" spans="1:7" ht="17.25">
      <c r="A1740" s="150" t="s">
        <v>2976</v>
      </c>
      <c r="B1740" s="150" t="s">
        <v>2977</v>
      </c>
      <c r="C1740" s="150" t="s">
        <v>2854</v>
      </c>
      <c r="D1740" s="150" t="s">
        <v>3534</v>
      </c>
      <c r="E1740" s="151" t="s">
        <v>2841</v>
      </c>
      <c r="F1740" s="150" t="s">
        <v>2759</v>
      </c>
      <c r="G1740" s="150" t="s">
        <v>2978</v>
      </c>
    </row>
    <row r="1741" spans="1:7" ht="17.100000000000001">
      <c r="A1741" s="150" t="s">
        <v>2979</v>
      </c>
      <c r="B1741" s="150" t="s">
        <v>2980</v>
      </c>
      <c r="C1741" s="150"/>
      <c r="D1741" s="150" t="s">
        <v>2834</v>
      </c>
      <c r="E1741" s="151"/>
      <c r="F1741" s="150" t="s">
        <v>2981</v>
      </c>
      <c r="G1741" s="150" t="s">
        <v>2982</v>
      </c>
    </row>
    <row r="1742" spans="1:7" ht="17.100000000000001">
      <c r="A1742" s="150" t="s">
        <v>2983</v>
      </c>
      <c r="B1742" s="150" t="s">
        <v>2980</v>
      </c>
      <c r="C1742" s="150"/>
      <c r="D1742" s="150" t="s">
        <v>2834</v>
      </c>
      <c r="E1742" s="151"/>
      <c r="F1742" s="150" t="s">
        <v>2981</v>
      </c>
      <c r="G1742" s="150" t="s">
        <v>2836</v>
      </c>
    </row>
    <row r="1743" spans="1:7" ht="17.25">
      <c r="A1743" s="150" t="s">
        <v>2984</v>
      </c>
      <c r="B1743" s="150" t="s">
        <v>88</v>
      </c>
      <c r="C1743" s="150" t="s">
        <v>2854</v>
      </c>
      <c r="D1743" s="150" t="s">
        <v>3534</v>
      </c>
      <c r="E1743" s="151" t="s">
        <v>2841</v>
      </c>
      <c r="F1743" s="150" t="s">
        <v>2759</v>
      </c>
      <c r="G1743" s="150" t="s">
        <v>2985</v>
      </c>
    </row>
    <row r="1744" spans="1:7" ht="17.100000000000001">
      <c r="A1744" s="150" t="s">
        <v>2986</v>
      </c>
      <c r="B1744" s="150" t="s">
        <v>2974</v>
      </c>
      <c r="C1744" s="150" t="s">
        <v>2987</v>
      </c>
      <c r="D1744" s="150" t="s">
        <v>2834</v>
      </c>
      <c r="E1744" s="151"/>
      <c r="F1744" s="150" t="s">
        <v>2988</v>
      </c>
      <c r="G1744" s="150" t="s">
        <v>2989</v>
      </c>
    </row>
    <row r="1745" spans="1:7" ht="17.25">
      <c r="A1745" s="150" t="s">
        <v>2990</v>
      </c>
      <c r="B1745" s="150" t="s">
        <v>2957</v>
      </c>
      <c r="C1745" s="150" t="s">
        <v>2893</v>
      </c>
      <c r="D1745" s="150" t="s">
        <v>3534</v>
      </c>
      <c r="E1745" s="151" t="s">
        <v>2894</v>
      </c>
      <c r="F1745" s="150" t="s">
        <v>2759</v>
      </c>
      <c r="G1745" s="150" t="s">
        <v>2836</v>
      </c>
    </row>
    <row r="1746" spans="1:7" ht="17.25">
      <c r="A1746" s="150" t="s">
        <v>2991</v>
      </c>
      <c r="B1746" s="150" t="s">
        <v>2957</v>
      </c>
      <c r="C1746" s="150" t="s">
        <v>2854</v>
      </c>
      <c r="D1746" s="150" t="s">
        <v>3534</v>
      </c>
      <c r="E1746" s="151" t="s">
        <v>2841</v>
      </c>
      <c r="F1746" s="150" t="s">
        <v>2759</v>
      </c>
      <c r="G1746" s="150" t="s">
        <v>2836</v>
      </c>
    </row>
    <row r="1747" spans="1:7" ht="17.25">
      <c r="A1747" s="150" t="s">
        <v>2992</v>
      </c>
      <c r="B1747" s="150" t="s">
        <v>2993</v>
      </c>
      <c r="C1747" s="150" t="s">
        <v>2847</v>
      </c>
      <c r="D1747" s="150" t="s">
        <v>3534</v>
      </c>
      <c r="E1747" s="151" t="s">
        <v>2848</v>
      </c>
      <c r="F1747" s="150" t="s">
        <v>2759</v>
      </c>
      <c r="G1747" s="150" t="s">
        <v>2836</v>
      </c>
    </row>
    <row r="1748" spans="1:7" ht="17.25">
      <c r="A1748" s="150" t="s">
        <v>2992</v>
      </c>
      <c r="B1748" s="150" t="s">
        <v>2993</v>
      </c>
      <c r="C1748" s="150" t="s">
        <v>2847</v>
      </c>
      <c r="D1748" s="150" t="s">
        <v>3534</v>
      </c>
      <c r="E1748" s="151" t="s">
        <v>2848</v>
      </c>
      <c r="F1748" s="150" t="s">
        <v>2759</v>
      </c>
      <c r="G1748" s="150" t="s">
        <v>2836</v>
      </c>
    </row>
    <row r="1749" spans="1:7" ht="17.25">
      <c r="A1749" s="52" t="s">
        <v>3547</v>
      </c>
      <c r="B1749" s="52"/>
      <c r="C1749" s="52"/>
      <c r="D1749" s="52"/>
      <c r="E1749" s="53"/>
      <c r="F1749" s="52"/>
      <c r="G1749" s="52"/>
    </row>
    <row r="1750" spans="1:7" ht="17.25">
      <c r="A1750" s="150" t="s">
        <v>2995</v>
      </c>
      <c r="B1750" s="150" t="s">
        <v>2957</v>
      </c>
      <c r="C1750" s="150" t="s">
        <v>2854</v>
      </c>
      <c r="D1750" s="150" t="s">
        <v>3534</v>
      </c>
      <c r="E1750" s="151" t="s">
        <v>2841</v>
      </c>
      <c r="F1750" s="151" t="s">
        <v>2759</v>
      </c>
      <c r="G1750" s="150" t="s">
        <v>2836</v>
      </c>
    </row>
    <row r="1751" spans="1:7" ht="17.100000000000001">
      <c r="A1751" s="150" t="s">
        <v>2996</v>
      </c>
      <c r="B1751" s="150" t="s">
        <v>2957</v>
      </c>
      <c r="C1751" s="150"/>
      <c r="D1751" s="150" t="s">
        <v>2834</v>
      </c>
      <c r="E1751" s="151"/>
      <c r="F1751" s="150" t="s">
        <v>2997</v>
      </c>
      <c r="G1751" s="150" t="s">
        <v>2836</v>
      </c>
    </row>
    <row r="1752" spans="1:7" ht="17.25">
      <c r="A1752" s="52" t="s">
        <v>3548</v>
      </c>
      <c r="B1752" s="52"/>
      <c r="C1752" s="52"/>
      <c r="D1752" s="52"/>
      <c r="E1752" s="53"/>
      <c r="F1752" s="52"/>
      <c r="G1752" s="52"/>
    </row>
    <row r="1753" spans="1:7" ht="17.100000000000001">
      <c r="A1753" s="150" t="s">
        <v>2999</v>
      </c>
      <c r="B1753" s="150"/>
      <c r="C1753" s="150" t="s">
        <v>669</v>
      </c>
      <c r="D1753" s="150" t="s">
        <v>2834</v>
      </c>
      <c r="E1753" s="151"/>
      <c r="F1753" s="150" t="s">
        <v>3000</v>
      </c>
      <c r="G1753" s="150" t="s">
        <v>2836</v>
      </c>
    </row>
    <row r="1754" spans="1:7" ht="17.25">
      <c r="A1754" s="150" t="s">
        <v>3001</v>
      </c>
      <c r="B1754" s="150" t="s">
        <v>94</v>
      </c>
      <c r="C1754" s="150" t="s">
        <v>3002</v>
      </c>
      <c r="D1754" s="150" t="s">
        <v>3534</v>
      </c>
      <c r="E1754" s="151" t="s">
        <v>3410</v>
      </c>
      <c r="F1754" s="150" t="s">
        <v>2754</v>
      </c>
      <c r="G1754" s="150" t="s">
        <v>3004</v>
      </c>
    </row>
    <row r="1755" spans="1:7" ht="17.100000000000001">
      <c r="A1755" s="150" t="s">
        <v>3005</v>
      </c>
      <c r="B1755" s="150" t="s">
        <v>2957</v>
      </c>
      <c r="C1755" s="150" t="s">
        <v>3006</v>
      </c>
      <c r="D1755" s="150" t="s">
        <v>2834</v>
      </c>
      <c r="E1755" s="151"/>
      <c r="F1755" s="150" t="s">
        <v>3007</v>
      </c>
      <c r="G1755" s="150" t="s">
        <v>2836</v>
      </c>
    </row>
    <row r="1756" spans="1:7" ht="17.100000000000001">
      <c r="A1756" s="150" t="s">
        <v>3008</v>
      </c>
      <c r="B1756" s="150" t="s">
        <v>96</v>
      </c>
      <c r="C1756" s="150"/>
      <c r="D1756" s="150" t="s">
        <v>2834</v>
      </c>
      <c r="E1756" s="151"/>
      <c r="F1756" s="150" t="s">
        <v>3009</v>
      </c>
      <c r="G1756" s="150" t="s">
        <v>2836</v>
      </c>
    </row>
    <row r="1757" spans="1:7" ht="17.25">
      <c r="A1757" s="52" t="s">
        <v>3549</v>
      </c>
      <c r="B1757" s="52"/>
      <c r="C1757" s="52"/>
      <c r="D1757" s="52"/>
      <c r="E1757" s="53"/>
      <c r="F1757" s="52"/>
      <c r="G1757" s="52"/>
    </row>
    <row r="1758" spans="1:7" ht="17.25">
      <c r="A1758" s="150" t="s">
        <v>3011</v>
      </c>
      <c r="B1758" s="150" t="s">
        <v>2957</v>
      </c>
      <c r="C1758" s="150" t="s">
        <v>2854</v>
      </c>
      <c r="D1758" s="150" t="s">
        <v>3534</v>
      </c>
      <c r="E1758" s="151" t="s">
        <v>2841</v>
      </c>
      <c r="F1758" s="150" t="s">
        <v>2759</v>
      </c>
      <c r="G1758" s="150" t="s">
        <v>3012</v>
      </c>
    </row>
    <row r="1759" spans="1:7" ht="17.25">
      <c r="A1759" s="150" t="s">
        <v>3013</v>
      </c>
      <c r="B1759" s="150" t="s">
        <v>104</v>
      </c>
      <c r="C1759" s="150" t="s">
        <v>2847</v>
      </c>
      <c r="D1759" s="150" t="s">
        <v>3534</v>
      </c>
      <c r="E1759" s="151" t="s">
        <v>2848</v>
      </c>
      <c r="F1759" s="150" t="s">
        <v>2759</v>
      </c>
      <c r="G1759" s="150" t="s">
        <v>2836</v>
      </c>
    </row>
    <row r="1760" spans="1:7" ht="17.25">
      <c r="A1760" s="150" t="s">
        <v>3014</v>
      </c>
      <c r="B1760" s="150" t="s">
        <v>101</v>
      </c>
      <c r="C1760" s="150" t="s">
        <v>3015</v>
      </c>
      <c r="D1760" s="150" t="s">
        <v>3534</v>
      </c>
      <c r="E1760" s="151" t="s">
        <v>2841</v>
      </c>
      <c r="F1760" s="150" t="s">
        <v>2759</v>
      </c>
      <c r="G1760" s="150" t="s">
        <v>3016</v>
      </c>
    </row>
    <row r="1761" spans="1:7" ht="17.25">
      <c r="A1761" s="150" t="s">
        <v>3017</v>
      </c>
      <c r="B1761" s="150" t="s">
        <v>2957</v>
      </c>
      <c r="C1761" s="150" t="s">
        <v>2847</v>
      </c>
      <c r="D1761" s="150" t="s">
        <v>3534</v>
      </c>
      <c r="E1761" s="151" t="s">
        <v>2848</v>
      </c>
      <c r="F1761" s="150" t="s">
        <v>2759</v>
      </c>
      <c r="G1761" s="150" t="s">
        <v>2836</v>
      </c>
    </row>
    <row r="1762" spans="1:7" ht="17.25">
      <c r="A1762" s="52" t="s">
        <v>3550</v>
      </c>
      <c r="B1762" s="52"/>
      <c r="C1762" s="52"/>
      <c r="D1762" s="52"/>
      <c r="E1762" s="53"/>
      <c r="F1762" s="52"/>
      <c r="G1762" s="52"/>
    </row>
    <row r="1763" spans="1:7" ht="17.25">
      <c r="A1763" s="150" t="s">
        <v>2833</v>
      </c>
      <c r="B1763" s="150" t="s">
        <v>36</v>
      </c>
      <c r="C1763" s="150"/>
      <c r="D1763" s="150" t="s">
        <v>2834</v>
      </c>
      <c r="E1763" s="151"/>
      <c r="F1763" s="151" t="s">
        <v>2835</v>
      </c>
      <c r="G1763" s="150" t="s">
        <v>2836</v>
      </c>
    </row>
    <row r="1764" spans="1:7" ht="17.25">
      <c r="A1764" s="52" t="s">
        <v>3551</v>
      </c>
      <c r="B1764" s="52"/>
      <c r="C1764" s="52"/>
      <c r="D1764" s="52"/>
      <c r="E1764" s="53"/>
      <c r="F1764" s="52"/>
      <c r="G1764" s="52"/>
    </row>
    <row r="1765" spans="1:7" ht="17.25">
      <c r="A1765" s="150" t="s">
        <v>2838</v>
      </c>
      <c r="B1765" s="150" t="s">
        <v>35</v>
      </c>
      <c r="C1765" s="150" t="s">
        <v>2839</v>
      </c>
      <c r="D1765" s="150" t="s">
        <v>3552</v>
      </c>
      <c r="E1765" s="151" t="s">
        <v>2841</v>
      </c>
      <c r="F1765" s="151" t="s">
        <v>2770</v>
      </c>
      <c r="G1765" s="150" t="s">
        <v>2842</v>
      </c>
    </row>
    <row r="1766" spans="1:7" ht="17.25">
      <c r="A1766" s="150" t="s">
        <v>2846</v>
      </c>
      <c r="B1766" s="150" t="s">
        <v>36</v>
      </c>
      <c r="C1766" s="150" t="s">
        <v>2847</v>
      </c>
      <c r="D1766" s="150" t="s">
        <v>3552</v>
      </c>
      <c r="E1766" s="151" t="s">
        <v>2848</v>
      </c>
      <c r="F1766" s="151" t="s">
        <v>2770</v>
      </c>
      <c r="G1766" s="150" t="s">
        <v>2849</v>
      </c>
    </row>
    <row r="1767" spans="1:7" ht="17.25">
      <c r="A1767" s="150" t="s">
        <v>2853</v>
      </c>
      <c r="B1767" s="150" t="s">
        <v>38</v>
      </c>
      <c r="C1767" s="150" t="s">
        <v>2854</v>
      </c>
      <c r="D1767" s="150" t="s">
        <v>3552</v>
      </c>
      <c r="E1767" s="151" t="s">
        <v>2841</v>
      </c>
      <c r="F1767" s="151" t="s">
        <v>2770</v>
      </c>
      <c r="G1767" s="150" t="s">
        <v>2855</v>
      </c>
    </row>
    <row r="1768" spans="1:7" ht="17.25">
      <c r="A1768" s="150" t="s">
        <v>2856</v>
      </c>
      <c r="B1768" s="150" t="s">
        <v>42</v>
      </c>
      <c r="C1768" s="150" t="s">
        <v>2847</v>
      </c>
      <c r="D1768" s="150" t="s">
        <v>3552</v>
      </c>
      <c r="E1768" s="151" t="s">
        <v>2848</v>
      </c>
      <c r="F1768" s="150" t="s">
        <v>2770</v>
      </c>
      <c r="G1768" s="150" t="s">
        <v>2857</v>
      </c>
    </row>
    <row r="1769" spans="1:7" ht="17.25">
      <c r="A1769" s="150" t="s">
        <v>2858</v>
      </c>
      <c r="B1769" s="150" t="s">
        <v>44</v>
      </c>
      <c r="C1769" s="150" t="s">
        <v>2847</v>
      </c>
      <c r="D1769" s="150" t="s">
        <v>3552</v>
      </c>
      <c r="E1769" s="151" t="s">
        <v>2848</v>
      </c>
      <c r="F1769" s="150" t="s">
        <v>2770</v>
      </c>
      <c r="G1769" s="150" t="s">
        <v>2836</v>
      </c>
    </row>
    <row r="1770" spans="1:7" ht="17.25">
      <c r="A1770" s="150" t="s">
        <v>2859</v>
      </c>
      <c r="B1770" s="150" t="s">
        <v>57</v>
      </c>
      <c r="C1770" s="150" t="s">
        <v>2847</v>
      </c>
      <c r="D1770" s="150" t="s">
        <v>3552</v>
      </c>
      <c r="E1770" s="151" t="s">
        <v>2848</v>
      </c>
      <c r="F1770" s="150" t="s">
        <v>2770</v>
      </c>
      <c r="G1770" s="150" t="s">
        <v>2836</v>
      </c>
    </row>
    <row r="1771" spans="1:7" ht="17.25">
      <c r="A1771" s="150" t="s">
        <v>2860</v>
      </c>
      <c r="B1771" s="150" t="s">
        <v>56</v>
      </c>
      <c r="C1771" s="150" t="s">
        <v>2854</v>
      </c>
      <c r="D1771" s="150" t="s">
        <v>3552</v>
      </c>
      <c r="E1771" s="151" t="s">
        <v>2841</v>
      </c>
      <c r="F1771" s="151" t="s">
        <v>2770</v>
      </c>
      <c r="G1771" s="150" t="s">
        <v>2855</v>
      </c>
    </row>
    <row r="1772" spans="1:7" ht="17.25">
      <c r="A1772" s="150" t="s">
        <v>2862</v>
      </c>
      <c r="B1772" s="150" t="s">
        <v>2863</v>
      </c>
      <c r="C1772" s="150"/>
      <c r="D1772" s="150" t="s">
        <v>2834</v>
      </c>
      <c r="E1772" s="151"/>
      <c r="F1772" s="151" t="s">
        <v>2835</v>
      </c>
      <c r="G1772" s="150" t="s">
        <v>2836</v>
      </c>
    </row>
    <row r="1773" spans="1:7" ht="17.25">
      <c r="A1773" s="150" t="s">
        <v>2864</v>
      </c>
      <c r="B1773" s="150" t="s">
        <v>2863</v>
      </c>
      <c r="C1773" s="150"/>
      <c r="D1773" s="150" t="s">
        <v>2834</v>
      </c>
      <c r="E1773" s="151"/>
      <c r="F1773" s="151" t="s">
        <v>2835</v>
      </c>
      <c r="G1773" s="150" t="s">
        <v>2836</v>
      </c>
    </row>
    <row r="1774" spans="1:7" ht="17.25">
      <c r="A1774" s="150" t="s">
        <v>2865</v>
      </c>
      <c r="B1774" s="150" t="s">
        <v>2866</v>
      </c>
      <c r="C1774" s="150"/>
      <c r="D1774" s="150" t="s">
        <v>2834</v>
      </c>
      <c r="E1774" s="151"/>
      <c r="F1774" s="151" t="s">
        <v>2835</v>
      </c>
      <c r="G1774" s="150" t="s">
        <v>2836</v>
      </c>
    </row>
    <row r="1775" spans="1:7" ht="17.25">
      <c r="A1775" s="150" t="s">
        <v>2867</v>
      </c>
      <c r="B1775" s="150" t="s">
        <v>2868</v>
      </c>
      <c r="C1775" s="150"/>
      <c r="D1775" s="150" t="s">
        <v>2834</v>
      </c>
      <c r="E1775" s="151"/>
      <c r="F1775" s="151" t="s">
        <v>2835</v>
      </c>
      <c r="G1775" s="150" t="s">
        <v>2836</v>
      </c>
    </row>
    <row r="1776" spans="1:7" ht="17.25">
      <c r="A1776" s="150" t="s">
        <v>2869</v>
      </c>
      <c r="B1776" s="150" t="s">
        <v>2868</v>
      </c>
      <c r="C1776" s="150"/>
      <c r="D1776" s="150" t="s">
        <v>2834</v>
      </c>
      <c r="E1776" s="151"/>
      <c r="F1776" s="151" t="s">
        <v>2835</v>
      </c>
      <c r="G1776" s="150" t="s">
        <v>2836</v>
      </c>
    </row>
    <row r="1777" spans="1:7" ht="17.25">
      <c r="A1777" s="150" t="s">
        <v>2870</v>
      </c>
      <c r="B1777" s="150" t="s">
        <v>2868</v>
      </c>
      <c r="C1777" s="150"/>
      <c r="D1777" s="150" t="s">
        <v>2834</v>
      </c>
      <c r="E1777" s="151"/>
      <c r="F1777" s="151" t="s">
        <v>2835</v>
      </c>
      <c r="G1777" s="150" t="s">
        <v>2836</v>
      </c>
    </row>
    <row r="1778" spans="1:7" ht="17.25">
      <c r="A1778" s="150" t="s">
        <v>2871</v>
      </c>
      <c r="B1778" s="150" t="s">
        <v>2868</v>
      </c>
      <c r="C1778" s="150"/>
      <c r="D1778" s="150" t="s">
        <v>2834</v>
      </c>
      <c r="E1778" s="151"/>
      <c r="F1778" s="150" t="s">
        <v>2835</v>
      </c>
      <c r="G1778" s="150" t="s">
        <v>2836</v>
      </c>
    </row>
    <row r="1779" spans="1:7" ht="17.25">
      <c r="A1779" s="150" t="s">
        <v>2872</v>
      </c>
      <c r="B1779" s="150" t="s">
        <v>36</v>
      </c>
      <c r="C1779" s="150"/>
      <c r="D1779" s="150" t="s">
        <v>2834</v>
      </c>
      <c r="E1779" s="151"/>
      <c r="F1779" s="151" t="s">
        <v>2835</v>
      </c>
      <c r="G1779" s="150" t="s">
        <v>2836</v>
      </c>
    </row>
    <row r="1780" spans="1:7" ht="17.25">
      <c r="A1780" s="150" t="s">
        <v>2873</v>
      </c>
      <c r="B1780" s="150" t="s">
        <v>35</v>
      </c>
      <c r="C1780" s="150"/>
      <c r="D1780" s="150" t="s">
        <v>2834</v>
      </c>
      <c r="E1780" s="151"/>
      <c r="F1780" s="151" t="s">
        <v>2835</v>
      </c>
      <c r="G1780" s="150" t="s">
        <v>2836</v>
      </c>
    </row>
    <row r="1781" spans="1:7" ht="17.25">
      <c r="A1781" s="150" t="s">
        <v>2874</v>
      </c>
      <c r="B1781" s="150" t="s">
        <v>40</v>
      </c>
      <c r="C1781" s="150"/>
      <c r="D1781" s="150" t="s">
        <v>2834</v>
      </c>
      <c r="E1781" s="151"/>
      <c r="F1781" s="151" t="s">
        <v>2835</v>
      </c>
      <c r="G1781" s="150" t="s">
        <v>2836</v>
      </c>
    </row>
    <row r="1782" spans="1:7" ht="17.25">
      <c r="A1782" s="150" t="s">
        <v>2875</v>
      </c>
      <c r="B1782" s="150" t="s">
        <v>2876</v>
      </c>
      <c r="C1782" s="150"/>
      <c r="D1782" s="150" t="s">
        <v>2834</v>
      </c>
      <c r="E1782" s="151"/>
      <c r="F1782" s="151" t="s">
        <v>2835</v>
      </c>
      <c r="G1782" s="150" t="s">
        <v>2836</v>
      </c>
    </row>
    <row r="1783" spans="1:7" ht="17.100000000000001">
      <c r="A1783" s="150" t="s">
        <v>2877</v>
      </c>
      <c r="B1783" s="150" t="s">
        <v>35</v>
      </c>
      <c r="C1783" s="150"/>
      <c r="D1783" s="150" t="s">
        <v>2834</v>
      </c>
      <c r="E1783" s="151"/>
      <c r="F1783" s="151" t="s">
        <v>2835</v>
      </c>
      <c r="G1783" s="150" t="s">
        <v>2836</v>
      </c>
    </row>
    <row r="1784" spans="1:7" ht="17.25">
      <c r="A1784" s="150" t="s">
        <v>2878</v>
      </c>
      <c r="B1784" s="150" t="s">
        <v>42</v>
      </c>
      <c r="C1784" s="150" t="s">
        <v>2847</v>
      </c>
      <c r="D1784" s="150" t="s">
        <v>3552</v>
      </c>
      <c r="E1784" s="151" t="s">
        <v>2848</v>
      </c>
      <c r="F1784" s="151" t="s">
        <v>2770</v>
      </c>
      <c r="G1784" s="150" t="s">
        <v>2879</v>
      </c>
    </row>
    <row r="1785" spans="1:7" ht="17.25">
      <c r="A1785" s="150" t="s">
        <v>2883</v>
      </c>
      <c r="B1785" s="150" t="s">
        <v>2884</v>
      </c>
      <c r="C1785" s="150" t="s">
        <v>2854</v>
      </c>
      <c r="D1785" s="150" t="s">
        <v>3552</v>
      </c>
      <c r="E1785" s="151" t="s">
        <v>2841</v>
      </c>
      <c r="F1785" s="151" t="s">
        <v>2770</v>
      </c>
      <c r="G1785" s="150" t="s">
        <v>2885</v>
      </c>
    </row>
    <row r="1786" spans="1:7" ht="17.25">
      <c r="A1786" s="52" t="s">
        <v>3553</v>
      </c>
      <c r="B1786" s="52"/>
      <c r="C1786" s="52"/>
      <c r="D1786" s="52"/>
      <c r="E1786" s="53"/>
      <c r="F1786" s="52"/>
      <c r="G1786" s="52"/>
    </row>
    <row r="1787" spans="1:7" ht="17.100000000000001">
      <c r="A1787" s="150" t="s">
        <v>2887</v>
      </c>
      <c r="B1787" s="150" t="s">
        <v>40</v>
      </c>
      <c r="C1787" s="150"/>
      <c r="D1787" s="150" t="s">
        <v>2834</v>
      </c>
      <c r="E1787" s="151"/>
      <c r="F1787" s="151" t="s">
        <v>2835</v>
      </c>
      <c r="G1787" s="150" t="s">
        <v>2888</v>
      </c>
    </row>
    <row r="1788" spans="1:7" ht="17.25">
      <c r="A1788" s="52" t="s">
        <v>3554</v>
      </c>
      <c r="B1788" s="52"/>
      <c r="C1788" s="52"/>
      <c r="D1788" s="52"/>
      <c r="E1788" s="53"/>
      <c r="F1788" s="52"/>
      <c r="G1788" s="52"/>
    </row>
    <row r="1789" spans="1:7" ht="17.25">
      <c r="A1789" s="150" t="s">
        <v>2890</v>
      </c>
      <c r="B1789" s="150" t="s">
        <v>42</v>
      </c>
      <c r="C1789" s="150" t="s">
        <v>2847</v>
      </c>
      <c r="D1789" s="150" t="s">
        <v>3552</v>
      </c>
      <c r="E1789" s="151" t="s">
        <v>2848</v>
      </c>
      <c r="F1789" s="151" t="s">
        <v>2770</v>
      </c>
      <c r="G1789" s="150" t="s">
        <v>2891</v>
      </c>
    </row>
    <row r="1790" spans="1:7" ht="17.25">
      <c r="A1790" s="150" t="s">
        <v>2892</v>
      </c>
      <c r="B1790" s="150" t="s">
        <v>42</v>
      </c>
      <c r="C1790" s="150" t="s">
        <v>2893</v>
      </c>
      <c r="D1790" s="150" t="s">
        <v>3552</v>
      </c>
      <c r="E1790" s="151" t="s">
        <v>2894</v>
      </c>
      <c r="F1790" s="151" t="s">
        <v>2770</v>
      </c>
      <c r="G1790" s="150" t="s">
        <v>2895</v>
      </c>
    </row>
    <row r="1791" spans="1:7" ht="17.25">
      <c r="A1791" s="150" t="s">
        <v>2899</v>
      </c>
      <c r="B1791" s="150" t="s">
        <v>56</v>
      </c>
      <c r="C1791" s="150" t="s">
        <v>2847</v>
      </c>
      <c r="D1791" s="150" t="s">
        <v>3552</v>
      </c>
      <c r="E1791" s="151" t="s">
        <v>2848</v>
      </c>
      <c r="F1791" s="151" t="s">
        <v>2770</v>
      </c>
      <c r="G1791" s="150" t="s">
        <v>2891</v>
      </c>
    </row>
    <row r="1792" spans="1:7" ht="17.25">
      <c r="A1792" s="148" t="s">
        <v>3053</v>
      </c>
      <c r="B1792" s="148" t="s">
        <v>57</v>
      </c>
      <c r="C1792" s="148" t="s">
        <v>3054</v>
      </c>
      <c r="D1792" s="148" t="s">
        <v>3552</v>
      </c>
      <c r="E1792" s="149" t="s">
        <v>3555</v>
      </c>
      <c r="F1792" s="149" t="s">
        <v>2936</v>
      </c>
      <c r="G1792" s="148" t="s">
        <v>3056</v>
      </c>
    </row>
    <row r="1793" spans="1:7" ht="17.25">
      <c r="A1793" s="150" t="s">
        <v>2902</v>
      </c>
      <c r="B1793" s="150" t="s">
        <v>35</v>
      </c>
      <c r="C1793" s="150" t="s">
        <v>2847</v>
      </c>
      <c r="D1793" s="150" t="s">
        <v>3552</v>
      </c>
      <c r="E1793" s="151" t="s">
        <v>2848</v>
      </c>
      <c r="F1793" s="150" t="s">
        <v>2770</v>
      </c>
      <c r="G1793" s="150" t="s">
        <v>2836</v>
      </c>
    </row>
    <row r="1794" spans="1:7" ht="17.100000000000001">
      <c r="A1794" s="150" t="s">
        <v>2903</v>
      </c>
      <c r="B1794" s="150" t="s">
        <v>36</v>
      </c>
      <c r="C1794" s="150"/>
      <c r="D1794" s="150" t="s">
        <v>2834</v>
      </c>
      <c r="E1794" s="151"/>
      <c r="F1794" s="150" t="s">
        <v>2835</v>
      </c>
      <c r="G1794" s="150" t="s">
        <v>2836</v>
      </c>
    </row>
    <row r="1795" spans="1:7" ht="17.25">
      <c r="A1795" s="150" t="s">
        <v>2904</v>
      </c>
      <c r="B1795" s="150"/>
      <c r="C1795" s="150" t="s">
        <v>2854</v>
      </c>
      <c r="D1795" s="150" t="s">
        <v>3552</v>
      </c>
      <c r="E1795" s="151" t="s">
        <v>2841</v>
      </c>
      <c r="F1795" s="150" t="s">
        <v>2770</v>
      </c>
      <c r="G1795" s="150" t="s">
        <v>2905</v>
      </c>
    </row>
    <row r="1796" spans="1:7" ht="17.25">
      <c r="A1796" s="150" t="s">
        <v>2906</v>
      </c>
      <c r="B1796" s="150" t="s">
        <v>2907</v>
      </c>
      <c r="C1796" s="150" t="s">
        <v>2854</v>
      </c>
      <c r="D1796" s="150" t="s">
        <v>3552</v>
      </c>
      <c r="E1796" s="151" t="s">
        <v>2841</v>
      </c>
      <c r="F1796" s="151" t="s">
        <v>2770</v>
      </c>
      <c r="G1796" s="150" t="s">
        <v>2836</v>
      </c>
    </row>
    <row r="1797" spans="1:7" ht="17.25">
      <c r="A1797" s="150" t="s">
        <v>2908</v>
      </c>
      <c r="B1797" s="150" t="s">
        <v>2863</v>
      </c>
      <c r="C1797" s="150" t="s">
        <v>2854</v>
      </c>
      <c r="D1797" s="150" t="s">
        <v>3552</v>
      </c>
      <c r="E1797" s="151" t="s">
        <v>2841</v>
      </c>
      <c r="F1797" s="151" t="s">
        <v>2770</v>
      </c>
      <c r="G1797" s="150" t="s">
        <v>2909</v>
      </c>
    </row>
    <row r="1798" spans="1:7" ht="17.25">
      <c r="A1798" s="52" t="s">
        <v>3556</v>
      </c>
      <c r="B1798" s="52"/>
      <c r="C1798" s="52"/>
      <c r="D1798" s="52"/>
      <c r="E1798" s="53"/>
      <c r="F1798" s="52"/>
      <c r="G1798" s="52"/>
    </row>
    <row r="1799" spans="1:7" ht="17.25">
      <c r="A1799" s="150" t="s">
        <v>2911</v>
      </c>
      <c r="B1799" s="150" t="s">
        <v>40</v>
      </c>
      <c r="C1799" s="150" t="s">
        <v>2847</v>
      </c>
      <c r="D1799" s="150" t="s">
        <v>3552</v>
      </c>
      <c r="E1799" s="151" t="s">
        <v>2848</v>
      </c>
      <c r="F1799" s="150" t="s">
        <v>2770</v>
      </c>
      <c r="G1799" s="150" t="s">
        <v>2836</v>
      </c>
    </row>
    <row r="1800" spans="1:7" ht="17.25">
      <c r="A1800" s="150" t="s">
        <v>2912</v>
      </c>
      <c r="B1800" s="150" t="s">
        <v>42</v>
      </c>
      <c r="C1800" s="150" t="s">
        <v>2893</v>
      </c>
      <c r="D1800" s="150" t="s">
        <v>3552</v>
      </c>
      <c r="E1800" s="151" t="s">
        <v>2894</v>
      </c>
      <c r="F1800" s="150" t="s">
        <v>2770</v>
      </c>
      <c r="G1800" s="150" t="s">
        <v>2836</v>
      </c>
    </row>
    <row r="1801" spans="1:7" ht="17.25">
      <c r="A1801" s="150" t="s">
        <v>2913</v>
      </c>
      <c r="B1801" s="150" t="s">
        <v>57</v>
      </c>
      <c r="C1801" s="150" t="s">
        <v>2847</v>
      </c>
      <c r="D1801" s="150" t="s">
        <v>3552</v>
      </c>
      <c r="E1801" s="151" t="s">
        <v>2848</v>
      </c>
      <c r="F1801" s="151" t="s">
        <v>2770</v>
      </c>
      <c r="G1801" s="150" t="s">
        <v>2914</v>
      </c>
    </row>
    <row r="1802" spans="1:7" ht="17.25">
      <c r="A1802" s="52" t="s">
        <v>3557</v>
      </c>
      <c r="B1802" s="52"/>
      <c r="C1802" s="52"/>
      <c r="D1802" s="52"/>
      <c r="E1802" s="53"/>
      <c r="F1802" s="52"/>
      <c r="G1802" s="52"/>
    </row>
    <row r="1803" spans="1:7" ht="17.25">
      <c r="A1803" s="150" t="s">
        <v>2918</v>
      </c>
      <c r="B1803" s="150" t="s">
        <v>36</v>
      </c>
      <c r="C1803" s="150" t="s">
        <v>2893</v>
      </c>
      <c r="D1803" s="150" t="s">
        <v>3552</v>
      </c>
      <c r="E1803" s="151" t="s">
        <v>2894</v>
      </c>
      <c r="F1803" s="151" t="s">
        <v>2770</v>
      </c>
      <c r="G1803" s="150" t="s">
        <v>2836</v>
      </c>
    </row>
    <row r="1804" spans="1:7" ht="17.25">
      <c r="A1804" s="150" t="s">
        <v>2919</v>
      </c>
      <c r="B1804" s="150" t="s">
        <v>36</v>
      </c>
      <c r="C1804" s="150"/>
      <c r="D1804" s="150" t="s">
        <v>2834</v>
      </c>
      <c r="E1804" s="151"/>
      <c r="F1804" s="151" t="s">
        <v>2835</v>
      </c>
      <c r="G1804" s="150" t="s">
        <v>2920</v>
      </c>
    </row>
    <row r="1805" spans="1:7" ht="17.25">
      <c r="A1805" s="150" t="s">
        <v>2921</v>
      </c>
      <c r="B1805" s="150" t="s">
        <v>42</v>
      </c>
      <c r="C1805" s="150" t="s">
        <v>2922</v>
      </c>
      <c r="D1805" s="150" t="s">
        <v>3552</v>
      </c>
      <c r="E1805" s="151" t="s">
        <v>2848</v>
      </c>
      <c r="F1805" s="151" t="s">
        <v>2770</v>
      </c>
      <c r="G1805" s="150" t="s">
        <v>2923</v>
      </c>
    </row>
    <row r="1806" spans="1:7" ht="17.25">
      <c r="A1806" s="150" t="s">
        <v>2924</v>
      </c>
      <c r="B1806" s="150" t="s">
        <v>44</v>
      </c>
      <c r="C1806" s="150" t="s">
        <v>2847</v>
      </c>
      <c r="D1806" s="150" t="s">
        <v>3552</v>
      </c>
      <c r="E1806" s="151" t="s">
        <v>2848</v>
      </c>
      <c r="F1806" s="151" t="s">
        <v>2770</v>
      </c>
      <c r="G1806" s="150" t="s">
        <v>2925</v>
      </c>
    </row>
    <row r="1807" spans="1:7" ht="17.25">
      <c r="A1807" s="150" t="s">
        <v>2926</v>
      </c>
      <c r="B1807" s="150" t="s">
        <v>58</v>
      </c>
      <c r="C1807" s="150"/>
      <c r="D1807" s="150" t="s">
        <v>2834</v>
      </c>
      <c r="E1807" s="151"/>
      <c r="F1807" s="151" t="s">
        <v>2835</v>
      </c>
      <c r="G1807" s="150" t="s">
        <v>2836</v>
      </c>
    </row>
    <row r="1808" spans="1:7" ht="17.25">
      <c r="A1808" s="150" t="s">
        <v>2927</v>
      </c>
      <c r="B1808" s="150" t="s">
        <v>40</v>
      </c>
      <c r="C1808" s="150"/>
      <c r="D1808" s="150" t="s">
        <v>2834</v>
      </c>
      <c r="E1808" s="151"/>
      <c r="F1808" s="151" t="s">
        <v>2835</v>
      </c>
      <c r="G1808" s="150" t="s">
        <v>2836</v>
      </c>
    </row>
    <row r="1809" spans="1:7" ht="17.25">
      <c r="A1809" s="150" t="s">
        <v>2928</v>
      </c>
      <c r="B1809" s="150" t="s">
        <v>42</v>
      </c>
      <c r="C1809" s="150"/>
      <c r="D1809" s="150" t="s">
        <v>2834</v>
      </c>
      <c r="E1809" s="151"/>
      <c r="F1809" s="151" t="s">
        <v>2835</v>
      </c>
      <c r="G1809" s="150" t="s">
        <v>2836</v>
      </c>
    </row>
    <row r="1810" spans="1:7" ht="17.25">
      <c r="A1810" s="150" t="s">
        <v>2929</v>
      </c>
      <c r="B1810" s="150" t="s">
        <v>42</v>
      </c>
      <c r="C1810" s="150"/>
      <c r="D1810" s="150" t="s">
        <v>2834</v>
      </c>
      <c r="E1810" s="151"/>
      <c r="F1810" s="151" t="s">
        <v>2835</v>
      </c>
      <c r="G1810" s="150" t="s">
        <v>2836</v>
      </c>
    </row>
    <row r="1811" spans="1:7" ht="17.100000000000001">
      <c r="A1811" s="150" t="s">
        <v>2930</v>
      </c>
      <c r="B1811" s="150" t="s">
        <v>2876</v>
      </c>
      <c r="C1811" s="150"/>
      <c r="D1811" s="150" t="s">
        <v>2834</v>
      </c>
      <c r="E1811" s="151"/>
      <c r="F1811" s="151" t="s">
        <v>2835</v>
      </c>
      <c r="G1811" s="150" t="s">
        <v>2836</v>
      </c>
    </row>
    <row r="1812" spans="1:7" ht="17.25">
      <c r="A1812" s="150" t="s">
        <v>2931</v>
      </c>
      <c r="B1812" s="150" t="s">
        <v>56</v>
      </c>
      <c r="C1812" s="150"/>
      <c r="D1812" s="150" t="s">
        <v>2834</v>
      </c>
      <c r="E1812" s="151"/>
      <c r="F1812" s="150" t="s">
        <v>2835</v>
      </c>
      <c r="G1812" s="150" t="s">
        <v>2836</v>
      </c>
    </row>
    <row r="1813" spans="1:7" ht="17.25">
      <c r="A1813" s="150" t="s">
        <v>2932</v>
      </c>
      <c r="B1813" s="150" t="s">
        <v>2876</v>
      </c>
      <c r="C1813" s="150"/>
      <c r="D1813" s="150" t="s">
        <v>2834</v>
      </c>
      <c r="E1813" s="151"/>
      <c r="F1813" s="151" t="s">
        <v>2835</v>
      </c>
      <c r="G1813" s="150" t="s">
        <v>2836</v>
      </c>
    </row>
    <row r="1814" spans="1:7" ht="17.25">
      <c r="A1814" s="52" t="s">
        <v>3558</v>
      </c>
      <c r="B1814" s="52"/>
      <c r="C1814" s="52"/>
      <c r="D1814" s="52"/>
      <c r="E1814" s="53"/>
      <c r="F1814" s="52"/>
      <c r="G1814" s="52"/>
    </row>
    <row r="1815" spans="1:7" ht="17.25">
      <c r="A1815" s="150" t="s">
        <v>2938</v>
      </c>
      <c r="B1815" s="150" t="s">
        <v>44</v>
      </c>
      <c r="C1815" s="150"/>
      <c r="D1815" s="150" t="s">
        <v>2834</v>
      </c>
      <c r="E1815" s="151"/>
      <c r="F1815" s="151" t="s">
        <v>2939</v>
      </c>
      <c r="G1815" s="150" t="s">
        <v>2836</v>
      </c>
    </row>
    <row r="1816" spans="1:7" ht="17.25">
      <c r="A1816" s="150" t="s">
        <v>2940</v>
      </c>
      <c r="B1816" s="150" t="s">
        <v>44</v>
      </c>
      <c r="C1816" s="150" t="s">
        <v>2941</v>
      </c>
      <c r="D1816" s="150" t="s">
        <v>2834</v>
      </c>
      <c r="E1816" s="151"/>
      <c r="F1816" s="151" t="s">
        <v>2942</v>
      </c>
      <c r="G1816" s="150" t="s">
        <v>2943</v>
      </c>
    </row>
    <row r="1817" spans="1:7" ht="17.25">
      <c r="A1817" s="150" t="s">
        <v>2944</v>
      </c>
      <c r="B1817" s="150" t="s">
        <v>2876</v>
      </c>
      <c r="C1817" s="150"/>
      <c r="D1817" s="150" t="s">
        <v>2834</v>
      </c>
      <c r="E1817" s="151"/>
      <c r="F1817" s="151" t="s">
        <v>2945</v>
      </c>
      <c r="G1817" s="150" t="s">
        <v>2836</v>
      </c>
    </row>
    <row r="1818" spans="1:7" ht="17.25">
      <c r="A1818" s="52" t="s">
        <v>3559</v>
      </c>
      <c r="B1818" s="52"/>
      <c r="C1818" s="52"/>
      <c r="D1818" s="52"/>
      <c r="E1818" s="53"/>
      <c r="F1818" s="52"/>
      <c r="G1818" s="52"/>
    </row>
    <row r="1819" spans="1:7" ht="17.25">
      <c r="A1819" s="150" t="s">
        <v>2947</v>
      </c>
      <c r="B1819" s="150" t="s">
        <v>58</v>
      </c>
      <c r="C1819" s="150" t="s">
        <v>2839</v>
      </c>
      <c r="D1819" s="150" t="s">
        <v>3552</v>
      </c>
      <c r="E1819" s="151" t="s">
        <v>2841</v>
      </c>
      <c r="F1819" s="151" t="s">
        <v>2770</v>
      </c>
      <c r="G1819" s="150" t="s">
        <v>2948</v>
      </c>
    </row>
    <row r="1820" spans="1:7" ht="17.25">
      <c r="A1820" s="150" t="s">
        <v>2949</v>
      </c>
      <c r="B1820" s="150" t="s">
        <v>56</v>
      </c>
      <c r="C1820" s="150"/>
      <c r="D1820" s="150" t="s">
        <v>2834</v>
      </c>
      <c r="E1820" s="151"/>
      <c r="F1820" s="151" t="s">
        <v>2835</v>
      </c>
      <c r="G1820" s="150" t="s">
        <v>2836</v>
      </c>
    </row>
    <row r="1821" spans="1:7" ht="17.25">
      <c r="A1821" s="52" t="s">
        <v>3560</v>
      </c>
      <c r="B1821" s="52"/>
      <c r="C1821" s="52"/>
      <c r="D1821" s="52"/>
      <c r="E1821" s="53"/>
      <c r="F1821" s="52"/>
      <c r="G1821" s="52"/>
    </row>
    <row r="1822" spans="1:7" ht="17.25">
      <c r="A1822" s="150" t="s">
        <v>2954</v>
      </c>
      <c r="B1822" s="150" t="s">
        <v>17</v>
      </c>
      <c r="C1822" s="150" t="s">
        <v>2854</v>
      </c>
      <c r="D1822" s="150" t="s">
        <v>3552</v>
      </c>
      <c r="E1822" s="151" t="s">
        <v>2841</v>
      </c>
      <c r="F1822" s="151" t="s">
        <v>2770</v>
      </c>
      <c r="G1822" s="150" t="s">
        <v>2955</v>
      </c>
    </row>
    <row r="1823" spans="1:7" ht="17.25">
      <c r="A1823" s="52" t="s">
        <v>3561</v>
      </c>
      <c r="B1823" s="52"/>
      <c r="C1823" s="52"/>
      <c r="D1823" s="52"/>
      <c r="E1823" s="53"/>
      <c r="F1823" s="52"/>
      <c r="G1823" s="52"/>
    </row>
    <row r="1824" spans="1:7" ht="17.25">
      <c r="A1824" s="150" t="s">
        <v>2961</v>
      </c>
      <c r="B1824" s="150" t="s">
        <v>10</v>
      </c>
      <c r="C1824" s="150" t="s">
        <v>2847</v>
      </c>
      <c r="D1824" s="150" t="s">
        <v>3552</v>
      </c>
      <c r="E1824" s="151" t="s">
        <v>2848</v>
      </c>
      <c r="F1824" s="151" t="s">
        <v>2770</v>
      </c>
      <c r="G1824" s="150" t="s">
        <v>2836</v>
      </c>
    </row>
    <row r="1825" spans="1:7" ht="17.25">
      <c r="A1825" s="150" t="s">
        <v>2962</v>
      </c>
      <c r="B1825" s="150" t="s">
        <v>10</v>
      </c>
      <c r="C1825" s="150" t="s">
        <v>2847</v>
      </c>
      <c r="D1825" s="150" t="s">
        <v>3552</v>
      </c>
      <c r="E1825" s="151" t="s">
        <v>2848</v>
      </c>
      <c r="F1825" s="151" t="s">
        <v>2770</v>
      </c>
      <c r="G1825" s="150" t="s">
        <v>2836</v>
      </c>
    </row>
    <row r="1826" spans="1:7" ht="17.25">
      <c r="A1826" s="150" t="s">
        <v>2963</v>
      </c>
      <c r="B1826" s="150" t="s">
        <v>10</v>
      </c>
      <c r="C1826" s="150" t="s">
        <v>2847</v>
      </c>
      <c r="D1826" s="150" t="s">
        <v>3552</v>
      </c>
      <c r="E1826" s="151" t="s">
        <v>2848</v>
      </c>
      <c r="F1826" s="151" t="s">
        <v>2770</v>
      </c>
      <c r="G1826" s="150" t="s">
        <v>2836</v>
      </c>
    </row>
    <row r="1827" spans="1:7" ht="17.25">
      <c r="A1827" s="150" t="s">
        <v>2964</v>
      </c>
      <c r="B1827" s="150" t="s">
        <v>10</v>
      </c>
      <c r="C1827" s="150" t="s">
        <v>2847</v>
      </c>
      <c r="D1827" s="150" t="s">
        <v>3552</v>
      </c>
      <c r="E1827" s="151" t="s">
        <v>2848</v>
      </c>
      <c r="F1827" s="151" t="s">
        <v>2770</v>
      </c>
      <c r="G1827" s="150" t="s">
        <v>2836</v>
      </c>
    </row>
    <row r="1828" spans="1:7" ht="17.25">
      <c r="A1828" s="52" t="s">
        <v>3562</v>
      </c>
      <c r="B1828" s="52"/>
      <c r="C1828" s="52"/>
      <c r="D1828" s="52"/>
      <c r="E1828" s="53"/>
      <c r="F1828" s="52"/>
      <c r="G1828" s="52"/>
    </row>
    <row r="1829" spans="1:7" ht="17.25">
      <c r="A1829" s="150" t="s">
        <v>2966</v>
      </c>
      <c r="B1829" s="150" t="s">
        <v>2957</v>
      </c>
      <c r="C1829" s="150" t="s">
        <v>2847</v>
      </c>
      <c r="D1829" s="150" t="s">
        <v>3552</v>
      </c>
      <c r="E1829" s="151" t="s">
        <v>2848</v>
      </c>
      <c r="F1829" s="151" t="s">
        <v>2770</v>
      </c>
      <c r="G1829" s="150" t="s">
        <v>2836</v>
      </c>
    </row>
    <row r="1830" spans="1:7" ht="17.25">
      <c r="A1830" s="150" t="s">
        <v>2967</v>
      </c>
      <c r="B1830" s="150" t="s">
        <v>2957</v>
      </c>
      <c r="C1830" s="150" t="s">
        <v>2847</v>
      </c>
      <c r="D1830" s="150" t="s">
        <v>3552</v>
      </c>
      <c r="E1830" s="151" t="s">
        <v>2848</v>
      </c>
      <c r="F1830" s="151" t="s">
        <v>2770</v>
      </c>
      <c r="G1830" s="150" t="s">
        <v>2836</v>
      </c>
    </row>
    <row r="1831" spans="1:7" ht="17.25">
      <c r="A1831" s="150" t="s">
        <v>2968</v>
      </c>
      <c r="B1831" s="150" t="s">
        <v>2957</v>
      </c>
      <c r="C1831" s="150" t="s">
        <v>2847</v>
      </c>
      <c r="D1831" s="150" t="s">
        <v>3552</v>
      </c>
      <c r="E1831" s="151" t="s">
        <v>2848</v>
      </c>
      <c r="F1831" s="151" t="s">
        <v>2770</v>
      </c>
      <c r="G1831" s="150" t="s">
        <v>2836</v>
      </c>
    </row>
    <row r="1832" spans="1:7" ht="17.25">
      <c r="A1832" s="52" t="s">
        <v>3563</v>
      </c>
      <c r="B1832" s="52"/>
      <c r="C1832" s="52"/>
      <c r="D1832" s="52"/>
      <c r="E1832" s="53"/>
      <c r="F1832" s="52"/>
      <c r="G1832" s="52"/>
    </row>
    <row r="1833" spans="1:7" ht="17.25">
      <c r="A1833" s="150" t="s">
        <v>2970</v>
      </c>
      <c r="B1833" s="150" t="s">
        <v>2957</v>
      </c>
      <c r="C1833" s="150" t="s">
        <v>2847</v>
      </c>
      <c r="D1833" s="150" t="s">
        <v>3552</v>
      </c>
      <c r="E1833" s="151" t="s">
        <v>2848</v>
      </c>
      <c r="F1833" s="151" t="s">
        <v>2770</v>
      </c>
      <c r="G1833" s="150" t="s">
        <v>2836</v>
      </c>
    </row>
    <row r="1834" spans="1:7" ht="17.25">
      <c r="A1834" s="150" t="s">
        <v>2971</v>
      </c>
      <c r="B1834" s="150" t="s">
        <v>2957</v>
      </c>
      <c r="C1834" s="150" t="s">
        <v>2847</v>
      </c>
      <c r="D1834" s="150" t="s">
        <v>3552</v>
      </c>
      <c r="E1834" s="151" t="s">
        <v>2848</v>
      </c>
      <c r="F1834" s="151" t="s">
        <v>2770</v>
      </c>
      <c r="G1834" s="150" t="s">
        <v>2836</v>
      </c>
    </row>
    <row r="1835" spans="1:7" ht="17.25">
      <c r="A1835" s="52" t="s">
        <v>3564</v>
      </c>
      <c r="B1835" s="52"/>
      <c r="C1835" s="52"/>
      <c r="D1835" s="52"/>
      <c r="E1835" s="53"/>
      <c r="F1835" s="52"/>
      <c r="G1835" s="52"/>
    </row>
    <row r="1836" spans="1:7" ht="17.25">
      <c r="A1836" s="150" t="s">
        <v>2973</v>
      </c>
      <c r="B1836" s="150" t="s">
        <v>2974</v>
      </c>
      <c r="C1836" s="150" t="s">
        <v>2854</v>
      </c>
      <c r="D1836" s="150" t="s">
        <v>3552</v>
      </c>
      <c r="E1836" s="151" t="s">
        <v>2841</v>
      </c>
      <c r="F1836" s="151" t="s">
        <v>2770</v>
      </c>
      <c r="G1836" s="150" t="s">
        <v>2975</v>
      </c>
    </row>
    <row r="1837" spans="1:7" ht="17.25">
      <c r="A1837" s="150" t="s">
        <v>2976</v>
      </c>
      <c r="B1837" s="150" t="s">
        <v>2977</v>
      </c>
      <c r="C1837" s="150" t="s">
        <v>2854</v>
      </c>
      <c r="D1837" s="150" t="s">
        <v>3552</v>
      </c>
      <c r="E1837" s="151" t="s">
        <v>2841</v>
      </c>
      <c r="F1837" s="151" t="s">
        <v>2770</v>
      </c>
      <c r="G1837" s="150" t="s">
        <v>2978</v>
      </c>
    </row>
    <row r="1838" spans="1:7" ht="17.25">
      <c r="A1838" s="150" t="s">
        <v>2979</v>
      </c>
      <c r="B1838" s="150" t="s">
        <v>2980</v>
      </c>
      <c r="C1838" s="150"/>
      <c r="D1838" s="150" t="s">
        <v>2834</v>
      </c>
      <c r="E1838" s="151"/>
      <c r="F1838" s="151" t="s">
        <v>2981</v>
      </c>
      <c r="G1838" s="150" t="s">
        <v>2982</v>
      </c>
    </row>
    <row r="1839" spans="1:7" ht="17.25">
      <c r="A1839" s="150" t="s">
        <v>2983</v>
      </c>
      <c r="B1839" s="150" t="s">
        <v>2980</v>
      </c>
      <c r="C1839" s="150"/>
      <c r="D1839" s="150" t="s">
        <v>2834</v>
      </c>
      <c r="E1839" s="151"/>
      <c r="F1839" s="151" t="s">
        <v>2981</v>
      </c>
      <c r="G1839" s="150" t="s">
        <v>2836</v>
      </c>
    </row>
    <row r="1840" spans="1:7" ht="17.25">
      <c r="A1840" s="150" t="s">
        <v>2984</v>
      </c>
      <c r="B1840" s="150" t="s">
        <v>88</v>
      </c>
      <c r="C1840" s="150" t="s">
        <v>2854</v>
      </c>
      <c r="D1840" s="150" t="s">
        <v>3552</v>
      </c>
      <c r="E1840" s="151" t="s">
        <v>2841</v>
      </c>
      <c r="F1840" s="151" t="s">
        <v>2770</v>
      </c>
      <c r="G1840" s="150" t="s">
        <v>2985</v>
      </c>
    </row>
    <row r="1841" spans="1:7" ht="17.25">
      <c r="A1841" s="150" t="s">
        <v>2986</v>
      </c>
      <c r="B1841" s="150" t="s">
        <v>2974</v>
      </c>
      <c r="C1841" s="150" t="s">
        <v>2987</v>
      </c>
      <c r="D1841" s="150" t="s">
        <v>2834</v>
      </c>
      <c r="E1841" s="151"/>
      <c r="F1841" s="151" t="s">
        <v>2988</v>
      </c>
      <c r="G1841" s="150" t="s">
        <v>2989</v>
      </c>
    </row>
    <row r="1842" spans="1:7" ht="17.25">
      <c r="A1842" s="150" t="s">
        <v>2990</v>
      </c>
      <c r="B1842" s="150" t="s">
        <v>2957</v>
      </c>
      <c r="C1842" s="150" t="s">
        <v>2893</v>
      </c>
      <c r="D1842" s="150" t="s">
        <v>3552</v>
      </c>
      <c r="E1842" s="151" t="s">
        <v>2894</v>
      </c>
      <c r="F1842" s="151" t="s">
        <v>2770</v>
      </c>
      <c r="G1842" s="150" t="s">
        <v>2836</v>
      </c>
    </row>
    <row r="1843" spans="1:7" ht="17.25">
      <c r="A1843" s="150" t="s">
        <v>2991</v>
      </c>
      <c r="B1843" s="150" t="s">
        <v>2957</v>
      </c>
      <c r="C1843" s="150" t="s">
        <v>2854</v>
      </c>
      <c r="D1843" s="150" t="s">
        <v>3552</v>
      </c>
      <c r="E1843" s="151" t="s">
        <v>2841</v>
      </c>
      <c r="F1843" s="151" t="s">
        <v>2770</v>
      </c>
      <c r="G1843" s="150" t="s">
        <v>2836</v>
      </c>
    </row>
    <row r="1844" spans="1:7" ht="17.25">
      <c r="A1844" s="150" t="s">
        <v>2992</v>
      </c>
      <c r="B1844" s="150" t="s">
        <v>2993</v>
      </c>
      <c r="C1844" s="150" t="s">
        <v>2847</v>
      </c>
      <c r="D1844" s="150" t="s">
        <v>3552</v>
      </c>
      <c r="E1844" s="151" t="s">
        <v>2848</v>
      </c>
      <c r="F1844" s="150" t="s">
        <v>2770</v>
      </c>
      <c r="G1844" s="150" t="s">
        <v>2836</v>
      </c>
    </row>
    <row r="1845" spans="1:7" ht="17.25">
      <c r="A1845" s="150" t="s">
        <v>2992</v>
      </c>
      <c r="B1845" s="150" t="s">
        <v>2993</v>
      </c>
      <c r="C1845" s="150" t="s">
        <v>2847</v>
      </c>
      <c r="D1845" s="150" t="s">
        <v>3552</v>
      </c>
      <c r="E1845" s="151" t="s">
        <v>2848</v>
      </c>
      <c r="F1845" s="151" t="s">
        <v>2770</v>
      </c>
      <c r="G1845" s="150" t="s">
        <v>2836</v>
      </c>
    </row>
    <row r="1846" spans="1:7" ht="17.25">
      <c r="A1846" s="52" t="s">
        <v>3565</v>
      </c>
      <c r="B1846" s="52"/>
      <c r="C1846" s="52"/>
      <c r="D1846" s="52"/>
      <c r="E1846" s="53"/>
      <c r="F1846" s="52"/>
      <c r="G1846" s="52"/>
    </row>
    <row r="1847" spans="1:7" ht="17.25">
      <c r="A1847" s="150" t="s">
        <v>2995</v>
      </c>
      <c r="B1847" s="150" t="s">
        <v>2957</v>
      </c>
      <c r="C1847" s="150" t="s">
        <v>2854</v>
      </c>
      <c r="D1847" s="150" t="s">
        <v>3552</v>
      </c>
      <c r="E1847" s="151" t="s">
        <v>2841</v>
      </c>
      <c r="F1847" s="151" t="s">
        <v>2770</v>
      </c>
      <c r="G1847" s="150" t="s">
        <v>2836</v>
      </c>
    </row>
    <row r="1848" spans="1:7" ht="17.25">
      <c r="A1848" s="150" t="s">
        <v>2996</v>
      </c>
      <c r="B1848" s="150" t="s">
        <v>2957</v>
      </c>
      <c r="C1848" s="150"/>
      <c r="D1848" s="150" t="s">
        <v>2834</v>
      </c>
      <c r="E1848" s="151"/>
      <c r="F1848" s="151" t="s">
        <v>2997</v>
      </c>
      <c r="G1848" s="150" t="s">
        <v>2836</v>
      </c>
    </row>
    <row r="1849" spans="1:7" ht="17.25">
      <c r="A1849" s="52" t="s">
        <v>3566</v>
      </c>
      <c r="B1849" s="52"/>
      <c r="C1849" s="52"/>
      <c r="D1849" s="52"/>
      <c r="E1849" s="53"/>
      <c r="F1849" s="52"/>
      <c r="G1849" s="52"/>
    </row>
    <row r="1850" spans="1:7" ht="17.100000000000001">
      <c r="A1850" s="150" t="s">
        <v>2999</v>
      </c>
      <c r="B1850" s="150"/>
      <c r="C1850" s="150" t="s">
        <v>669</v>
      </c>
      <c r="D1850" s="150" t="s">
        <v>2834</v>
      </c>
      <c r="E1850" s="151"/>
      <c r="F1850" s="151" t="s">
        <v>3000</v>
      </c>
      <c r="G1850" s="150" t="s">
        <v>2836</v>
      </c>
    </row>
    <row r="1851" spans="1:7" ht="17.25">
      <c r="A1851" s="150" t="s">
        <v>3005</v>
      </c>
      <c r="B1851" s="150" t="s">
        <v>2957</v>
      </c>
      <c r="C1851" s="150" t="s">
        <v>3006</v>
      </c>
      <c r="D1851" s="150" t="s">
        <v>2834</v>
      </c>
      <c r="E1851" s="151"/>
      <c r="F1851" s="151" t="s">
        <v>3007</v>
      </c>
      <c r="G1851" s="150" t="s">
        <v>2836</v>
      </c>
    </row>
    <row r="1852" spans="1:7" ht="17.25">
      <c r="A1852" s="150" t="s">
        <v>3008</v>
      </c>
      <c r="B1852" s="150" t="s">
        <v>96</v>
      </c>
      <c r="C1852" s="150"/>
      <c r="D1852" s="150" t="s">
        <v>2834</v>
      </c>
      <c r="E1852" s="151"/>
      <c r="F1852" s="151" t="s">
        <v>3009</v>
      </c>
      <c r="G1852" s="150" t="s">
        <v>2836</v>
      </c>
    </row>
    <row r="1853" spans="1:7" ht="17.25">
      <c r="A1853" s="52" t="s">
        <v>3567</v>
      </c>
      <c r="B1853" s="52"/>
      <c r="C1853" s="52"/>
      <c r="D1853" s="52"/>
      <c r="E1853" s="53"/>
      <c r="F1853" s="52"/>
      <c r="G1853" s="52"/>
    </row>
    <row r="1854" spans="1:7" ht="17.25">
      <c r="A1854" s="150" t="s">
        <v>3011</v>
      </c>
      <c r="B1854" s="150" t="s">
        <v>2957</v>
      </c>
      <c r="C1854" s="150" t="s">
        <v>2854</v>
      </c>
      <c r="D1854" s="150" t="s">
        <v>3552</v>
      </c>
      <c r="E1854" s="151" t="s">
        <v>2841</v>
      </c>
      <c r="F1854" s="150" t="s">
        <v>2770</v>
      </c>
      <c r="G1854" s="150" t="s">
        <v>3012</v>
      </c>
    </row>
    <row r="1855" spans="1:7" ht="17.25">
      <c r="A1855" s="150" t="s">
        <v>3013</v>
      </c>
      <c r="B1855" s="150" t="s">
        <v>104</v>
      </c>
      <c r="C1855" s="150" t="s">
        <v>2847</v>
      </c>
      <c r="D1855" s="150" t="s">
        <v>3552</v>
      </c>
      <c r="E1855" s="151" t="s">
        <v>2848</v>
      </c>
      <c r="F1855" s="151" t="s">
        <v>2770</v>
      </c>
      <c r="G1855" s="150" t="s">
        <v>2836</v>
      </c>
    </row>
    <row r="1856" spans="1:7" ht="15">
      <c r="A1856" s="36" t="s">
        <v>3014</v>
      </c>
      <c r="B1856" s="36" t="s">
        <v>101</v>
      </c>
      <c r="C1856" s="36" t="s">
        <v>3015</v>
      </c>
      <c r="D1856" s="36" t="s">
        <v>3552</v>
      </c>
      <c r="E1856" s="51" t="s">
        <v>2841</v>
      </c>
      <c r="F1856" s="51" t="s">
        <v>2770</v>
      </c>
      <c r="G1856" s="36" t="s">
        <v>3016</v>
      </c>
    </row>
    <row r="1857" spans="1:7" ht="17.25">
      <c r="A1857" s="150" t="s">
        <v>3017</v>
      </c>
      <c r="B1857" s="150" t="s">
        <v>2957</v>
      </c>
      <c r="C1857" s="150" t="s">
        <v>2847</v>
      </c>
      <c r="D1857" s="150" t="s">
        <v>3552</v>
      </c>
      <c r="E1857" s="151" t="s">
        <v>2848</v>
      </c>
      <c r="F1857" s="151" t="s">
        <v>2770</v>
      </c>
      <c r="G1857" s="150" t="s">
        <v>2836</v>
      </c>
    </row>
    <row r="1858" spans="1:7" ht="17.25">
      <c r="A1858" s="52" t="s">
        <v>3568</v>
      </c>
      <c r="B1858" s="52"/>
      <c r="C1858" s="52"/>
      <c r="D1858" s="52"/>
      <c r="E1858" s="53"/>
      <c r="F1858" s="52"/>
      <c r="G1858" s="52"/>
    </row>
    <row r="1859" spans="1:7" ht="17.25">
      <c r="A1859" s="150" t="s">
        <v>3019</v>
      </c>
      <c r="B1859" s="150" t="s">
        <v>36</v>
      </c>
      <c r="C1859" s="150" t="s">
        <v>669</v>
      </c>
      <c r="D1859" s="150" t="s">
        <v>3569</v>
      </c>
      <c r="E1859" s="151" t="s">
        <v>669</v>
      </c>
      <c r="F1859" s="151" t="s">
        <v>2786</v>
      </c>
      <c r="G1859" s="150" t="s">
        <v>3021</v>
      </c>
    </row>
    <row r="1860" spans="1:7" ht="17.25">
      <c r="A1860" s="150" t="s">
        <v>3022</v>
      </c>
      <c r="B1860" s="150" t="s">
        <v>40</v>
      </c>
      <c r="C1860" s="150" t="s">
        <v>669</v>
      </c>
      <c r="D1860" s="150" t="s">
        <v>3569</v>
      </c>
      <c r="E1860" s="151" t="s">
        <v>669</v>
      </c>
      <c r="F1860" s="151" t="s">
        <v>2786</v>
      </c>
      <c r="G1860" s="150" t="s">
        <v>3023</v>
      </c>
    </row>
    <row r="1861" spans="1:7" ht="17.25">
      <c r="A1861" s="150" t="s">
        <v>3024</v>
      </c>
      <c r="B1861" s="150" t="s">
        <v>42</v>
      </c>
      <c r="C1861" s="150" t="s">
        <v>3025</v>
      </c>
      <c r="D1861" s="150" t="s">
        <v>3569</v>
      </c>
      <c r="E1861" s="151" t="s">
        <v>669</v>
      </c>
      <c r="F1861" s="151" t="s">
        <v>2786</v>
      </c>
      <c r="G1861" s="150" t="s">
        <v>3026</v>
      </c>
    </row>
    <row r="1862" spans="1:7" ht="17.25">
      <c r="A1862" s="150" t="s">
        <v>3027</v>
      </c>
      <c r="B1862" s="150" t="s">
        <v>44</v>
      </c>
      <c r="C1862" s="150" t="s">
        <v>1889</v>
      </c>
      <c r="D1862" s="150" t="s">
        <v>3569</v>
      </c>
      <c r="E1862" s="151" t="s">
        <v>669</v>
      </c>
      <c r="F1862" s="151" t="s">
        <v>2786</v>
      </c>
      <c r="G1862" s="150" t="s">
        <v>3028</v>
      </c>
    </row>
    <row r="1863" spans="1:7" ht="17.100000000000001">
      <c r="A1863" s="150" t="s">
        <v>2833</v>
      </c>
      <c r="B1863" s="150" t="s">
        <v>36</v>
      </c>
      <c r="C1863" s="150"/>
      <c r="D1863" s="150" t="s">
        <v>2834</v>
      </c>
      <c r="E1863" s="151"/>
      <c r="F1863" s="151" t="s">
        <v>2835</v>
      </c>
      <c r="G1863" s="150" t="s">
        <v>2836</v>
      </c>
    </row>
    <row r="1864" spans="1:7" ht="17.25">
      <c r="A1864" s="150" t="s">
        <v>3387</v>
      </c>
      <c r="B1864" s="150" t="s">
        <v>2863</v>
      </c>
      <c r="C1864" s="150" t="s">
        <v>3388</v>
      </c>
      <c r="D1864" s="150" t="s">
        <v>3569</v>
      </c>
      <c r="E1864" s="151" t="s">
        <v>680</v>
      </c>
      <c r="F1864" s="151" t="s">
        <v>2786</v>
      </c>
      <c r="G1864" s="150" t="s">
        <v>3389</v>
      </c>
    </row>
    <row r="1865" spans="1:7" ht="17.25">
      <c r="A1865" s="52" t="s">
        <v>3570</v>
      </c>
      <c r="B1865" s="52"/>
      <c r="C1865" s="52"/>
      <c r="D1865" s="52"/>
      <c r="E1865" s="53"/>
      <c r="F1865" s="52"/>
      <c r="G1865" s="52"/>
    </row>
    <row r="1866" spans="1:7" ht="17.25">
      <c r="A1866" s="148" t="s">
        <v>2843</v>
      </c>
      <c r="B1866" s="148" t="s">
        <v>35</v>
      </c>
      <c r="C1866" s="148" t="s">
        <v>2844</v>
      </c>
      <c r="D1866" s="148" t="s">
        <v>3569</v>
      </c>
      <c r="E1866" s="149" t="s">
        <v>3571</v>
      </c>
      <c r="F1866" s="149" t="s">
        <v>2936</v>
      </c>
      <c r="G1866" s="148" t="s">
        <v>2845</v>
      </c>
    </row>
    <row r="1867" spans="1:7" ht="17.25">
      <c r="A1867" s="150" t="s">
        <v>2846</v>
      </c>
      <c r="B1867" s="150" t="s">
        <v>36</v>
      </c>
      <c r="C1867" s="150" t="s">
        <v>2847</v>
      </c>
      <c r="D1867" s="150" t="s">
        <v>3569</v>
      </c>
      <c r="E1867" s="151" t="s">
        <v>3030</v>
      </c>
      <c r="F1867" s="151" t="s">
        <v>2787</v>
      </c>
      <c r="G1867" s="150" t="s">
        <v>2849</v>
      </c>
    </row>
    <row r="1868" spans="1:7" ht="17.25">
      <c r="A1868" s="150" t="s">
        <v>3031</v>
      </c>
      <c r="B1868" s="150" t="s">
        <v>36</v>
      </c>
      <c r="C1868" s="150" t="s">
        <v>3032</v>
      </c>
      <c r="D1868" s="150" t="s">
        <v>3569</v>
      </c>
      <c r="E1868" s="151" t="s">
        <v>669</v>
      </c>
      <c r="F1868" s="151" t="s">
        <v>2786</v>
      </c>
      <c r="G1868" s="150" t="s">
        <v>3033</v>
      </c>
    </row>
    <row r="1869" spans="1:7" ht="17.25">
      <c r="A1869" s="150" t="s">
        <v>3034</v>
      </c>
      <c r="B1869" s="150" t="s">
        <v>38</v>
      </c>
      <c r="C1869" s="150" t="s">
        <v>669</v>
      </c>
      <c r="D1869" s="150" t="s">
        <v>3569</v>
      </c>
      <c r="E1869" s="151" t="s">
        <v>669</v>
      </c>
      <c r="F1869" s="151" t="s">
        <v>2786</v>
      </c>
      <c r="G1869" s="150" t="s">
        <v>2836</v>
      </c>
    </row>
    <row r="1870" spans="1:7" ht="17.25">
      <c r="A1870" s="148" t="s">
        <v>2850</v>
      </c>
      <c r="B1870" s="148" t="s">
        <v>38</v>
      </c>
      <c r="C1870" s="148" t="s">
        <v>2851</v>
      </c>
      <c r="D1870" s="148" t="s">
        <v>3569</v>
      </c>
      <c r="E1870" s="149" t="s">
        <v>1333</v>
      </c>
      <c r="F1870" s="149" t="s">
        <v>2936</v>
      </c>
      <c r="G1870" s="148" t="s">
        <v>2852</v>
      </c>
    </row>
    <row r="1871" spans="1:7" ht="17.25">
      <c r="A1871" s="150" t="s">
        <v>2856</v>
      </c>
      <c r="B1871" s="150" t="s">
        <v>42</v>
      </c>
      <c r="C1871" s="150" t="s">
        <v>2847</v>
      </c>
      <c r="D1871" s="150" t="s">
        <v>3569</v>
      </c>
      <c r="E1871" s="151" t="s">
        <v>3030</v>
      </c>
      <c r="F1871" s="151" t="s">
        <v>2787</v>
      </c>
      <c r="G1871" s="150" t="s">
        <v>2857</v>
      </c>
    </row>
    <row r="1872" spans="1:7" ht="17.25">
      <c r="A1872" s="150" t="s">
        <v>3035</v>
      </c>
      <c r="B1872" s="150" t="s">
        <v>42</v>
      </c>
      <c r="C1872" s="150" t="s">
        <v>3036</v>
      </c>
      <c r="D1872" s="150" t="s">
        <v>3569</v>
      </c>
      <c r="E1872" s="151" t="s">
        <v>669</v>
      </c>
      <c r="F1872" s="151" t="s">
        <v>2786</v>
      </c>
      <c r="G1872" s="150" t="s">
        <v>3037</v>
      </c>
    </row>
    <row r="1873" spans="1:7" ht="17.25">
      <c r="A1873" s="150" t="s">
        <v>2858</v>
      </c>
      <c r="B1873" s="150" t="s">
        <v>44</v>
      </c>
      <c r="C1873" s="150" t="s">
        <v>2847</v>
      </c>
      <c r="D1873" s="150" t="s">
        <v>3569</v>
      </c>
      <c r="E1873" s="151" t="s">
        <v>3030</v>
      </c>
      <c r="F1873" s="151" t="s">
        <v>2787</v>
      </c>
      <c r="G1873" s="150" t="s">
        <v>2836</v>
      </c>
    </row>
    <row r="1874" spans="1:7" ht="17.25">
      <c r="A1874" s="150" t="s">
        <v>2859</v>
      </c>
      <c r="B1874" s="150" t="s">
        <v>57</v>
      </c>
      <c r="C1874" s="150" t="s">
        <v>2847</v>
      </c>
      <c r="D1874" s="150" t="s">
        <v>3569</v>
      </c>
      <c r="E1874" s="151" t="s">
        <v>3030</v>
      </c>
      <c r="F1874" s="151" t="s">
        <v>2787</v>
      </c>
      <c r="G1874" s="150" t="s">
        <v>2836</v>
      </c>
    </row>
    <row r="1875" spans="1:7" ht="17.25">
      <c r="A1875" s="148" t="s">
        <v>2861</v>
      </c>
      <c r="B1875" s="148" t="s">
        <v>58</v>
      </c>
      <c r="C1875" s="148" t="s">
        <v>2851</v>
      </c>
      <c r="D1875" s="148" t="s">
        <v>3569</v>
      </c>
      <c r="E1875" s="149" t="s">
        <v>1333</v>
      </c>
      <c r="F1875" s="149" t="s">
        <v>2936</v>
      </c>
      <c r="G1875" s="148" t="s">
        <v>2852</v>
      </c>
    </row>
    <row r="1876" spans="1:7" ht="17.25">
      <c r="A1876" s="150" t="s">
        <v>2862</v>
      </c>
      <c r="B1876" s="150" t="s">
        <v>2863</v>
      </c>
      <c r="C1876" s="150"/>
      <c r="D1876" s="150" t="s">
        <v>2834</v>
      </c>
      <c r="E1876" s="151"/>
      <c r="F1876" s="151" t="s">
        <v>2835</v>
      </c>
      <c r="G1876" s="150" t="s">
        <v>2836</v>
      </c>
    </row>
    <row r="1877" spans="1:7" ht="17.25">
      <c r="A1877" s="150" t="s">
        <v>2864</v>
      </c>
      <c r="B1877" s="150" t="s">
        <v>2863</v>
      </c>
      <c r="C1877" s="150"/>
      <c r="D1877" s="150" t="s">
        <v>2834</v>
      </c>
      <c r="E1877" s="151"/>
      <c r="F1877" s="151" t="s">
        <v>2835</v>
      </c>
      <c r="G1877" s="150" t="s">
        <v>2836</v>
      </c>
    </row>
    <row r="1878" spans="1:7" ht="17.100000000000001">
      <c r="A1878" s="150" t="s">
        <v>2865</v>
      </c>
      <c r="B1878" s="150" t="s">
        <v>2866</v>
      </c>
      <c r="C1878" s="150"/>
      <c r="D1878" s="150" t="s">
        <v>2834</v>
      </c>
      <c r="E1878" s="151"/>
      <c r="F1878" s="151" t="s">
        <v>2835</v>
      </c>
      <c r="G1878" s="150" t="s">
        <v>2836</v>
      </c>
    </row>
    <row r="1879" spans="1:7" ht="17.100000000000001">
      <c r="A1879" s="150" t="s">
        <v>2867</v>
      </c>
      <c r="B1879" s="150" t="s">
        <v>2868</v>
      </c>
      <c r="C1879" s="150"/>
      <c r="D1879" s="150" t="s">
        <v>2834</v>
      </c>
      <c r="E1879" s="151"/>
      <c r="F1879" s="151" t="s">
        <v>2835</v>
      </c>
      <c r="G1879" s="150" t="s">
        <v>2836</v>
      </c>
    </row>
    <row r="1880" spans="1:7" ht="17.25">
      <c r="A1880" s="150" t="s">
        <v>2869</v>
      </c>
      <c r="B1880" s="150" t="s">
        <v>2868</v>
      </c>
      <c r="C1880" s="150"/>
      <c r="D1880" s="150" t="s">
        <v>2834</v>
      </c>
      <c r="E1880" s="151"/>
      <c r="F1880" s="151" t="s">
        <v>2835</v>
      </c>
      <c r="G1880" s="150" t="s">
        <v>2836</v>
      </c>
    </row>
    <row r="1881" spans="1:7" ht="17.25">
      <c r="A1881" s="150" t="s">
        <v>2870</v>
      </c>
      <c r="B1881" s="150" t="s">
        <v>2868</v>
      </c>
      <c r="C1881" s="150"/>
      <c r="D1881" s="150" t="s">
        <v>2834</v>
      </c>
      <c r="E1881" s="151"/>
      <c r="F1881" s="151" t="s">
        <v>2835</v>
      </c>
      <c r="G1881" s="150" t="s">
        <v>2836</v>
      </c>
    </row>
    <row r="1882" spans="1:7" ht="17.25">
      <c r="A1882" s="150" t="s">
        <v>2871</v>
      </c>
      <c r="B1882" s="150" t="s">
        <v>2868</v>
      </c>
      <c r="C1882" s="150"/>
      <c r="D1882" s="150" t="s">
        <v>2834</v>
      </c>
      <c r="E1882" s="151"/>
      <c r="F1882" s="151" t="s">
        <v>2835</v>
      </c>
      <c r="G1882" s="150" t="s">
        <v>2836</v>
      </c>
    </row>
    <row r="1883" spans="1:7" ht="17.25">
      <c r="A1883" s="150" t="s">
        <v>2872</v>
      </c>
      <c r="B1883" s="150" t="s">
        <v>36</v>
      </c>
      <c r="C1883" s="150"/>
      <c r="D1883" s="150" t="s">
        <v>2834</v>
      </c>
      <c r="E1883" s="151"/>
      <c r="F1883" s="151" t="s">
        <v>2835</v>
      </c>
      <c r="G1883" s="150" t="s">
        <v>2836</v>
      </c>
    </row>
    <row r="1884" spans="1:7" ht="17.25">
      <c r="A1884" s="150" t="s">
        <v>2873</v>
      </c>
      <c r="B1884" s="150" t="s">
        <v>35</v>
      </c>
      <c r="C1884" s="150"/>
      <c r="D1884" s="150" t="s">
        <v>2834</v>
      </c>
      <c r="E1884" s="151"/>
      <c r="F1884" s="151" t="s">
        <v>2835</v>
      </c>
      <c r="G1884" s="150" t="s">
        <v>2836</v>
      </c>
    </row>
    <row r="1885" spans="1:7" ht="17.25">
      <c r="A1885" s="150" t="s">
        <v>2874</v>
      </c>
      <c r="B1885" s="150" t="s">
        <v>40</v>
      </c>
      <c r="C1885" s="150"/>
      <c r="D1885" s="150" t="s">
        <v>2834</v>
      </c>
      <c r="E1885" s="151"/>
      <c r="F1885" s="151" t="s">
        <v>2835</v>
      </c>
      <c r="G1885" s="150" t="s">
        <v>2836</v>
      </c>
    </row>
    <row r="1886" spans="1:7" ht="17.25">
      <c r="A1886" s="150" t="s">
        <v>2875</v>
      </c>
      <c r="B1886" s="150" t="s">
        <v>2876</v>
      </c>
      <c r="C1886" s="150"/>
      <c r="D1886" s="150" t="s">
        <v>2834</v>
      </c>
      <c r="E1886" s="151"/>
      <c r="F1886" s="151" t="s">
        <v>2835</v>
      </c>
      <c r="G1886" s="150" t="s">
        <v>2836</v>
      </c>
    </row>
    <row r="1887" spans="1:7" ht="17.100000000000001">
      <c r="A1887" s="150" t="s">
        <v>2877</v>
      </c>
      <c r="B1887" s="150" t="s">
        <v>35</v>
      </c>
      <c r="C1887" s="150"/>
      <c r="D1887" s="150" t="s">
        <v>2834</v>
      </c>
      <c r="E1887" s="151"/>
      <c r="F1887" s="151" t="s">
        <v>2835</v>
      </c>
      <c r="G1887" s="150" t="s">
        <v>2836</v>
      </c>
    </row>
    <row r="1888" spans="1:7" ht="17.25">
      <c r="A1888" s="150" t="s">
        <v>2878</v>
      </c>
      <c r="B1888" s="150" t="s">
        <v>42</v>
      </c>
      <c r="C1888" s="150" t="s">
        <v>2847</v>
      </c>
      <c r="D1888" s="150" t="s">
        <v>3569</v>
      </c>
      <c r="E1888" s="151" t="s">
        <v>3030</v>
      </c>
      <c r="F1888" s="151" t="s">
        <v>2787</v>
      </c>
      <c r="G1888" s="150" t="s">
        <v>2879</v>
      </c>
    </row>
    <row r="1889" spans="1:7" ht="17.25">
      <c r="A1889" s="150" t="s">
        <v>3038</v>
      </c>
      <c r="B1889" s="150" t="s">
        <v>35</v>
      </c>
      <c r="C1889" s="150" t="s">
        <v>669</v>
      </c>
      <c r="D1889" s="150" t="s">
        <v>3569</v>
      </c>
      <c r="E1889" s="151" t="s">
        <v>669</v>
      </c>
      <c r="F1889" s="151" t="s">
        <v>2786</v>
      </c>
      <c r="G1889" s="150" t="s">
        <v>3039</v>
      </c>
    </row>
    <row r="1890" spans="1:7" ht="17.25">
      <c r="A1890" s="148" t="s">
        <v>2880</v>
      </c>
      <c r="B1890" s="148" t="s">
        <v>2881</v>
      </c>
      <c r="C1890" s="148" t="s">
        <v>1333</v>
      </c>
      <c r="D1890" s="148" t="s">
        <v>3569</v>
      </c>
      <c r="E1890" s="149" t="s">
        <v>1333</v>
      </c>
      <c r="F1890" s="149" t="s">
        <v>2936</v>
      </c>
      <c r="G1890" s="148" t="s">
        <v>2882</v>
      </c>
    </row>
    <row r="1891" spans="1:7" ht="17.25">
      <c r="A1891" s="52" t="s">
        <v>3572</v>
      </c>
      <c r="B1891" s="52"/>
      <c r="C1891" s="52"/>
      <c r="D1891" s="52"/>
      <c r="E1891" s="53"/>
      <c r="F1891" s="52"/>
      <c r="G1891" s="52"/>
    </row>
    <row r="1892" spans="1:7" ht="17.25">
      <c r="A1892" s="150" t="s">
        <v>3041</v>
      </c>
      <c r="B1892" s="150" t="s">
        <v>35</v>
      </c>
      <c r="C1892" s="150" t="s">
        <v>669</v>
      </c>
      <c r="D1892" s="150" t="s">
        <v>3569</v>
      </c>
      <c r="E1892" s="151" t="s">
        <v>669</v>
      </c>
      <c r="F1892" s="151" t="s">
        <v>2786</v>
      </c>
      <c r="G1892" s="150" t="s">
        <v>3042</v>
      </c>
    </row>
    <row r="1893" spans="1:7" ht="17.25">
      <c r="A1893" s="150" t="s">
        <v>3043</v>
      </c>
      <c r="B1893" s="150" t="s">
        <v>35</v>
      </c>
      <c r="C1893" s="150" t="s">
        <v>669</v>
      </c>
      <c r="D1893" s="150" t="s">
        <v>3569</v>
      </c>
      <c r="E1893" s="151" t="s">
        <v>669</v>
      </c>
      <c r="F1893" s="151" t="s">
        <v>2786</v>
      </c>
      <c r="G1893" s="150" t="s">
        <v>3044</v>
      </c>
    </row>
    <row r="1894" spans="1:7" ht="15">
      <c r="A1894" s="36" t="s">
        <v>3045</v>
      </c>
      <c r="B1894" s="36" t="s">
        <v>2863</v>
      </c>
      <c r="C1894" s="36" t="s">
        <v>669</v>
      </c>
      <c r="D1894" s="36" t="s">
        <v>3569</v>
      </c>
      <c r="E1894" s="51" t="s">
        <v>669</v>
      </c>
      <c r="F1894" s="51" t="s">
        <v>2786</v>
      </c>
      <c r="G1894" s="36" t="s">
        <v>2836</v>
      </c>
    </row>
    <row r="1895" spans="1:7" ht="15">
      <c r="A1895" s="36" t="s">
        <v>2887</v>
      </c>
      <c r="B1895" s="36" t="s">
        <v>40</v>
      </c>
      <c r="C1895" s="36"/>
      <c r="D1895" s="36" t="s">
        <v>2834</v>
      </c>
      <c r="E1895" s="51"/>
      <c r="F1895" s="51" t="s">
        <v>2835</v>
      </c>
      <c r="G1895" s="36" t="s">
        <v>2888</v>
      </c>
    </row>
    <row r="1896" spans="1:7" ht="17.25">
      <c r="A1896" s="52" t="s">
        <v>3573</v>
      </c>
      <c r="B1896" s="52"/>
      <c r="C1896" s="52"/>
      <c r="D1896" s="52"/>
      <c r="E1896" s="53"/>
      <c r="F1896" s="52"/>
      <c r="G1896" s="52"/>
    </row>
    <row r="1897" spans="1:7" ht="17.25">
      <c r="A1897" s="150" t="s">
        <v>3047</v>
      </c>
      <c r="B1897" s="150" t="s">
        <v>40</v>
      </c>
      <c r="C1897" s="150" t="s">
        <v>3048</v>
      </c>
      <c r="D1897" s="150" t="s">
        <v>3569</v>
      </c>
      <c r="E1897" s="151" t="s">
        <v>669</v>
      </c>
      <c r="F1897" s="151" t="s">
        <v>2786</v>
      </c>
      <c r="G1897" s="150" t="s">
        <v>3049</v>
      </c>
    </row>
    <row r="1898" spans="1:7" ht="17.25">
      <c r="A1898" s="150" t="s">
        <v>2890</v>
      </c>
      <c r="B1898" s="150" t="s">
        <v>42</v>
      </c>
      <c r="C1898" s="150" t="s">
        <v>2847</v>
      </c>
      <c r="D1898" s="150" t="s">
        <v>3569</v>
      </c>
      <c r="E1898" s="151" t="s">
        <v>3030</v>
      </c>
      <c r="F1898" s="151" t="s">
        <v>2787</v>
      </c>
      <c r="G1898" s="150" t="s">
        <v>2891</v>
      </c>
    </row>
    <row r="1899" spans="1:7" ht="15">
      <c r="A1899" s="36" t="s">
        <v>2892</v>
      </c>
      <c r="B1899" s="36" t="s">
        <v>42</v>
      </c>
      <c r="C1899" s="36" t="s">
        <v>2893</v>
      </c>
      <c r="D1899" s="36" t="s">
        <v>3569</v>
      </c>
      <c r="E1899" s="51" t="s">
        <v>3050</v>
      </c>
      <c r="F1899" s="51" t="s">
        <v>2787</v>
      </c>
      <c r="G1899" s="36" t="s">
        <v>2895</v>
      </c>
    </row>
    <row r="1900" spans="1:7" ht="17.25">
      <c r="A1900" s="148" t="s">
        <v>2896</v>
      </c>
      <c r="B1900" s="148" t="s">
        <v>44</v>
      </c>
      <c r="C1900" s="148" t="s">
        <v>2897</v>
      </c>
      <c r="D1900" s="148" t="s">
        <v>3569</v>
      </c>
      <c r="E1900" s="149" t="s">
        <v>1333</v>
      </c>
      <c r="F1900" s="149" t="s">
        <v>2936</v>
      </c>
      <c r="G1900" s="148" t="s">
        <v>2898</v>
      </c>
    </row>
    <row r="1901" spans="1:7" ht="17.25">
      <c r="A1901" s="150" t="s">
        <v>3051</v>
      </c>
      <c r="B1901" s="150" t="s">
        <v>56</v>
      </c>
      <c r="C1901" s="150" t="s">
        <v>669</v>
      </c>
      <c r="D1901" s="150" t="s">
        <v>3569</v>
      </c>
      <c r="E1901" s="151" t="s">
        <v>669</v>
      </c>
      <c r="F1901" s="151" t="s">
        <v>2786</v>
      </c>
      <c r="G1901" s="150" t="s">
        <v>3052</v>
      </c>
    </row>
    <row r="1902" spans="1:7" ht="17.25">
      <c r="A1902" s="150" t="s">
        <v>2899</v>
      </c>
      <c r="B1902" s="150" t="s">
        <v>56</v>
      </c>
      <c r="C1902" s="150" t="s">
        <v>2847</v>
      </c>
      <c r="D1902" s="150" t="s">
        <v>3569</v>
      </c>
      <c r="E1902" s="151" t="s">
        <v>3030</v>
      </c>
      <c r="F1902" s="151" t="s">
        <v>2787</v>
      </c>
      <c r="G1902" s="150" t="s">
        <v>2891</v>
      </c>
    </row>
    <row r="1903" spans="1:7" ht="17.25">
      <c r="A1903" s="148" t="s">
        <v>2900</v>
      </c>
      <c r="B1903" s="148" t="s">
        <v>58</v>
      </c>
      <c r="C1903" s="148" t="s">
        <v>1333</v>
      </c>
      <c r="D1903" s="148" t="s">
        <v>3569</v>
      </c>
      <c r="E1903" s="149" t="s">
        <v>1333</v>
      </c>
      <c r="F1903" s="149" t="s">
        <v>2936</v>
      </c>
      <c r="G1903" s="148" t="s">
        <v>2901</v>
      </c>
    </row>
    <row r="1904" spans="1:7" ht="17.25">
      <c r="A1904" s="150" t="s">
        <v>2902</v>
      </c>
      <c r="B1904" s="150" t="s">
        <v>35</v>
      </c>
      <c r="C1904" s="150" t="s">
        <v>2847</v>
      </c>
      <c r="D1904" s="150" t="s">
        <v>3569</v>
      </c>
      <c r="E1904" s="151" t="s">
        <v>3030</v>
      </c>
      <c r="F1904" s="151" t="s">
        <v>2787</v>
      </c>
      <c r="G1904" s="150" t="s">
        <v>2836</v>
      </c>
    </row>
    <row r="1905" spans="1:7" ht="17.25">
      <c r="A1905" s="150" t="s">
        <v>2903</v>
      </c>
      <c r="B1905" s="150" t="s">
        <v>36</v>
      </c>
      <c r="C1905" s="150"/>
      <c r="D1905" s="150" t="s">
        <v>2834</v>
      </c>
      <c r="E1905" s="151"/>
      <c r="F1905" s="150" t="s">
        <v>2835</v>
      </c>
      <c r="G1905" s="150" t="s">
        <v>2836</v>
      </c>
    </row>
    <row r="1906" spans="1:7" ht="17.25">
      <c r="A1906" s="150" t="s">
        <v>3057</v>
      </c>
      <c r="B1906" s="150" t="s">
        <v>3058</v>
      </c>
      <c r="C1906" s="150" t="s">
        <v>669</v>
      </c>
      <c r="D1906" s="150" t="s">
        <v>3569</v>
      </c>
      <c r="E1906" s="151" t="s">
        <v>669</v>
      </c>
      <c r="F1906" s="151" t="s">
        <v>2786</v>
      </c>
      <c r="G1906" s="150" t="s">
        <v>3059</v>
      </c>
    </row>
    <row r="1907" spans="1:7" ht="17.25">
      <c r="A1907" s="52" t="s">
        <v>3574</v>
      </c>
      <c r="B1907" s="52"/>
      <c r="C1907" s="52"/>
      <c r="D1907" s="52"/>
      <c r="E1907" s="53"/>
      <c r="F1907" s="52"/>
      <c r="G1907" s="52"/>
    </row>
    <row r="1908" spans="1:7" ht="17.25">
      <c r="A1908" s="150" t="s">
        <v>3061</v>
      </c>
      <c r="B1908" s="150" t="s">
        <v>38</v>
      </c>
      <c r="C1908" s="150" t="s">
        <v>669</v>
      </c>
      <c r="D1908" s="150" t="s">
        <v>3569</v>
      </c>
      <c r="E1908" s="151" t="s">
        <v>669</v>
      </c>
      <c r="F1908" s="151" t="s">
        <v>2786</v>
      </c>
      <c r="G1908" s="150" t="s">
        <v>3062</v>
      </c>
    </row>
    <row r="1909" spans="1:7" ht="17.25">
      <c r="A1909" s="150" t="s">
        <v>2911</v>
      </c>
      <c r="B1909" s="150" t="s">
        <v>40</v>
      </c>
      <c r="C1909" s="150" t="s">
        <v>2847</v>
      </c>
      <c r="D1909" s="150" t="s">
        <v>3569</v>
      </c>
      <c r="E1909" s="151" t="s">
        <v>3030</v>
      </c>
      <c r="F1909" s="151" t="s">
        <v>2787</v>
      </c>
      <c r="G1909" s="150" t="s">
        <v>2836</v>
      </c>
    </row>
    <row r="1910" spans="1:7" ht="17.25">
      <c r="A1910" s="150" t="s">
        <v>3063</v>
      </c>
      <c r="B1910" s="150" t="s">
        <v>40</v>
      </c>
      <c r="C1910" s="150" t="s">
        <v>669</v>
      </c>
      <c r="D1910" s="150" t="s">
        <v>3569</v>
      </c>
      <c r="E1910" s="151" t="s">
        <v>669</v>
      </c>
      <c r="F1910" s="151" t="s">
        <v>2786</v>
      </c>
      <c r="G1910" s="150" t="s">
        <v>3064</v>
      </c>
    </row>
    <row r="1911" spans="1:7" ht="17.25">
      <c r="A1911" s="150" t="s">
        <v>2912</v>
      </c>
      <c r="B1911" s="150" t="s">
        <v>42</v>
      </c>
      <c r="C1911" s="150" t="s">
        <v>2893</v>
      </c>
      <c r="D1911" s="150" t="s">
        <v>3569</v>
      </c>
      <c r="E1911" s="151" t="s">
        <v>3050</v>
      </c>
      <c r="F1911" s="151" t="s">
        <v>2787</v>
      </c>
      <c r="G1911" s="150" t="s">
        <v>2836</v>
      </c>
    </row>
    <row r="1912" spans="1:7" ht="17.25">
      <c r="A1912" s="150" t="s">
        <v>2913</v>
      </c>
      <c r="B1912" s="150" t="s">
        <v>57</v>
      </c>
      <c r="C1912" s="150" t="s">
        <v>2847</v>
      </c>
      <c r="D1912" s="150" t="s">
        <v>3569</v>
      </c>
      <c r="E1912" s="151" t="s">
        <v>3030</v>
      </c>
      <c r="F1912" s="151" t="s">
        <v>2787</v>
      </c>
      <c r="G1912" s="150" t="s">
        <v>2914</v>
      </c>
    </row>
    <row r="1913" spans="1:7" ht="17.25">
      <c r="A1913" s="150" t="s">
        <v>3065</v>
      </c>
      <c r="B1913" s="150"/>
      <c r="C1913" s="150" t="s">
        <v>3066</v>
      </c>
      <c r="D1913" s="150" t="s">
        <v>3569</v>
      </c>
      <c r="E1913" s="151" t="s">
        <v>669</v>
      </c>
      <c r="F1913" s="151" t="s">
        <v>2786</v>
      </c>
      <c r="G1913" s="150" t="s">
        <v>3067</v>
      </c>
    </row>
    <row r="1914" spans="1:7" ht="17.25">
      <c r="A1914" s="148" t="s">
        <v>2915</v>
      </c>
      <c r="B1914" s="148" t="s">
        <v>2916</v>
      </c>
      <c r="C1914" s="148" t="s">
        <v>1333</v>
      </c>
      <c r="D1914" s="148" t="s">
        <v>3569</v>
      </c>
      <c r="E1914" s="149" t="s">
        <v>1333</v>
      </c>
      <c r="F1914" s="149" t="s">
        <v>2936</v>
      </c>
      <c r="G1914" s="148" t="s">
        <v>2836</v>
      </c>
    </row>
    <row r="1915" spans="1:7" ht="17.25">
      <c r="A1915" s="52" t="s">
        <v>3575</v>
      </c>
      <c r="B1915" s="52"/>
      <c r="C1915" s="52"/>
      <c r="D1915" s="52"/>
      <c r="E1915" s="53"/>
      <c r="F1915" s="52"/>
      <c r="G1915" s="52"/>
    </row>
    <row r="1916" spans="1:7" ht="17.25">
      <c r="A1916" s="150" t="s">
        <v>3069</v>
      </c>
      <c r="B1916" s="150" t="s">
        <v>36</v>
      </c>
      <c r="C1916" s="150" t="s">
        <v>669</v>
      </c>
      <c r="D1916" s="150" t="s">
        <v>3569</v>
      </c>
      <c r="E1916" s="151" t="s">
        <v>669</v>
      </c>
      <c r="F1916" s="151" t="s">
        <v>2786</v>
      </c>
      <c r="G1916" s="150" t="s">
        <v>2836</v>
      </c>
    </row>
    <row r="1917" spans="1:7" ht="17.25">
      <c r="A1917" s="150" t="s">
        <v>3070</v>
      </c>
      <c r="B1917" s="150" t="s">
        <v>42</v>
      </c>
      <c r="C1917" s="150" t="s">
        <v>3071</v>
      </c>
      <c r="D1917" s="150" t="s">
        <v>3569</v>
      </c>
      <c r="E1917" s="151" t="s">
        <v>669</v>
      </c>
      <c r="F1917" s="151" t="s">
        <v>2786</v>
      </c>
      <c r="G1917" s="150" t="s">
        <v>3072</v>
      </c>
    </row>
    <row r="1918" spans="1:7" ht="17.25">
      <c r="A1918" s="150" t="s">
        <v>2918</v>
      </c>
      <c r="B1918" s="150" t="s">
        <v>36</v>
      </c>
      <c r="C1918" s="150" t="s">
        <v>2893</v>
      </c>
      <c r="D1918" s="150" t="s">
        <v>3569</v>
      </c>
      <c r="E1918" s="151" t="s">
        <v>3050</v>
      </c>
      <c r="F1918" s="151" t="s">
        <v>2787</v>
      </c>
      <c r="G1918" s="150" t="s">
        <v>2836</v>
      </c>
    </row>
    <row r="1919" spans="1:7" ht="17.25">
      <c r="A1919" s="150" t="s">
        <v>2919</v>
      </c>
      <c r="B1919" s="150" t="s">
        <v>36</v>
      </c>
      <c r="C1919" s="150"/>
      <c r="D1919" s="150" t="s">
        <v>2834</v>
      </c>
      <c r="E1919" s="151"/>
      <c r="F1919" s="150" t="s">
        <v>2835</v>
      </c>
      <c r="G1919" s="150" t="s">
        <v>2920</v>
      </c>
    </row>
    <row r="1920" spans="1:7" ht="17.25">
      <c r="A1920" s="150" t="s">
        <v>3073</v>
      </c>
      <c r="B1920" s="150" t="s">
        <v>40</v>
      </c>
      <c r="C1920" s="150" t="s">
        <v>3074</v>
      </c>
      <c r="D1920" s="150" t="s">
        <v>3569</v>
      </c>
      <c r="E1920" s="151" t="s">
        <v>669</v>
      </c>
      <c r="F1920" s="151" t="s">
        <v>2786</v>
      </c>
      <c r="G1920" s="150" t="s">
        <v>3075</v>
      </c>
    </row>
    <row r="1921" spans="1:7" ht="17.25">
      <c r="A1921" s="150" t="s">
        <v>3076</v>
      </c>
      <c r="B1921" s="150" t="s">
        <v>40</v>
      </c>
      <c r="C1921" s="150" t="s">
        <v>669</v>
      </c>
      <c r="D1921" s="150" t="s">
        <v>3569</v>
      </c>
      <c r="E1921" s="151" t="s">
        <v>669</v>
      </c>
      <c r="F1921" s="151" t="s">
        <v>2786</v>
      </c>
      <c r="G1921" s="150" t="s">
        <v>3077</v>
      </c>
    </row>
    <row r="1922" spans="1:7" ht="17.25">
      <c r="A1922" s="150" t="s">
        <v>3078</v>
      </c>
      <c r="B1922" s="150" t="s">
        <v>42</v>
      </c>
      <c r="C1922" s="150" t="s">
        <v>3074</v>
      </c>
      <c r="D1922" s="150" t="s">
        <v>3569</v>
      </c>
      <c r="E1922" s="151" t="s">
        <v>669</v>
      </c>
      <c r="F1922" s="151" t="s">
        <v>2786</v>
      </c>
      <c r="G1922" s="150" t="s">
        <v>3079</v>
      </c>
    </row>
    <row r="1923" spans="1:7" ht="17.25">
      <c r="A1923" s="150" t="s">
        <v>2921</v>
      </c>
      <c r="B1923" s="150" t="s">
        <v>42</v>
      </c>
      <c r="C1923" s="150" t="s">
        <v>2922</v>
      </c>
      <c r="D1923" s="150" t="s">
        <v>3569</v>
      </c>
      <c r="E1923" s="151" t="s">
        <v>3030</v>
      </c>
      <c r="F1923" s="151" t="s">
        <v>2787</v>
      </c>
      <c r="G1923" s="150" t="s">
        <v>2923</v>
      </c>
    </row>
    <row r="1924" spans="1:7" ht="17.25">
      <c r="A1924" s="150" t="s">
        <v>3080</v>
      </c>
      <c r="B1924" s="150" t="s">
        <v>42</v>
      </c>
      <c r="C1924" s="150" t="s">
        <v>669</v>
      </c>
      <c r="D1924" s="150" t="s">
        <v>3569</v>
      </c>
      <c r="E1924" s="151" t="s">
        <v>669</v>
      </c>
      <c r="F1924" s="151" t="s">
        <v>2786</v>
      </c>
      <c r="G1924" s="150" t="s">
        <v>3081</v>
      </c>
    </row>
    <row r="1925" spans="1:7" ht="17.25">
      <c r="A1925" s="150" t="s">
        <v>2924</v>
      </c>
      <c r="B1925" s="150" t="s">
        <v>44</v>
      </c>
      <c r="C1925" s="150" t="s">
        <v>2847</v>
      </c>
      <c r="D1925" s="150" t="s">
        <v>3569</v>
      </c>
      <c r="E1925" s="151" t="s">
        <v>3030</v>
      </c>
      <c r="F1925" s="151" t="s">
        <v>2787</v>
      </c>
      <c r="G1925" s="150" t="s">
        <v>2925</v>
      </c>
    </row>
    <row r="1926" spans="1:7" ht="17.25">
      <c r="A1926" s="150" t="s">
        <v>3082</v>
      </c>
      <c r="B1926" s="150" t="s">
        <v>2876</v>
      </c>
      <c r="C1926" s="150" t="s">
        <v>3083</v>
      </c>
      <c r="D1926" s="150" t="s">
        <v>3569</v>
      </c>
      <c r="E1926" s="151" t="s">
        <v>669</v>
      </c>
      <c r="F1926" s="151" t="s">
        <v>2786</v>
      </c>
      <c r="G1926" s="150" t="s">
        <v>3084</v>
      </c>
    </row>
    <row r="1927" spans="1:7" ht="17.25">
      <c r="A1927" s="150" t="s">
        <v>2926</v>
      </c>
      <c r="B1927" s="150" t="s">
        <v>58</v>
      </c>
      <c r="C1927" s="150"/>
      <c r="D1927" s="150" t="s">
        <v>2834</v>
      </c>
      <c r="E1927" s="151"/>
      <c r="F1927" s="150" t="s">
        <v>2835</v>
      </c>
      <c r="G1927" s="150" t="s">
        <v>2836</v>
      </c>
    </row>
    <row r="1928" spans="1:7" ht="17.25">
      <c r="A1928" s="150" t="s">
        <v>2927</v>
      </c>
      <c r="B1928" s="150" t="s">
        <v>40</v>
      </c>
      <c r="C1928" s="150"/>
      <c r="D1928" s="150" t="s">
        <v>2834</v>
      </c>
      <c r="E1928" s="151"/>
      <c r="F1928" s="151" t="s">
        <v>2835</v>
      </c>
      <c r="G1928" s="150" t="s">
        <v>2836</v>
      </c>
    </row>
    <row r="1929" spans="1:7" ht="17.25">
      <c r="A1929" s="150" t="s">
        <v>2928</v>
      </c>
      <c r="B1929" s="150" t="s">
        <v>42</v>
      </c>
      <c r="C1929" s="150"/>
      <c r="D1929" s="150" t="s">
        <v>2834</v>
      </c>
      <c r="E1929" s="151"/>
      <c r="F1929" s="151" t="s">
        <v>2835</v>
      </c>
      <c r="G1929" s="150" t="s">
        <v>2836</v>
      </c>
    </row>
    <row r="1930" spans="1:7" ht="17.25">
      <c r="A1930" s="150" t="s">
        <v>2929</v>
      </c>
      <c r="B1930" s="150" t="s">
        <v>42</v>
      </c>
      <c r="C1930" s="150"/>
      <c r="D1930" s="150" t="s">
        <v>2834</v>
      </c>
      <c r="E1930" s="151"/>
      <c r="F1930" s="150" t="s">
        <v>2835</v>
      </c>
      <c r="G1930" s="150" t="s">
        <v>2836</v>
      </c>
    </row>
    <row r="1931" spans="1:7" ht="15">
      <c r="A1931" s="36" t="s">
        <v>2930</v>
      </c>
      <c r="B1931" s="36" t="s">
        <v>2876</v>
      </c>
      <c r="C1931" s="36"/>
      <c r="D1931" s="36" t="s">
        <v>2834</v>
      </c>
      <c r="E1931" s="51"/>
      <c r="F1931" s="51" t="s">
        <v>2835</v>
      </c>
      <c r="G1931" s="36" t="s">
        <v>2836</v>
      </c>
    </row>
    <row r="1932" spans="1:7" ht="17.100000000000001">
      <c r="A1932" s="150" t="s">
        <v>2931</v>
      </c>
      <c r="B1932" s="150" t="s">
        <v>56</v>
      </c>
      <c r="C1932" s="150"/>
      <c r="D1932" s="150" t="s">
        <v>2834</v>
      </c>
      <c r="E1932" s="151"/>
      <c r="F1932" s="151" t="s">
        <v>2835</v>
      </c>
      <c r="G1932" s="150" t="s">
        <v>2836</v>
      </c>
    </row>
    <row r="1933" spans="1:7" ht="17.25">
      <c r="A1933" s="150" t="s">
        <v>2932</v>
      </c>
      <c r="B1933" s="150" t="s">
        <v>2876</v>
      </c>
      <c r="C1933" s="150"/>
      <c r="D1933" s="150" t="s">
        <v>2834</v>
      </c>
      <c r="E1933" s="151"/>
      <c r="F1933" s="150" t="s">
        <v>2835</v>
      </c>
      <c r="G1933" s="150" t="s">
        <v>2836</v>
      </c>
    </row>
    <row r="1934" spans="1:7" ht="17.25">
      <c r="A1934" s="52" t="s">
        <v>3576</v>
      </c>
      <c r="B1934" s="52"/>
      <c r="C1934" s="52"/>
      <c r="D1934" s="52"/>
      <c r="E1934" s="53"/>
      <c r="F1934" s="52"/>
      <c r="G1934" s="52"/>
    </row>
    <row r="1935" spans="1:7" ht="17.25">
      <c r="A1935" s="150" t="s">
        <v>3086</v>
      </c>
      <c r="B1935" s="150" t="s">
        <v>38</v>
      </c>
      <c r="C1935" s="150" t="s">
        <v>669</v>
      </c>
      <c r="D1935" s="150" t="s">
        <v>3569</v>
      </c>
      <c r="E1935" s="151" t="s">
        <v>669</v>
      </c>
      <c r="F1935" s="151" t="s">
        <v>2786</v>
      </c>
      <c r="G1935" s="150" t="s">
        <v>3087</v>
      </c>
    </row>
    <row r="1936" spans="1:7" ht="17.100000000000001">
      <c r="A1936" s="150" t="s">
        <v>2938</v>
      </c>
      <c r="B1936" s="150" t="s">
        <v>44</v>
      </c>
      <c r="C1936" s="150"/>
      <c r="D1936" s="150" t="s">
        <v>2834</v>
      </c>
      <c r="E1936" s="151"/>
      <c r="F1936" s="151" t="s">
        <v>2939</v>
      </c>
      <c r="G1936" s="150" t="s">
        <v>2836</v>
      </c>
    </row>
    <row r="1937" spans="1:7" ht="17.25">
      <c r="A1937" s="150" t="s">
        <v>2940</v>
      </c>
      <c r="B1937" s="150" t="s">
        <v>44</v>
      </c>
      <c r="C1937" s="150" t="s">
        <v>2941</v>
      </c>
      <c r="D1937" s="150" t="s">
        <v>2834</v>
      </c>
      <c r="E1937" s="151"/>
      <c r="F1937" s="150" t="s">
        <v>2942</v>
      </c>
      <c r="G1937" s="150" t="s">
        <v>2943</v>
      </c>
    </row>
    <row r="1938" spans="1:7" ht="17.25">
      <c r="A1938" s="150" t="s">
        <v>2944</v>
      </c>
      <c r="B1938" s="150" t="s">
        <v>2876</v>
      </c>
      <c r="C1938" s="150"/>
      <c r="D1938" s="150" t="s">
        <v>2834</v>
      </c>
      <c r="E1938" s="151"/>
      <c r="F1938" s="151" t="s">
        <v>2945</v>
      </c>
      <c r="G1938" s="150" t="s">
        <v>2836</v>
      </c>
    </row>
    <row r="1939" spans="1:7" ht="17.25">
      <c r="A1939" s="52" t="s">
        <v>3577</v>
      </c>
      <c r="B1939" s="52"/>
      <c r="C1939" s="52"/>
      <c r="D1939" s="52"/>
      <c r="E1939" s="53"/>
      <c r="F1939" s="52"/>
      <c r="G1939" s="52"/>
    </row>
    <row r="1940" spans="1:7" ht="15">
      <c r="A1940" s="36" t="s">
        <v>3089</v>
      </c>
      <c r="B1940" s="36" t="s">
        <v>33</v>
      </c>
      <c r="C1940" s="36" t="s">
        <v>3090</v>
      </c>
      <c r="D1940" s="36" t="s">
        <v>3569</v>
      </c>
      <c r="E1940" s="51" t="s">
        <v>669</v>
      </c>
      <c r="F1940" s="51" t="s">
        <v>2786</v>
      </c>
      <c r="G1940" s="36" t="s">
        <v>2836</v>
      </c>
    </row>
    <row r="1941" spans="1:7" ht="17.25">
      <c r="A1941" s="150" t="s">
        <v>3091</v>
      </c>
      <c r="B1941" s="150" t="s">
        <v>57</v>
      </c>
      <c r="C1941" s="150" t="s">
        <v>3092</v>
      </c>
      <c r="D1941" s="150" t="s">
        <v>3569</v>
      </c>
      <c r="E1941" s="151" t="s">
        <v>669</v>
      </c>
      <c r="F1941" s="151" t="s">
        <v>2786</v>
      </c>
      <c r="G1941" s="150" t="s">
        <v>3093</v>
      </c>
    </row>
    <row r="1942" spans="1:7" ht="17.25">
      <c r="A1942" s="150" t="s">
        <v>2949</v>
      </c>
      <c r="B1942" s="150" t="s">
        <v>56</v>
      </c>
      <c r="C1942" s="150"/>
      <c r="D1942" s="150" t="s">
        <v>2834</v>
      </c>
      <c r="E1942" s="151"/>
      <c r="F1942" s="150" t="s">
        <v>2835</v>
      </c>
      <c r="G1942" s="150" t="s">
        <v>2836</v>
      </c>
    </row>
    <row r="1943" spans="1:7" ht="17.25">
      <c r="A1943" s="148" t="s">
        <v>2950</v>
      </c>
      <c r="B1943" s="148" t="s">
        <v>2951</v>
      </c>
      <c r="C1943" s="148" t="s">
        <v>1333</v>
      </c>
      <c r="D1943" s="148" t="s">
        <v>3569</v>
      </c>
      <c r="E1943" s="149" t="s">
        <v>1333</v>
      </c>
      <c r="F1943" s="149" t="s">
        <v>2936</v>
      </c>
      <c r="G1943" s="148" t="s">
        <v>2836</v>
      </c>
    </row>
    <row r="1944" spans="1:7" ht="17.25">
      <c r="A1944" s="148" t="s">
        <v>2952</v>
      </c>
      <c r="B1944" s="148" t="s">
        <v>2951</v>
      </c>
      <c r="C1944" s="148" t="s">
        <v>1333</v>
      </c>
      <c r="D1944" s="148" t="s">
        <v>3569</v>
      </c>
      <c r="E1944" s="149" t="s">
        <v>1333</v>
      </c>
      <c r="F1944" s="149" t="s">
        <v>2936</v>
      </c>
      <c r="G1944" s="148" t="s">
        <v>2836</v>
      </c>
    </row>
    <row r="1945" spans="1:7" ht="17.25">
      <c r="A1945" s="52" t="s">
        <v>3578</v>
      </c>
      <c r="B1945" s="52"/>
      <c r="C1945" s="52"/>
      <c r="D1945" s="52"/>
      <c r="E1945" s="53"/>
      <c r="F1945" s="52"/>
      <c r="G1945" s="52"/>
    </row>
    <row r="1946" spans="1:7" ht="17.25">
      <c r="A1946" s="150" t="s">
        <v>3095</v>
      </c>
      <c r="B1946" s="150" t="s">
        <v>19</v>
      </c>
      <c r="C1946" s="150" t="s">
        <v>669</v>
      </c>
      <c r="D1946" s="150" t="s">
        <v>3569</v>
      </c>
      <c r="E1946" s="151" t="s">
        <v>669</v>
      </c>
      <c r="F1946" s="151" t="s">
        <v>2786</v>
      </c>
      <c r="G1946" s="150" t="s">
        <v>3096</v>
      </c>
    </row>
    <row r="1947" spans="1:7" ht="17.25">
      <c r="A1947" s="148" t="s">
        <v>2956</v>
      </c>
      <c r="B1947" s="148" t="s">
        <v>2957</v>
      </c>
      <c r="C1947" s="148" t="s">
        <v>1333</v>
      </c>
      <c r="D1947" s="148" t="s">
        <v>3569</v>
      </c>
      <c r="E1947" s="149" t="s">
        <v>1333</v>
      </c>
      <c r="F1947" s="149" t="s">
        <v>2936</v>
      </c>
      <c r="G1947" s="148" t="s">
        <v>2836</v>
      </c>
    </row>
    <row r="1948" spans="1:7" ht="17.25">
      <c r="A1948" s="148" t="s">
        <v>2958</v>
      </c>
      <c r="B1948" s="148"/>
      <c r="C1948" s="148" t="s">
        <v>2959</v>
      </c>
      <c r="D1948" s="148" t="s">
        <v>3569</v>
      </c>
      <c r="E1948" s="149" t="s">
        <v>1333</v>
      </c>
      <c r="F1948" s="149" t="s">
        <v>2936</v>
      </c>
      <c r="G1948" s="148" t="s">
        <v>2836</v>
      </c>
    </row>
    <row r="1949" spans="1:7" ht="17.25">
      <c r="A1949" s="52" t="s">
        <v>3579</v>
      </c>
      <c r="B1949" s="52"/>
      <c r="C1949" s="52"/>
      <c r="D1949" s="52"/>
      <c r="E1949" s="53"/>
      <c r="F1949" s="52"/>
      <c r="G1949" s="52"/>
    </row>
    <row r="1950" spans="1:7" ht="17.25">
      <c r="A1950" s="150" t="s">
        <v>3098</v>
      </c>
      <c r="B1950" s="150" t="s">
        <v>2957</v>
      </c>
      <c r="C1950" s="150" t="s">
        <v>669</v>
      </c>
      <c r="D1950" s="150" t="s">
        <v>3569</v>
      </c>
      <c r="E1950" s="151" t="s">
        <v>669</v>
      </c>
      <c r="F1950" s="151" t="s">
        <v>2786</v>
      </c>
      <c r="G1950" s="150" t="s">
        <v>3099</v>
      </c>
    </row>
    <row r="1951" spans="1:7" ht="17.25">
      <c r="A1951" s="150" t="s">
        <v>3100</v>
      </c>
      <c r="B1951" s="150" t="s">
        <v>3101</v>
      </c>
      <c r="C1951" s="150" t="s">
        <v>669</v>
      </c>
      <c r="D1951" s="150" t="s">
        <v>3569</v>
      </c>
      <c r="E1951" s="151" t="s">
        <v>669</v>
      </c>
      <c r="F1951" s="151" t="s">
        <v>2786</v>
      </c>
      <c r="G1951" s="150" t="s">
        <v>2836</v>
      </c>
    </row>
    <row r="1952" spans="1:7" ht="17.25">
      <c r="A1952" s="52" t="s">
        <v>3580</v>
      </c>
      <c r="B1952" s="52"/>
      <c r="C1952" s="52"/>
      <c r="D1952" s="52"/>
      <c r="E1952" s="53"/>
      <c r="F1952" s="52"/>
      <c r="G1952" s="52"/>
    </row>
    <row r="1953" spans="1:7" ht="17.25">
      <c r="A1953" s="150" t="s">
        <v>2961</v>
      </c>
      <c r="B1953" s="150" t="s">
        <v>10</v>
      </c>
      <c r="C1953" s="150" t="s">
        <v>2847</v>
      </c>
      <c r="D1953" s="150" t="s">
        <v>3569</v>
      </c>
      <c r="E1953" s="151" t="s">
        <v>3030</v>
      </c>
      <c r="F1953" s="151" t="s">
        <v>2787</v>
      </c>
      <c r="G1953" s="150" t="s">
        <v>2836</v>
      </c>
    </row>
    <row r="1954" spans="1:7" ht="17.25">
      <c r="A1954" s="150" t="s">
        <v>2962</v>
      </c>
      <c r="B1954" s="150" t="s">
        <v>10</v>
      </c>
      <c r="C1954" s="150" t="s">
        <v>2847</v>
      </c>
      <c r="D1954" s="150" t="s">
        <v>3569</v>
      </c>
      <c r="E1954" s="151" t="s">
        <v>3030</v>
      </c>
      <c r="F1954" s="151" t="s">
        <v>2787</v>
      </c>
      <c r="G1954" s="150" t="s">
        <v>2836</v>
      </c>
    </row>
    <row r="1955" spans="1:7" ht="17.25">
      <c r="A1955" s="150" t="s">
        <v>2963</v>
      </c>
      <c r="B1955" s="150" t="s">
        <v>10</v>
      </c>
      <c r="C1955" s="150" t="s">
        <v>2847</v>
      </c>
      <c r="D1955" s="150" t="s">
        <v>3569</v>
      </c>
      <c r="E1955" s="151" t="s">
        <v>3030</v>
      </c>
      <c r="F1955" s="151" t="s">
        <v>2787</v>
      </c>
      <c r="G1955" s="150" t="s">
        <v>2836</v>
      </c>
    </row>
    <row r="1956" spans="1:7" ht="17.25">
      <c r="A1956" s="150" t="s">
        <v>2964</v>
      </c>
      <c r="B1956" s="150" t="s">
        <v>10</v>
      </c>
      <c r="C1956" s="150" t="s">
        <v>2847</v>
      </c>
      <c r="D1956" s="150" t="s">
        <v>3569</v>
      </c>
      <c r="E1956" s="151" t="s">
        <v>3030</v>
      </c>
      <c r="F1956" s="151" t="s">
        <v>2787</v>
      </c>
      <c r="G1956" s="150" t="s">
        <v>2836</v>
      </c>
    </row>
    <row r="1957" spans="1:7" ht="17.25">
      <c r="A1957" s="52" t="s">
        <v>3581</v>
      </c>
      <c r="B1957" s="52"/>
      <c r="C1957" s="52"/>
      <c r="D1957" s="52"/>
      <c r="E1957" s="53"/>
      <c r="F1957" s="52"/>
      <c r="G1957" s="52"/>
    </row>
    <row r="1958" spans="1:7" ht="17.25">
      <c r="A1958" s="150" t="s">
        <v>2966</v>
      </c>
      <c r="B1958" s="150" t="s">
        <v>2957</v>
      </c>
      <c r="C1958" s="150" t="s">
        <v>2847</v>
      </c>
      <c r="D1958" s="150" t="s">
        <v>3569</v>
      </c>
      <c r="E1958" s="151" t="s">
        <v>3030</v>
      </c>
      <c r="F1958" s="151" t="s">
        <v>2787</v>
      </c>
      <c r="G1958" s="150" t="s">
        <v>2836</v>
      </c>
    </row>
    <row r="1959" spans="1:7" ht="17.25">
      <c r="A1959" s="150" t="s">
        <v>2967</v>
      </c>
      <c r="B1959" s="150" t="s">
        <v>2957</v>
      </c>
      <c r="C1959" s="150" t="s">
        <v>2847</v>
      </c>
      <c r="D1959" s="150" t="s">
        <v>3569</v>
      </c>
      <c r="E1959" s="151" t="s">
        <v>3030</v>
      </c>
      <c r="F1959" s="151" t="s">
        <v>2787</v>
      </c>
      <c r="G1959" s="150" t="s">
        <v>2836</v>
      </c>
    </row>
    <row r="1960" spans="1:7" ht="17.25">
      <c r="A1960" s="150" t="s">
        <v>2968</v>
      </c>
      <c r="B1960" s="150" t="s">
        <v>2957</v>
      </c>
      <c r="C1960" s="150" t="s">
        <v>2847</v>
      </c>
      <c r="D1960" s="150" t="s">
        <v>3569</v>
      </c>
      <c r="E1960" s="151" t="s">
        <v>3030</v>
      </c>
      <c r="F1960" s="151" t="s">
        <v>2787</v>
      </c>
      <c r="G1960" s="150" t="s">
        <v>2836</v>
      </c>
    </row>
    <row r="1961" spans="1:7" ht="17.25">
      <c r="A1961" s="52" t="s">
        <v>3582</v>
      </c>
      <c r="B1961" s="52"/>
      <c r="C1961" s="52"/>
      <c r="D1961" s="52"/>
      <c r="E1961" s="53"/>
      <c r="F1961" s="52"/>
      <c r="G1961" s="52"/>
    </row>
    <row r="1962" spans="1:7" ht="17.25">
      <c r="A1962" s="150" t="s">
        <v>3105</v>
      </c>
      <c r="B1962" s="150" t="s">
        <v>2957</v>
      </c>
      <c r="C1962" s="150" t="s">
        <v>3106</v>
      </c>
      <c r="D1962" s="150" t="s">
        <v>3569</v>
      </c>
      <c r="E1962" s="151" t="s">
        <v>669</v>
      </c>
      <c r="F1962" s="151" t="s">
        <v>2786</v>
      </c>
      <c r="G1962" s="150" t="s">
        <v>2836</v>
      </c>
    </row>
    <row r="1963" spans="1:7" ht="17.25">
      <c r="A1963" s="150" t="s">
        <v>2970</v>
      </c>
      <c r="B1963" s="150" t="s">
        <v>2957</v>
      </c>
      <c r="C1963" s="150" t="s">
        <v>2847</v>
      </c>
      <c r="D1963" s="150" t="s">
        <v>3569</v>
      </c>
      <c r="E1963" s="151" t="s">
        <v>3030</v>
      </c>
      <c r="F1963" s="151" t="s">
        <v>2787</v>
      </c>
      <c r="G1963" s="150" t="s">
        <v>2836</v>
      </c>
    </row>
    <row r="1964" spans="1:7" ht="17.25">
      <c r="A1964" s="150" t="s">
        <v>2971</v>
      </c>
      <c r="B1964" s="150" t="s">
        <v>2957</v>
      </c>
      <c r="C1964" s="150" t="s">
        <v>2847</v>
      </c>
      <c r="D1964" s="150" t="s">
        <v>3569</v>
      </c>
      <c r="E1964" s="151" t="s">
        <v>3030</v>
      </c>
      <c r="F1964" s="151" t="s">
        <v>2787</v>
      </c>
      <c r="G1964" s="150" t="s">
        <v>2836</v>
      </c>
    </row>
    <row r="1965" spans="1:7" ht="17.25">
      <c r="A1965" s="52" t="s">
        <v>3583</v>
      </c>
      <c r="B1965" s="52"/>
      <c r="C1965" s="52"/>
      <c r="D1965" s="52"/>
      <c r="E1965" s="53"/>
      <c r="F1965" s="52"/>
      <c r="G1965" s="52"/>
    </row>
    <row r="1966" spans="1:7" ht="17.25">
      <c r="A1966" s="150" t="s">
        <v>3108</v>
      </c>
      <c r="B1966" s="150" t="s">
        <v>3109</v>
      </c>
      <c r="C1966" s="150" t="s">
        <v>669</v>
      </c>
      <c r="D1966" s="150" t="s">
        <v>3569</v>
      </c>
      <c r="E1966" s="151" t="s">
        <v>669</v>
      </c>
      <c r="F1966" s="151" t="s">
        <v>2786</v>
      </c>
      <c r="G1966" s="150" t="s">
        <v>2836</v>
      </c>
    </row>
    <row r="1967" spans="1:7" ht="17.25">
      <c r="A1967" s="150" t="s">
        <v>3110</v>
      </c>
      <c r="B1967" s="150" t="s">
        <v>85</v>
      </c>
      <c r="C1967" s="150" t="s">
        <v>669</v>
      </c>
      <c r="D1967" s="150" t="s">
        <v>3569</v>
      </c>
      <c r="E1967" s="151" t="s">
        <v>669</v>
      </c>
      <c r="F1967" s="151" t="s">
        <v>2786</v>
      </c>
      <c r="G1967" s="150" t="s">
        <v>3111</v>
      </c>
    </row>
    <row r="1968" spans="1:7" ht="15">
      <c r="A1968" s="36" t="s">
        <v>3112</v>
      </c>
      <c r="B1968" s="36" t="s">
        <v>88</v>
      </c>
      <c r="C1968" s="36" t="s">
        <v>3113</v>
      </c>
      <c r="D1968" s="36" t="s">
        <v>3569</v>
      </c>
      <c r="E1968" s="51" t="s">
        <v>669</v>
      </c>
      <c r="F1968" s="51" t="s">
        <v>2786</v>
      </c>
      <c r="G1968" s="36" t="s">
        <v>3114</v>
      </c>
    </row>
    <row r="1969" spans="1:7" ht="17.100000000000001">
      <c r="A1969" s="150" t="s">
        <v>2979</v>
      </c>
      <c r="B1969" s="150" t="s">
        <v>2980</v>
      </c>
      <c r="C1969" s="150"/>
      <c r="D1969" s="150" t="s">
        <v>2834</v>
      </c>
      <c r="E1969" s="151"/>
      <c r="F1969" s="151" t="s">
        <v>2981</v>
      </c>
      <c r="G1969" s="150" t="s">
        <v>2982</v>
      </c>
    </row>
    <row r="1970" spans="1:7" ht="17.100000000000001">
      <c r="A1970" s="150" t="s">
        <v>2983</v>
      </c>
      <c r="B1970" s="150" t="s">
        <v>2980</v>
      </c>
      <c r="C1970" s="150"/>
      <c r="D1970" s="150" t="s">
        <v>2834</v>
      </c>
      <c r="E1970" s="151"/>
      <c r="F1970" s="151" t="s">
        <v>2981</v>
      </c>
      <c r="G1970" s="150" t="s">
        <v>2836</v>
      </c>
    </row>
    <row r="1971" spans="1:7" ht="17.100000000000001">
      <c r="A1971" s="150" t="s">
        <v>2986</v>
      </c>
      <c r="B1971" s="150" t="s">
        <v>2974</v>
      </c>
      <c r="C1971" s="150" t="s">
        <v>2987</v>
      </c>
      <c r="D1971" s="150" t="s">
        <v>2834</v>
      </c>
      <c r="E1971" s="151"/>
      <c r="F1971" s="150" t="s">
        <v>2988</v>
      </c>
      <c r="G1971" s="150" t="s">
        <v>2989</v>
      </c>
    </row>
    <row r="1972" spans="1:7" ht="15">
      <c r="A1972" s="36" t="s">
        <v>3115</v>
      </c>
      <c r="B1972" s="36" t="s">
        <v>2977</v>
      </c>
      <c r="C1972" s="36" t="s">
        <v>669</v>
      </c>
      <c r="D1972" s="36" t="s">
        <v>3569</v>
      </c>
      <c r="E1972" s="51" t="s">
        <v>669</v>
      </c>
      <c r="F1972" s="51" t="s">
        <v>2786</v>
      </c>
      <c r="G1972" s="36" t="s">
        <v>2836</v>
      </c>
    </row>
    <row r="1973" spans="1:7" ht="17.25">
      <c r="A1973" s="150" t="s">
        <v>3116</v>
      </c>
      <c r="B1973" s="150" t="s">
        <v>3117</v>
      </c>
      <c r="C1973" s="150" t="s">
        <v>1889</v>
      </c>
      <c r="D1973" s="150" t="s">
        <v>3569</v>
      </c>
      <c r="E1973" s="151" t="s">
        <v>669</v>
      </c>
      <c r="F1973" s="151" t="s">
        <v>2786</v>
      </c>
      <c r="G1973" s="150" t="s">
        <v>2836</v>
      </c>
    </row>
    <row r="1974" spans="1:7" ht="17.25">
      <c r="A1974" s="150" t="s">
        <v>2990</v>
      </c>
      <c r="B1974" s="150" t="s">
        <v>2957</v>
      </c>
      <c r="C1974" s="150" t="s">
        <v>2893</v>
      </c>
      <c r="D1974" s="150" t="s">
        <v>3569</v>
      </c>
      <c r="E1974" s="151" t="s">
        <v>3050</v>
      </c>
      <c r="F1974" s="151" t="s">
        <v>2787</v>
      </c>
      <c r="G1974" s="150" t="s">
        <v>2836</v>
      </c>
    </row>
    <row r="1975" spans="1:7" ht="17.25">
      <c r="A1975" s="150" t="s">
        <v>2992</v>
      </c>
      <c r="B1975" s="150" t="s">
        <v>2993</v>
      </c>
      <c r="C1975" s="150" t="s">
        <v>2847</v>
      </c>
      <c r="D1975" s="150" t="s">
        <v>3569</v>
      </c>
      <c r="E1975" s="151" t="s">
        <v>3030</v>
      </c>
      <c r="F1975" s="151" t="s">
        <v>2787</v>
      </c>
      <c r="G1975" s="150" t="s">
        <v>2836</v>
      </c>
    </row>
    <row r="1976" spans="1:7" ht="17.25">
      <c r="A1976" s="150" t="s">
        <v>2992</v>
      </c>
      <c r="B1976" s="150" t="s">
        <v>2993</v>
      </c>
      <c r="C1976" s="150" t="s">
        <v>2847</v>
      </c>
      <c r="D1976" s="150" t="s">
        <v>3569</v>
      </c>
      <c r="E1976" s="151" t="s">
        <v>3030</v>
      </c>
      <c r="F1976" s="151" t="s">
        <v>2787</v>
      </c>
      <c r="G1976" s="150" t="s">
        <v>2836</v>
      </c>
    </row>
    <row r="1977" spans="1:7" ht="17.25">
      <c r="A1977" s="52" t="s">
        <v>3584</v>
      </c>
      <c r="B1977" s="52"/>
      <c r="C1977" s="52"/>
      <c r="D1977" s="52"/>
      <c r="E1977" s="53"/>
      <c r="F1977" s="52"/>
      <c r="G1977" s="52"/>
    </row>
    <row r="1978" spans="1:7" ht="17.25">
      <c r="A1978" s="150" t="s">
        <v>3119</v>
      </c>
      <c r="B1978" s="150" t="s">
        <v>2957</v>
      </c>
      <c r="C1978" s="150" t="s">
        <v>669</v>
      </c>
      <c r="D1978" s="150" t="s">
        <v>3569</v>
      </c>
      <c r="E1978" s="151" t="s">
        <v>669</v>
      </c>
      <c r="F1978" s="151" t="s">
        <v>2786</v>
      </c>
      <c r="G1978" s="150" t="s">
        <v>3120</v>
      </c>
    </row>
    <row r="1979" spans="1:7" ht="17.100000000000001">
      <c r="A1979" s="150" t="s">
        <v>2996</v>
      </c>
      <c r="B1979" s="150" t="s">
        <v>2957</v>
      </c>
      <c r="C1979" s="150"/>
      <c r="D1979" s="150" t="s">
        <v>2834</v>
      </c>
      <c r="E1979" s="151"/>
      <c r="F1979" s="151" t="s">
        <v>2997</v>
      </c>
      <c r="G1979" s="150" t="s">
        <v>2836</v>
      </c>
    </row>
    <row r="1980" spans="1:7" ht="17.25">
      <c r="A1980" s="52" t="s">
        <v>3585</v>
      </c>
      <c r="B1980" s="52"/>
      <c r="C1980" s="52"/>
      <c r="D1980" s="52"/>
      <c r="E1980" s="53"/>
      <c r="F1980" s="52"/>
      <c r="G1980" s="52"/>
    </row>
    <row r="1981" spans="1:7" ht="17.25">
      <c r="A1981" s="150" t="s">
        <v>2999</v>
      </c>
      <c r="B1981" s="150"/>
      <c r="C1981" s="150" t="s">
        <v>669</v>
      </c>
      <c r="D1981" s="150" t="s">
        <v>2834</v>
      </c>
      <c r="E1981" s="151"/>
      <c r="F1981" s="151" t="s">
        <v>3000</v>
      </c>
      <c r="G1981" s="150" t="s">
        <v>2836</v>
      </c>
    </row>
    <row r="1982" spans="1:7" ht="17.25">
      <c r="A1982" s="150" t="s">
        <v>2999</v>
      </c>
      <c r="B1982" s="150"/>
      <c r="C1982" s="150" t="s">
        <v>669</v>
      </c>
      <c r="D1982" s="150" t="s">
        <v>3569</v>
      </c>
      <c r="E1982" s="151" t="s">
        <v>669</v>
      </c>
      <c r="F1982" s="151" t="s">
        <v>2786</v>
      </c>
      <c r="G1982" s="150" t="s">
        <v>2836</v>
      </c>
    </row>
    <row r="1983" spans="1:7" ht="17.25">
      <c r="A1983" s="148" t="s">
        <v>3001</v>
      </c>
      <c r="B1983" s="148" t="s">
        <v>94</v>
      </c>
      <c r="C1983" s="148" t="s">
        <v>3002</v>
      </c>
      <c r="D1983" s="148" t="s">
        <v>3569</v>
      </c>
      <c r="E1983" s="149" t="s">
        <v>3488</v>
      </c>
      <c r="F1983" s="149" t="s">
        <v>2936</v>
      </c>
      <c r="G1983" s="148" t="s">
        <v>3004</v>
      </c>
    </row>
    <row r="1984" spans="1:7" ht="17.25">
      <c r="A1984" s="150" t="s">
        <v>3005</v>
      </c>
      <c r="B1984" s="150" t="s">
        <v>2957</v>
      </c>
      <c r="C1984" s="150" t="s">
        <v>3006</v>
      </c>
      <c r="D1984" s="150" t="s">
        <v>2834</v>
      </c>
      <c r="E1984" s="151"/>
      <c r="F1984" s="151" t="s">
        <v>3007</v>
      </c>
      <c r="G1984" s="150" t="s">
        <v>2836</v>
      </c>
    </row>
    <row r="1985" spans="1:7" ht="17.25">
      <c r="A1985" s="150" t="s">
        <v>3008</v>
      </c>
      <c r="B1985" s="150" t="s">
        <v>96</v>
      </c>
      <c r="C1985" s="150"/>
      <c r="D1985" s="150" t="s">
        <v>2834</v>
      </c>
      <c r="E1985" s="151"/>
      <c r="F1985" s="151" t="s">
        <v>3009</v>
      </c>
      <c r="G1985" s="150" t="s">
        <v>2836</v>
      </c>
    </row>
    <row r="1986" spans="1:7" ht="17.25">
      <c r="A1986" s="52" t="s">
        <v>3586</v>
      </c>
      <c r="B1986" s="52"/>
      <c r="C1986" s="52"/>
      <c r="D1986" s="52"/>
      <c r="E1986" s="53"/>
      <c r="F1986" s="52"/>
      <c r="G1986" s="52"/>
    </row>
    <row r="1987" spans="1:7" ht="17.25">
      <c r="A1987" s="150" t="s">
        <v>3013</v>
      </c>
      <c r="B1987" s="150" t="s">
        <v>104</v>
      </c>
      <c r="C1987" s="150" t="s">
        <v>2847</v>
      </c>
      <c r="D1987" s="150" t="s">
        <v>3569</v>
      </c>
      <c r="E1987" s="151" t="s">
        <v>3030</v>
      </c>
      <c r="F1987" s="151" t="s">
        <v>2787</v>
      </c>
      <c r="G1987" s="150" t="s">
        <v>2836</v>
      </c>
    </row>
    <row r="1988" spans="1:7" ht="17.25">
      <c r="A1988" s="150" t="s">
        <v>3017</v>
      </c>
      <c r="B1988" s="150" t="s">
        <v>2957</v>
      </c>
      <c r="C1988" s="150" t="s">
        <v>2847</v>
      </c>
      <c r="D1988" s="150" t="s">
        <v>3569</v>
      </c>
      <c r="E1988" s="151" t="s">
        <v>3030</v>
      </c>
      <c r="F1988" s="151" t="s">
        <v>2787</v>
      </c>
      <c r="G1988" s="150" t="s">
        <v>2836</v>
      </c>
    </row>
    <row r="1989" spans="1:7" ht="17.25">
      <c r="A1989" s="52" t="s">
        <v>3587</v>
      </c>
      <c r="B1989" s="52"/>
      <c r="C1989" s="52"/>
      <c r="D1989" s="52"/>
      <c r="E1989" s="53"/>
      <c r="F1989" s="52"/>
      <c r="G1989" s="52"/>
    </row>
    <row r="1990" spans="1:7" ht="17.25">
      <c r="A1990" s="150" t="s">
        <v>3024</v>
      </c>
      <c r="B1990" s="150" t="s">
        <v>42</v>
      </c>
      <c r="C1990" s="150" t="s">
        <v>3025</v>
      </c>
      <c r="D1990" s="150" t="s">
        <v>3588</v>
      </c>
      <c r="E1990" s="151" t="s">
        <v>217</v>
      </c>
      <c r="F1990" s="151" t="s">
        <v>2514</v>
      </c>
      <c r="G1990" s="150" t="s">
        <v>3026</v>
      </c>
    </row>
    <row r="1991" spans="1:7" ht="17.25">
      <c r="A1991" s="150" t="s">
        <v>3027</v>
      </c>
      <c r="B1991" s="150" t="s">
        <v>44</v>
      </c>
      <c r="C1991" s="150" t="s">
        <v>1889</v>
      </c>
      <c r="D1991" s="150" t="s">
        <v>3588</v>
      </c>
      <c r="E1991" s="151" t="s">
        <v>217</v>
      </c>
      <c r="F1991" s="150" t="s">
        <v>2511</v>
      </c>
      <c r="G1991" s="150" t="s">
        <v>3028</v>
      </c>
    </row>
    <row r="1992" spans="1:7" ht="17.25">
      <c r="A1992" s="150" t="s">
        <v>3130</v>
      </c>
      <c r="B1992" s="150" t="s">
        <v>44</v>
      </c>
      <c r="C1992" s="150" t="s">
        <v>217</v>
      </c>
      <c r="D1992" s="150" t="s">
        <v>3588</v>
      </c>
      <c r="E1992" s="151" t="s">
        <v>217</v>
      </c>
      <c r="F1992" s="151" t="s">
        <v>2511</v>
      </c>
      <c r="G1992" s="150" t="s">
        <v>3131</v>
      </c>
    </row>
    <row r="1993" spans="1:7" ht="17.25">
      <c r="A1993" s="150" t="s">
        <v>2833</v>
      </c>
      <c r="B1993" s="150" t="s">
        <v>36</v>
      </c>
      <c r="C1993" s="150"/>
      <c r="D1993" s="150" t="s">
        <v>2834</v>
      </c>
      <c r="E1993" s="151"/>
      <c r="F1993" s="151" t="s">
        <v>2835</v>
      </c>
      <c r="G1993" s="150" t="s">
        <v>2836</v>
      </c>
    </row>
    <row r="1994" spans="1:7" ht="17.25">
      <c r="A1994" s="52" t="s">
        <v>3589</v>
      </c>
      <c r="B1994" s="52"/>
      <c r="C1994" s="52"/>
      <c r="D1994" s="52"/>
      <c r="E1994" s="53"/>
      <c r="F1994" s="52"/>
      <c r="G1994" s="52"/>
    </row>
    <row r="1995" spans="1:7" ht="17.25">
      <c r="A1995" s="150" t="s">
        <v>2838</v>
      </c>
      <c r="B1995" s="150" t="s">
        <v>35</v>
      </c>
      <c r="C1995" s="150" t="s">
        <v>2839</v>
      </c>
      <c r="D1995" s="150" t="s">
        <v>3588</v>
      </c>
      <c r="E1995" s="151" t="s">
        <v>217</v>
      </c>
      <c r="F1995" s="151" t="s">
        <v>2511</v>
      </c>
      <c r="G1995" s="150" t="s">
        <v>2842</v>
      </c>
    </row>
    <row r="1996" spans="1:7" ht="17.25">
      <c r="A1996" s="150" t="s">
        <v>2843</v>
      </c>
      <c r="B1996" s="150" t="s">
        <v>35</v>
      </c>
      <c r="C1996" s="150" t="s">
        <v>2844</v>
      </c>
      <c r="D1996" s="150" t="s">
        <v>3588</v>
      </c>
      <c r="E1996" s="151" t="s">
        <v>217</v>
      </c>
      <c r="F1996" s="151" t="s">
        <v>2514</v>
      </c>
      <c r="G1996" s="150" t="s">
        <v>2845</v>
      </c>
    </row>
    <row r="1997" spans="1:7" ht="15">
      <c r="A1997" s="36" t="s">
        <v>2846</v>
      </c>
      <c r="B1997" s="36" t="s">
        <v>36</v>
      </c>
      <c r="C1997" s="36" t="s">
        <v>2847</v>
      </c>
      <c r="D1997" s="36" t="s">
        <v>3588</v>
      </c>
      <c r="E1997" s="51" t="s">
        <v>3416</v>
      </c>
      <c r="F1997" s="51" t="s">
        <v>2511</v>
      </c>
      <c r="G1997" s="36" t="s">
        <v>2849</v>
      </c>
    </row>
    <row r="1998" spans="1:7" ht="17.25">
      <c r="A1998" s="150" t="s">
        <v>3135</v>
      </c>
      <c r="B1998" s="150" t="s">
        <v>36</v>
      </c>
      <c r="C1998" s="150" t="s">
        <v>217</v>
      </c>
      <c r="D1998" s="150" t="s">
        <v>3588</v>
      </c>
      <c r="E1998" s="151" t="s">
        <v>217</v>
      </c>
      <c r="F1998" s="151" t="s">
        <v>2511</v>
      </c>
      <c r="G1998" s="150" t="s">
        <v>3136</v>
      </c>
    </row>
    <row r="1999" spans="1:7" ht="17.25">
      <c r="A1999" s="150" t="s">
        <v>3137</v>
      </c>
      <c r="B1999" s="150" t="s">
        <v>42</v>
      </c>
      <c r="C1999" s="150" t="s">
        <v>217</v>
      </c>
      <c r="D1999" s="150" t="s">
        <v>3588</v>
      </c>
      <c r="E1999" s="151" t="s">
        <v>217</v>
      </c>
      <c r="F1999" s="150" t="s">
        <v>2511</v>
      </c>
      <c r="G1999" s="150" t="s">
        <v>3138</v>
      </c>
    </row>
    <row r="2000" spans="1:7" ht="17.25">
      <c r="A2000" s="150" t="s">
        <v>2856</v>
      </c>
      <c r="B2000" s="150" t="s">
        <v>42</v>
      </c>
      <c r="C2000" s="150" t="s">
        <v>2847</v>
      </c>
      <c r="D2000" s="150" t="s">
        <v>3588</v>
      </c>
      <c r="E2000" s="151" t="s">
        <v>3416</v>
      </c>
      <c r="F2000" s="151" t="s">
        <v>2511</v>
      </c>
      <c r="G2000" s="150" t="s">
        <v>2857</v>
      </c>
    </row>
    <row r="2001" spans="1:7" ht="17.25">
      <c r="A2001" s="150" t="s">
        <v>3139</v>
      </c>
      <c r="B2001" s="150" t="s">
        <v>44</v>
      </c>
      <c r="C2001" s="150" t="s">
        <v>217</v>
      </c>
      <c r="D2001" s="150" t="s">
        <v>3588</v>
      </c>
      <c r="E2001" s="151" t="s">
        <v>217</v>
      </c>
      <c r="F2001" s="151" t="s">
        <v>2511</v>
      </c>
      <c r="G2001" s="150" t="s">
        <v>3140</v>
      </c>
    </row>
    <row r="2002" spans="1:7" ht="17.25">
      <c r="A2002" s="150" t="s">
        <v>2858</v>
      </c>
      <c r="B2002" s="150" t="s">
        <v>44</v>
      </c>
      <c r="C2002" s="150" t="s">
        <v>2847</v>
      </c>
      <c r="D2002" s="150" t="s">
        <v>3588</v>
      </c>
      <c r="E2002" s="151" t="s">
        <v>3416</v>
      </c>
      <c r="F2002" s="151" t="s">
        <v>2511</v>
      </c>
      <c r="G2002" s="150" t="s">
        <v>2836</v>
      </c>
    </row>
    <row r="2003" spans="1:7" ht="17.25">
      <c r="A2003" s="150" t="s">
        <v>2859</v>
      </c>
      <c r="B2003" s="150" t="s">
        <v>57</v>
      </c>
      <c r="C2003" s="150" t="s">
        <v>2847</v>
      </c>
      <c r="D2003" s="150" t="s">
        <v>3588</v>
      </c>
      <c r="E2003" s="151" t="s">
        <v>3416</v>
      </c>
      <c r="F2003" s="151" t="s">
        <v>2511</v>
      </c>
      <c r="G2003" s="150" t="s">
        <v>2836</v>
      </c>
    </row>
    <row r="2004" spans="1:7" ht="17.25">
      <c r="A2004" s="150" t="s">
        <v>3143</v>
      </c>
      <c r="B2004" s="150" t="s">
        <v>57</v>
      </c>
      <c r="C2004" s="150" t="s">
        <v>3144</v>
      </c>
      <c r="D2004" s="150" t="s">
        <v>3588</v>
      </c>
      <c r="E2004" s="151" t="s">
        <v>217</v>
      </c>
      <c r="F2004" s="151" t="s">
        <v>2511</v>
      </c>
      <c r="G2004" s="150" t="s">
        <v>3145</v>
      </c>
    </row>
    <row r="2005" spans="1:7" ht="17.25">
      <c r="A2005" s="150" t="s">
        <v>2862</v>
      </c>
      <c r="B2005" s="150" t="s">
        <v>2863</v>
      </c>
      <c r="C2005" s="150"/>
      <c r="D2005" s="150" t="s">
        <v>2834</v>
      </c>
      <c r="E2005" s="151"/>
      <c r="F2005" s="151" t="s">
        <v>2835</v>
      </c>
      <c r="G2005" s="150" t="s">
        <v>2836</v>
      </c>
    </row>
    <row r="2006" spans="1:7" ht="17.25">
      <c r="A2006" s="150" t="s">
        <v>2864</v>
      </c>
      <c r="B2006" s="150" t="s">
        <v>2863</v>
      </c>
      <c r="C2006" s="150"/>
      <c r="D2006" s="150" t="s">
        <v>2834</v>
      </c>
      <c r="E2006" s="151"/>
      <c r="F2006" s="151" t="s">
        <v>2835</v>
      </c>
      <c r="G2006" s="150" t="s">
        <v>2836</v>
      </c>
    </row>
    <row r="2007" spans="1:7" ht="17.25">
      <c r="A2007" s="150" t="s">
        <v>2865</v>
      </c>
      <c r="B2007" s="150" t="s">
        <v>2866</v>
      </c>
      <c r="C2007" s="150"/>
      <c r="D2007" s="150" t="s">
        <v>2834</v>
      </c>
      <c r="E2007" s="151"/>
      <c r="F2007" s="151" t="s">
        <v>2835</v>
      </c>
      <c r="G2007" s="150" t="s">
        <v>2836</v>
      </c>
    </row>
    <row r="2008" spans="1:7" ht="17.25">
      <c r="A2008" s="150" t="s">
        <v>2867</v>
      </c>
      <c r="B2008" s="150" t="s">
        <v>2868</v>
      </c>
      <c r="C2008" s="150"/>
      <c r="D2008" s="150" t="s">
        <v>2834</v>
      </c>
      <c r="E2008" s="151"/>
      <c r="F2008" s="151" t="s">
        <v>2835</v>
      </c>
      <c r="G2008" s="150" t="s">
        <v>2836</v>
      </c>
    </row>
    <row r="2009" spans="1:7" ht="17.25">
      <c r="A2009" s="150" t="s">
        <v>2869</v>
      </c>
      <c r="B2009" s="150" t="s">
        <v>2868</v>
      </c>
      <c r="C2009" s="150"/>
      <c r="D2009" s="150" t="s">
        <v>2834</v>
      </c>
      <c r="E2009" s="151"/>
      <c r="F2009" s="151" t="s">
        <v>2835</v>
      </c>
      <c r="G2009" s="150" t="s">
        <v>2836</v>
      </c>
    </row>
    <row r="2010" spans="1:7" ht="17.25">
      <c r="A2010" s="150" t="s">
        <v>2870</v>
      </c>
      <c r="B2010" s="150" t="s">
        <v>2868</v>
      </c>
      <c r="C2010" s="150"/>
      <c r="D2010" s="150" t="s">
        <v>2834</v>
      </c>
      <c r="E2010" s="151"/>
      <c r="F2010" s="151" t="s">
        <v>2835</v>
      </c>
      <c r="G2010" s="150" t="s">
        <v>2836</v>
      </c>
    </row>
    <row r="2011" spans="1:7" ht="17.100000000000001">
      <c r="A2011" s="150" t="s">
        <v>2871</v>
      </c>
      <c r="B2011" s="150" t="s">
        <v>2868</v>
      </c>
      <c r="C2011" s="150"/>
      <c r="D2011" s="150" t="s">
        <v>2834</v>
      </c>
      <c r="E2011" s="151"/>
      <c r="F2011" s="151" t="s">
        <v>2835</v>
      </c>
      <c r="G2011" s="150" t="s">
        <v>2836</v>
      </c>
    </row>
    <row r="2012" spans="1:7">
      <c r="A2012" s="36" t="s">
        <v>2872</v>
      </c>
      <c r="B2012" s="36" t="s">
        <v>36</v>
      </c>
      <c r="C2012" s="36"/>
      <c r="D2012" s="36" t="s">
        <v>2834</v>
      </c>
      <c r="E2012" s="51"/>
      <c r="F2012" s="51" t="s">
        <v>2835</v>
      </c>
      <c r="G2012" s="36" t="s">
        <v>2836</v>
      </c>
    </row>
    <row r="2013" spans="1:7" ht="17.100000000000001">
      <c r="A2013" s="150" t="s">
        <v>2873</v>
      </c>
      <c r="B2013" s="150" t="s">
        <v>35</v>
      </c>
      <c r="C2013" s="150"/>
      <c r="D2013" s="150" t="s">
        <v>2834</v>
      </c>
      <c r="E2013" s="151"/>
      <c r="F2013" s="151" t="s">
        <v>2835</v>
      </c>
      <c r="G2013" s="150" t="s">
        <v>2836</v>
      </c>
    </row>
    <row r="2014" spans="1:7" ht="17.100000000000001">
      <c r="A2014" s="150" t="s">
        <v>2874</v>
      </c>
      <c r="B2014" s="150" t="s">
        <v>40</v>
      </c>
      <c r="C2014" s="150"/>
      <c r="D2014" s="150" t="s">
        <v>2834</v>
      </c>
      <c r="E2014" s="151"/>
      <c r="F2014" s="151" t="s">
        <v>2835</v>
      </c>
      <c r="G2014" s="150" t="s">
        <v>2836</v>
      </c>
    </row>
    <row r="2015" spans="1:7" ht="17.100000000000001">
      <c r="A2015" s="150" t="s">
        <v>2875</v>
      </c>
      <c r="B2015" s="150" t="s">
        <v>2876</v>
      </c>
      <c r="C2015" s="150"/>
      <c r="D2015" s="150" t="s">
        <v>2834</v>
      </c>
      <c r="E2015" s="151"/>
      <c r="F2015" s="151" t="s">
        <v>2835</v>
      </c>
      <c r="G2015" s="150" t="s">
        <v>2836</v>
      </c>
    </row>
    <row r="2016" spans="1:7">
      <c r="A2016" s="36" t="s">
        <v>2877</v>
      </c>
      <c r="B2016" s="36" t="s">
        <v>35</v>
      </c>
      <c r="C2016" s="36"/>
      <c r="D2016" s="36" t="s">
        <v>2834</v>
      </c>
      <c r="E2016" s="51"/>
      <c r="F2016" s="51" t="s">
        <v>2835</v>
      </c>
      <c r="G2016" s="36" t="s">
        <v>2836</v>
      </c>
    </row>
    <row r="2017" spans="1:7" ht="17.25">
      <c r="A2017" s="150" t="s">
        <v>2878</v>
      </c>
      <c r="B2017" s="150" t="s">
        <v>42</v>
      </c>
      <c r="C2017" s="150" t="s">
        <v>2847</v>
      </c>
      <c r="D2017" s="150" t="s">
        <v>3588</v>
      </c>
      <c r="E2017" s="151" t="s">
        <v>3416</v>
      </c>
      <c r="F2017" s="151" t="s">
        <v>2511</v>
      </c>
      <c r="G2017" s="150" t="s">
        <v>2879</v>
      </c>
    </row>
    <row r="2018" spans="1:7" ht="17.25">
      <c r="A2018" s="52" t="s">
        <v>3590</v>
      </c>
      <c r="B2018" s="52"/>
      <c r="C2018" s="52"/>
      <c r="D2018" s="52"/>
      <c r="E2018" s="53"/>
      <c r="F2018" s="52"/>
      <c r="G2018" s="52"/>
    </row>
    <row r="2019" spans="1:7" ht="17.25">
      <c r="A2019" s="150" t="s">
        <v>3150</v>
      </c>
      <c r="B2019" s="150" t="s">
        <v>35</v>
      </c>
      <c r="C2019" s="150" t="s">
        <v>217</v>
      </c>
      <c r="D2019" s="150" t="s">
        <v>3588</v>
      </c>
      <c r="E2019" s="151" t="s">
        <v>217</v>
      </c>
      <c r="F2019" s="151" t="s">
        <v>2511</v>
      </c>
      <c r="G2019" s="150" t="s">
        <v>2836</v>
      </c>
    </row>
    <row r="2020" spans="1:7" ht="17.25">
      <c r="A2020" s="150" t="s">
        <v>3151</v>
      </c>
      <c r="B2020" s="150" t="s">
        <v>35</v>
      </c>
      <c r="C2020" s="150" t="s">
        <v>217</v>
      </c>
      <c r="D2020" s="150" t="s">
        <v>3588</v>
      </c>
      <c r="E2020" s="151" t="s">
        <v>217</v>
      </c>
      <c r="F2020" s="151" t="s">
        <v>2511</v>
      </c>
      <c r="G2020" s="150" t="s">
        <v>3152</v>
      </c>
    </row>
    <row r="2021" spans="1:7" ht="17.25">
      <c r="A2021" s="150" t="s">
        <v>3153</v>
      </c>
      <c r="B2021" s="150" t="s">
        <v>38</v>
      </c>
      <c r="C2021" s="150" t="s">
        <v>3154</v>
      </c>
      <c r="D2021" s="150" t="s">
        <v>3588</v>
      </c>
      <c r="E2021" s="151" t="s">
        <v>217</v>
      </c>
      <c r="F2021" s="151" t="s">
        <v>2511</v>
      </c>
      <c r="G2021" s="150" t="s">
        <v>3155</v>
      </c>
    </row>
    <row r="2022" spans="1:7" ht="17.25">
      <c r="A2022" s="150" t="s">
        <v>3156</v>
      </c>
      <c r="B2022" s="150" t="s">
        <v>40</v>
      </c>
      <c r="C2022" s="150" t="s">
        <v>3157</v>
      </c>
      <c r="D2022" s="150" t="s">
        <v>3588</v>
      </c>
      <c r="E2022" s="151" t="s">
        <v>217</v>
      </c>
      <c r="F2022" s="151" t="s">
        <v>2514</v>
      </c>
      <c r="G2022" s="150" t="s">
        <v>3158</v>
      </c>
    </row>
    <row r="2023" spans="1:7" ht="17.25">
      <c r="A2023" s="150" t="s">
        <v>3159</v>
      </c>
      <c r="B2023" s="150" t="s">
        <v>42</v>
      </c>
      <c r="C2023" s="150" t="s">
        <v>217</v>
      </c>
      <c r="D2023" s="150" t="s">
        <v>3588</v>
      </c>
      <c r="E2023" s="151" t="s">
        <v>217</v>
      </c>
      <c r="F2023" s="150" t="s">
        <v>2511</v>
      </c>
      <c r="G2023" s="150" t="s">
        <v>3160</v>
      </c>
    </row>
    <row r="2024" spans="1:7" ht="17.25">
      <c r="A2024" s="150" t="s">
        <v>3161</v>
      </c>
      <c r="B2024" s="150" t="s">
        <v>44</v>
      </c>
      <c r="C2024" s="150" t="s">
        <v>217</v>
      </c>
      <c r="D2024" s="150" t="s">
        <v>3588</v>
      </c>
      <c r="E2024" s="151" t="s">
        <v>217</v>
      </c>
      <c r="F2024" s="151" t="s">
        <v>2511</v>
      </c>
      <c r="G2024" s="150" t="s">
        <v>3162</v>
      </c>
    </row>
    <row r="2025" spans="1:7" ht="17.25">
      <c r="A2025" s="150" t="s">
        <v>3163</v>
      </c>
      <c r="B2025" s="150" t="s">
        <v>44</v>
      </c>
      <c r="C2025" s="150" t="s">
        <v>217</v>
      </c>
      <c r="D2025" s="150" t="s">
        <v>3588</v>
      </c>
      <c r="E2025" s="151" t="s">
        <v>217</v>
      </c>
      <c r="F2025" s="151" t="s">
        <v>2511</v>
      </c>
      <c r="G2025" s="150" t="s">
        <v>3164</v>
      </c>
    </row>
    <row r="2026" spans="1:7" ht="17.25">
      <c r="A2026" s="150" t="s">
        <v>3165</v>
      </c>
      <c r="B2026" s="150" t="s">
        <v>57</v>
      </c>
      <c r="C2026" s="150" t="s">
        <v>217</v>
      </c>
      <c r="D2026" s="150" t="s">
        <v>3588</v>
      </c>
      <c r="E2026" s="151" t="s">
        <v>217</v>
      </c>
      <c r="F2026" s="150" t="s">
        <v>2511</v>
      </c>
      <c r="G2026" s="150" t="s">
        <v>3166</v>
      </c>
    </row>
    <row r="2027" spans="1:7" ht="15">
      <c r="A2027" s="36" t="s">
        <v>3167</v>
      </c>
      <c r="B2027" s="36" t="s">
        <v>56</v>
      </c>
      <c r="C2027" s="36" t="s">
        <v>217</v>
      </c>
      <c r="D2027" s="36" t="s">
        <v>3588</v>
      </c>
      <c r="E2027" s="51" t="s">
        <v>217</v>
      </c>
      <c r="F2027" s="51" t="s">
        <v>2511</v>
      </c>
      <c r="G2027" s="36" t="s">
        <v>2836</v>
      </c>
    </row>
    <row r="2028" spans="1:7" ht="17.25">
      <c r="A2028" s="150" t="s">
        <v>2887</v>
      </c>
      <c r="B2028" s="150" t="s">
        <v>40</v>
      </c>
      <c r="C2028" s="150"/>
      <c r="D2028" s="150" t="s">
        <v>2834</v>
      </c>
      <c r="E2028" s="151"/>
      <c r="F2028" s="151" t="s">
        <v>2835</v>
      </c>
      <c r="G2028" s="150" t="s">
        <v>2888</v>
      </c>
    </row>
    <row r="2029" spans="1:7" ht="17.25">
      <c r="A2029" s="52" t="s">
        <v>3591</v>
      </c>
      <c r="B2029" s="52"/>
      <c r="C2029" s="52"/>
      <c r="D2029" s="52"/>
      <c r="E2029" s="53"/>
      <c r="F2029" s="52"/>
      <c r="G2029" s="52"/>
    </row>
    <row r="2030" spans="1:7" ht="17.25">
      <c r="A2030" s="150" t="s">
        <v>3175</v>
      </c>
      <c r="B2030" s="150" t="s">
        <v>42</v>
      </c>
      <c r="C2030" s="150" t="s">
        <v>3176</v>
      </c>
      <c r="D2030" s="150" t="s">
        <v>3588</v>
      </c>
      <c r="E2030" s="151" t="s">
        <v>217</v>
      </c>
      <c r="F2030" s="151" t="s">
        <v>2511</v>
      </c>
      <c r="G2030" s="150" t="s">
        <v>3177</v>
      </c>
    </row>
    <row r="2031" spans="1:7" ht="17.25">
      <c r="A2031" s="150" t="s">
        <v>2890</v>
      </c>
      <c r="B2031" s="150" t="s">
        <v>42</v>
      </c>
      <c r="C2031" s="150" t="s">
        <v>2847</v>
      </c>
      <c r="D2031" s="150" t="s">
        <v>3588</v>
      </c>
      <c r="E2031" s="151" t="s">
        <v>3416</v>
      </c>
      <c r="F2031" s="151" t="s">
        <v>2511</v>
      </c>
      <c r="G2031" s="150" t="s">
        <v>2891</v>
      </c>
    </row>
    <row r="2032" spans="1:7" ht="17.25">
      <c r="A2032" s="150" t="s">
        <v>3178</v>
      </c>
      <c r="B2032" s="150" t="s">
        <v>44</v>
      </c>
      <c r="C2032" s="150" t="s">
        <v>217</v>
      </c>
      <c r="D2032" s="150" t="s">
        <v>3588</v>
      </c>
      <c r="E2032" s="151" t="s">
        <v>217</v>
      </c>
      <c r="F2032" s="151" t="s">
        <v>2511</v>
      </c>
      <c r="G2032" s="150" t="s">
        <v>3179</v>
      </c>
    </row>
    <row r="2033" spans="1:7" ht="17.25">
      <c r="A2033" s="150" t="s">
        <v>3180</v>
      </c>
      <c r="B2033" s="150" t="s">
        <v>44</v>
      </c>
      <c r="C2033" s="150" t="s">
        <v>217</v>
      </c>
      <c r="D2033" s="150" t="s">
        <v>3588</v>
      </c>
      <c r="E2033" s="151" t="s">
        <v>217</v>
      </c>
      <c r="F2033" s="150" t="s">
        <v>2511</v>
      </c>
      <c r="G2033" s="150" t="s">
        <v>2836</v>
      </c>
    </row>
    <row r="2034" spans="1:7" ht="15">
      <c r="A2034" s="36" t="s">
        <v>2896</v>
      </c>
      <c r="B2034" s="36" t="s">
        <v>44</v>
      </c>
      <c r="C2034" s="36" t="s">
        <v>2897</v>
      </c>
      <c r="D2034" s="36" t="s">
        <v>3588</v>
      </c>
      <c r="E2034" s="51" t="s">
        <v>217</v>
      </c>
      <c r="F2034" s="51" t="s">
        <v>2514</v>
      </c>
      <c r="G2034" s="36" t="s">
        <v>2898</v>
      </c>
    </row>
    <row r="2035" spans="1:7" ht="17.25">
      <c r="A2035" s="150" t="s">
        <v>2899</v>
      </c>
      <c r="B2035" s="150" t="s">
        <v>56</v>
      </c>
      <c r="C2035" s="150" t="s">
        <v>2847</v>
      </c>
      <c r="D2035" s="150" t="s">
        <v>3588</v>
      </c>
      <c r="E2035" s="151" t="s">
        <v>3416</v>
      </c>
      <c r="F2035" s="151" t="s">
        <v>2511</v>
      </c>
      <c r="G2035" s="150" t="s">
        <v>2891</v>
      </c>
    </row>
    <row r="2036" spans="1:7" ht="17.25">
      <c r="A2036" s="150" t="s">
        <v>2902</v>
      </c>
      <c r="B2036" s="150" t="s">
        <v>35</v>
      </c>
      <c r="C2036" s="150" t="s">
        <v>2847</v>
      </c>
      <c r="D2036" s="150" t="s">
        <v>3588</v>
      </c>
      <c r="E2036" s="151" t="s">
        <v>3416</v>
      </c>
      <c r="F2036" s="150" t="s">
        <v>2511</v>
      </c>
      <c r="G2036" s="150" t="s">
        <v>2836</v>
      </c>
    </row>
    <row r="2037" spans="1:7" ht="17.25">
      <c r="A2037" s="150" t="s">
        <v>2903</v>
      </c>
      <c r="B2037" s="150" t="s">
        <v>36</v>
      </c>
      <c r="C2037" s="150"/>
      <c r="D2037" s="150" t="s">
        <v>2834</v>
      </c>
      <c r="E2037" s="151"/>
      <c r="F2037" s="151" t="s">
        <v>2835</v>
      </c>
      <c r="G2037" s="150" t="s">
        <v>2836</v>
      </c>
    </row>
    <row r="2038" spans="1:7" ht="17.25">
      <c r="A2038" s="52" t="s">
        <v>3592</v>
      </c>
      <c r="B2038" s="52"/>
      <c r="C2038" s="52"/>
      <c r="D2038" s="52"/>
      <c r="E2038" s="53"/>
      <c r="F2038" s="52"/>
      <c r="G2038" s="52"/>
    </row>
    <row r="2039" spans="1:7" ht="17.25">
      <c r="A2039" s="150" t="s">
        <v>3182</v>
      </c>
      <c r="B2039" s="150" t="s">
        <v>38</v>
      </c>
      <c r="C2039" s="150" t="s">
        <v>217</v>
      </c>
      <c r="D2039" s="150" t="s">
        <v>3588</v>
      </c>
      <c r="E2039" s="151" t="s">
        <v>217</v>
      </c>
      <c r="F2039" s="151" t="s">
        <v>2511</v>
      </c>
      <c r="G2039" s="150" t="s">
        <v>3183</v>
      </c>
    </row>
    <row r="2040" spans="1:7" ht="17.25">
      <c r="A2040" s="150" t="s">
        <v>2911</v>
      </c>
      <c r="B2040" s="150" t="s">
        <v>40</v>
      </c>
      <c r="C2040" s="150" t="s">
        <v>2847</v>
      </c>
      <c r="D2040" s="150" t="s">
        <v>3588</v>
      </c>
      <c r="E2040" s="151" t="s">
        <v>3416</v>
      </c>
      <c r="F2040" s="151" t="s">
        <v>2511</v>
      </c>
      <c r="G2040" s="150" t="s">
        <v>2836</v>
      </c>
    </row>
    <row r="2041" spans="1:7" ht="17.25">
      <c r="A2041" s="150" t="s">
        <v>3186</v>
      </c>
      <c r="B2041" s="150" t="s">
        <v>40</v>
      </c>
      <c r="C2041" s="150" t="s">
        <v>217</v>
      </c>
      <c r="D2041" s="150" t="s">
        <v>3588</v>
      </c>
      <c r="E2041" s="151" t="s">
        <v>217</v>
      </c>
      <c r="F2041" s="150" t="s">
        <v>2511</v>
      </c>
      <c r="G2041" s="150" t="s">
        <v>3187</v>
      </c>
    </row>
    <row r="2042" spans="1:7" ht="17.25">
      <c r="A2042" s="150" t="s">
        <v>3190</v>
      </c>
      <c r="B2042" s="150" t="s">
        <v>44</v>
      </c>
      <c r="C2042" s="150" t="s">
        <v>217</v>
      </c>
      <c r="D2042" s="150" t="s">
        <v>3588</v>
      </c>
      <c r="E2042" s="151" t="s">
        <v>217</v>
      </c>
      <c r="F2042" s="151" t="s">
        <v>2511</v>
      </c>
      <c r="G2042" s="150" t="s">
        <v>3191</v>
      </c>
    </row>
    <row r="2043" spans="1:7" ht="17.25">
      <c r="A2043" s="150" t="s">
        <v>3192</v>
      </c>
      <c r="B2043" s="150" t="s">
        <v>44</v>
      </c>
      <c r="C2043" s="150" t="s">
        <v>217</v>
      </c>
      <c r="D2043" s="150" t="s">
        <v>3588</v>
      </c>
      <c r="E2043" s="151" t="s">
        <v>217</v>
      </c>
      <c r="F2043" s="151" t="s">
        <v>2511</v>
      </c>
      <c r="G2043" s="150" t="s">
        <v>3193</v>
      </c>
    </row>
    <row r="2044" spans="1:7" ht="17.25">
      <c r="A2044" s="150" t="s">
        <v>3194</v>
      </c>
      <c r="B2044" s="150" t="s">
        <v>56</v>
      </c>
      <c r="C2044" s="150" t="s">
        <v>3195</v>
      </c>
      <c r="D2044" s="150" t="s">
        <v>3588</v>
      </c>
      <c r="E2044" s="151" t="s">
        <v>217</v>
      </c>
      <c r="F2044" s="151" t="s">
        <v>2511</v>
      </c>
      <c r="G2044" s="150" t="s">
        <v>3196</v>
      </c>
    </row>
    <row r="2045" spans="1:7" ht="17.25">
      <c r="A2045" s="150" t="s">
        <v>2913</v>
      </c>
      <c r="B2045" s="150" t="s">
        <v>57</v>
      </c>
      <c r="C2045" s="150" t="s">
        <v>2847</v>
      </c>
      <c r="D2045" s="150" t="s">
        <v>3588</v>
      </c>
      <c r="E2045" s="151" t="s">
        <v>3416</v>
      </c>
      <c r="F2045" s="150" t="s">
        <v>2511</v>
      </c>
      <c r="G2045" s="150" t="s">
        <v>2914</v>
      </c>
    </row>
    <row r="2046" spans="1:7" ht="17.25">
      <c r="A2046" s="150" t="s">
        <v>3204</v>
      </c>
      <c r="B2046" s="150" t="s">
        <v>58</v>
      </c>
      <c r="C2046" s="150" t="s">
        <v>217</v>
      </c>
      <c r="D2046" s="150" t="s">
        <v>3588</v>
      </c>
      <c r="E2046" s="151" t="s">
        <v>217</v>
      </c>
      <c r="F2046" s="151" t="s">
        <v>2511</v>
      </c>
      <c r="G2046" s="150" t="s">
        <v>3205</v>
      </c>
    </row>
    <row r="2047" spans="1:7" ht="17.25">
      <c r="A2047" s="150" t="s">
        <v>3065</v>
      </c>
      <c r="B2047" s="150"/>
      <c r="C2047" s="150" t="s">
        <v>3066</v>
      </c>
      <c r="D2047" s="150" t="s">
        <v>3588</v>
      </c>
      <c r="E2047" s="151" t="s">
        <v>217</v>
      </c>
      <c r="F2047" s="151" t="s">
        <v>2514</v>
      </c>
      <c r="G2047" s="150" t="s">
        <v>3067</v>
      </c>
    </row>
    <row r="2048" spans="1:7" ht="17.25">
      <c r="A2048" s="52" t="s">
        <v>3593</v>
      </c>
      <c r="B2048" s="52"/>
      <c r="C2048" s="52"/>
      <c r="D2048" s="52"/>
      <c r="E2048" s="53"/>
      <c r="F2048" s="52"/>
      <c r="G2048" s="52"/>
    </row>
    <row r="2049" spans="1:7" ht="17.25">
      <c r="A2049" s="150" t="s">
        <v>3209</v>
      </c>
      <c r="B2049" s="150" t="s">
        <v>36</v>
      </c>
      <c r="C2049" s="150" t="s">
        <v>217</v>
      </c>
      <c r="D2049" s="150" t="s">
        <v>3588</v>
      </c>
      <c r="E2049" s="151" t="s">
        <v>217</v>
      </c>
      <c r="F2049" s="150" t="s">
        <v>2511</v>
      </c>
      <c r="G2049" s="150" t="s">
        <v>3210</v>
      </c>
    </row>
    <row r="2050" spans="1:7" ht="17.25">
      <c r="A2050" s="150" t="s">
        <v>3213</v>
      </c>
      <c r="B2050" s="150" t="s">
        <v>36</v>
      </c>
      <c r="C2050" s="150" t="s">
        <v>217</v>
      </c>
      <c r="D2050" s="150" t="s">
        <v>3588</v>
      </c>
      <c r="E2050" s="151" t="s">
        <v>217</v>
      </c>
      <c r="F2050" s="151" t="s">
        <v>2511</v>
      </c>
      <c r="G2050" s="150" t="s">
        <v>3214</v>
      </c>
    </row>
    <row r="2051" spans="1:7" ht="15">
      <c r="A2051" s="36" t="s">
        <v>2919</v>
      </c>
      <c r="B2051" s="36" t="s">
        <v>36</v>
      </c>
      <c r="C2051" s="36"/>
      <c r="D2051" s="36" t="s">
        <v>2834</v>
      </c>
      <c r="E2051" s="51"/>
      <c r="F2051" s="51" t="s">
        <v>2835</v>
      </c>
      <c r="G2051" s="36" t="s">
        <v>2920</v>
      </c>
    </row>
    <row r="2052" spans="1:7" ht="17.25">
      <c r="A2052" s="150" t="s">
        <v>3217</v>
      </c>
      <c r="B2052" s="150" t="s">
        <v>40</v>
      </c>
      <c r="C2052" s="150" t="s">
        <v>217</v>
      </c>
      <c r="D2052" s="150" t="s">
        <v>3588</v>
      </c>
      <c r="E2052" s="151" t="s">
        <v>217</v>
      </c>
      <c r="F2052" s="151" t="s">
        <v>2511</v>
      </c>
      <c r="G2052" s="150" t="s">
        <v>3218</v>
      </c>
    </row>
    <row r="2053" spans="1:7" ht="17.25">
      <c r="A2053" s="150" t="s">
        <v>2921</v>
      </c>
      <c r="B2053" s="150" t="s">
        <v>42</v>
      </c>
      <c r="C2053" s="150" t="s">
        <v>2922</v>
      </c>
      <c r="D2053" s="150" t="s">
        <v>3588</v>
      </c>
      <c r="E2053" s="151" t="s">
        <v>3422</v>
      </c>
      <c r="F2053" s="151" t="s">
        <v>2511</v>
      </c>
      <c r="G2053" s="150" t="s">
        <v>2923</v>
      </c>
    </row>
    <row r="2054" spans="1:7" ht="15">
      <c r="A2054" s="36" t="s">
        <v>2924</v>
      </c>
      <c r="B2054" s="36" t="s">
        <v>44</v>
      </c>
      <c r="C2054" s="36" t="s">
        <v>2847</v>
      </c>
      <c r="D2054" s="36" t="s">
        <v>3588</v>
      </c>
      <c r="E2054" s="51" t="s">
        <v>3416</v>
      </c>
      <c r="F2054" s="51" t="s">
        <v>2511</v>
      </c>
      <c r="G2054" s="36" t="s">
        <v>2925</v>
      </c>
    </row>
    <row r="2055" spans="1:7" ht="17.25">
      <c r="A2055" s="150" t="s">
        <v>2926</v>
      </c>
      <c r="B2055" s="150" t="s">
        <v>58</v>
      </c>
      <c r="C2055" s="150"/>
      <c r="D2055" s="150" t="s">
        <v>2834</v>
      </c>
      <c r="E2055" s="151"/>
      <c r="F2055" s="150" t="s">
        <v>2835</v>
      </c>
      <c r="G2055" s="150" t="s">
        <v>2836</v>
      </c>
    </row>
    <row r="2056" spans="1:7" ht="17.25">
      <c r="A2056" s="150" t="s">
        <v>2927</v>
      </c>
      <c r="B2056" s="150" t="s">
        <v>40</v>
      </c>
      <c r="C2056" s="150"/>
      <c r="D2056" s="150" t="s">
        <v>2834</v>
      </c>
      <c r="E2056" s="151"/>
      <c r="F2056" s="151" t="s">
        <v>2835</v>
      </c>
      <c r="G2056" s="150" t="s">
        <v>2836</v>
      </c>
    </row>
    <row r="2057" spans="1:7" ht="17.25">
      <c r="A2057" s="150" t="s">
        <v>2928</v>
      </c>
      <c r="B2057" s="150" t="s">
        <v>42</v>
      </c>
      <c r="C2057" s="150"/>
      <c r="D2057" s="150" t="s">
        <v>2834</v>
      </c>
      <c r="E2057" s="151"/>
      <c r="F2057" s="151" t="s">
        <v>2835</v>
      </c>
      <c r="G2057" s="150" t="s">
        <v>2836</v>
      </c>
    </row>
    <row r="2058" spans="1:7" ht="17.25">
      <c r="A2058" s="150" t="s">
        <v>2929</v>
      </c>
      <c r="B2058" s="150" t="s">
        <v>42</v>
      </c>
      <c r="C2058" s="150"/>
      <c r="D2058" s="150" t="s">
        <v>2834</v>
      </c>
      <c r="E2058" s="151"/>
      <c r="F2058" s="151" t="s">
        <v>2835</v>
      </c>
      <c r="G2058" s="150" t="s">
        <v>2836</v>
      </c>
    </row>
    <row r="2059" spans="1:7" ht="17.25">
      <c r="A2059" s="150" t="s">
        <v>2930</v>
      </c>
      <c r="B2059" s="150" t="s">
        <v>2876</v>
      </c>
      <c r="C2059" s="150"/>
      <c r="D2059" s="150" t="s">
        <v>2834</v>
      </c>
      <c r="E2059" s="151"/>
      <c r="F2059" s="151" t="s">
        <v>2835</v>
      </c>
      <c r="G2059" s="150" t="s">
        <v>2836</v>
      </c>
    </row>
    <row r="2060" spans="1:7" ht="17.25">
      <c r="A2060" s="150" t="s">
        <v>2931</v>
      </c>
      <c r="B2060" s="150" t="s">
        <v>56</v>
      </c>
      <c r="C2060" s="150"/>
      <c r="D2060" s="150" t="s">
        <v>2834</v>
      </c>
      <c r="E2060" s="151"/>
      <c r="F2060" s="151" t="s">
        <v>2835</v>
      </c>
      <c r="G2060" s="150" t="s">
        <v>2836</v>
      </c>
    </row>
    <row r="2061" spans="1:7" ht="17.25">
      <c r="A2061" s="150" t="s">
        <v>2932</v>
      </c>
      <c r="B2061" s="150" t="s">
        <v>2876</v>
      </c>
      <c r="C2061" s="150"/>
      <c r="D2061" s="150" t="s">
        <v>2834</v>
      </c>
      <c r="E2061" s="151"/>
      <c r="F2061" s="150" t="s">
        <v>2835</v>
      </c>
      <c r="G2061" s="150" t="s">
        <v>2836</v>
      </c>
    </row>
    <row r="2062" spans="1:7" ht="17.25">
      <c r="A2062" s="150" t="s">
        <v>3233</v>
      </c>
      <c r="B2062" s="150" t="s">
        <v>3234</v>
      </c>
      <c r="C2062" s="150" t="s">
        <v>217</v>
      </c>
      <c r="D2062" s="150" t="s">
        <v>3588</v>
      </c>
      <c r="E2062" s="151" t="s">
        <v>217</v>
      </c>
      <c r="F2062" s="151" t="s">
        <v>2511</v>
      </c>
      <c r="G2062" s="150" t="s">
        <v>2836</v>
      </c>
    </row>
    <row r="2063" spans="1:7" ht="17.25">
      <c r="A2063" s="52" t="s">
        <v>3594</v>
      </c>
      <c r="B2063" s="52"/>
      <c r="C2063" s="52"/>
      <c r="D2063" s="52"/>
      <c r="E2063" s="53"/>
      <c r="F2063" s="52"/>
      <c r="G2063" s="52"/>
    </row>
    <row r="2064" spans="1:7" ht="17.25">
      <c r="A2064" s="150" t="s">
        <v>3236</v>
      </c>
      <c r="B2064" s="150" t="s">
        <v>35</v>
      </c>
      <c r="C2064" s="150" t="s">
        <v>217</v>
      </c>
      <c r="D2064" s="150" t="s">
        <v>3588</v>
      </c>
      <c r="E2064" s="151" t="s">
        <v>217</v>
      </c>
      <c r="F2064" s="150" t="s">
        <v>2511</v>
      </c>
      <c r="G2064" s="150" t="s">
        <v>3237</v>
      </c>
    </row>
    <row r="2065" spans="1:7" ht="17.25">
      <c r="A2065" s="150" t="s">
        <v>3240</v>
      </c>
      <c r="B2065" s="150" t="s">
        <v>40</v>
      </c>
      <c r="C2065" s="150" t="s">
        <v>217</v>
      </c>
      <c r="D2065" s="150" t="s">
        <v>3588</v>
      </c>
      <c r="E2065" s="151" t="s">
        <v>217</v>
      </c>
      <c r="F2065" s="151" t="s">
        <v>2511</v>
      </c>
      <c r="G2065" s="150" t="s">
        <v>3241</v>
      </c>
    </row>
    <row r="2066" spans="1:7" ht="17.25">
      <c r="A2066" s="150" t="s">
        <v>3242</v>
      </c>
      <c r="B2066" s="150" t="s">
        <v>40</v>
      </c>
      <c r="C2066" s="150" t="s">
        <v>217</v>
      </c>
      <c r="D2066" s="150" t="s">
        <v>3588</v>
      </c>
      <c r="E2066" s="151" t="s">
        <v>217</v>
      </c>
      <c r="F2066" s="151" t="s">
        <v>2511</v>
      </c>
      <c r="G2066" s="150" t="s">
        <v>3243</v>
      </c>
    </row>
    <row r="2067" spans="1:7" ht="17.25">
      <c r="A2067" s="150" t="s">
        <v>3244</v>
      </c>
      <c r="B2067" s="150" t="s">
        <v>40</v>
      </c>
      <c r="C2067" s="150" t="s">
        <v>217</v>
      </c>
      <c r="D2067" s="150" t="s">
        <v>3588</v>
      </c>
      <c r="E2067" s="151" t="s">
        <v>217</v>
      </c>
      <c r="F2067" s="151" t="s">
        <v>2511</v>
      </c>
      <c r="G2067" s="150" t="s">
        <v>3245</v>
      </c>
    </row>
    <row r="2068" spans="1:7" ht="17.25">
      <c r="A2068" s="150" t="s">
        <v>3246</v>
      </c>
      <c r="B2068" s="150" t="s">
        <v>33</v>
      </c>
      <c r="C2068" s="150" t="s">
        <v>217</v>
      </c>
      <c r="D2068" s="150" t="s">
        <v>3588</v>
      </c>
      <c r="E2068" s="151" t="s">
        <v>217</v>
      </c>
      <c r="F2068" s="151" t="s">
        <v>2511</v>
      </c>
      <c r="G2068" s="150" t="s">
        <v>3247</v>
      </c>
    </row>
    <row r="2069" spans="1:7" ht="17.25">
      <c r="A2069" s="150" t="s">
        <v>2934</v>
      </c>
      <c r="B2069" s="150" t="s">
        <v>44</v>
      </c>
      <c r="C2069" s="150" t="s">
        <v>2935</v>
      </c>
      <c r="D2069" s="150" t="s">
        <v>3588</v>
      </c>
      <c r="E2069" s="151" t="s">
        <v>2599</v>
      </c>
      <c r="F2069" s="151" t="s">
        <v>2514</v>
      </c>
      <c r="G2069" s="150" t="s">
        <v>2937</v>
      </c>
    </row>
    <row r="2070" spans="1:7" ht="17.25">
      <c r="A2070" s="150" t="s">
        <v>2938</v>
      </c>
      <c r="B2070" s="150" t="s">
        <v>44</v>
      </c>
      <c r="C2070" s="150"/>
      <c r="D2070" s="150" t="s">
        <v>2834</v>
      </c>
      <c r="E2070" s="151"/>
      <c r="F2070" s="150" t="s">
        <v>2939</v>
      </c>
      <c r="G2070" s="150" t="s">
        <v>2836</v>
      </c>
    </row>
    <row r="2071" spans="1:7" ht="15">
      <c r="A2071" s="36" t="s">
        <v>2940</v>
      </c>
      <c r="B2071" s="36" t="s">
        <v>44</v>
      </c>
      <c r="C2071" s="36" t="s">
        <v>2941</v>
      </c>
      <c r="D2071" s="36" t="s">
        <v>2834</v>
      </c>
      <c r="E2071" s="51"/>
      <c r="F2071" s="51" t="s">
        <v>2942</v>
      </c>
      <c r="G2071" s="36" t="s">
        <v>2943</v>
      </c>
    </row>
    <row r="2072" spans="1:7" ht="17.25">
      <c r="A2072" s="150" t="s">
        <v>3249</v>
      </c>
      <c r="B2072" s="150" t="s">
        <v>56</v>
      </c>
      <c r="C2072" s="150" t="s">
        <v>217</v>
      </c>
      <c r="D2072" s="150" t="s">
        <v>3588</v>
      </c>
      <c r="E2072" s="151" t="s">
        <v>217</v>
      </c>
      <c r="F2072" s="151" t="s">
        <v>2511</v>
      </c>
      <c r="G2072" s="150" t="s">
        <v>3243</v>
      </c>
    </row>
    <row r="2073" spans="1:7" ht="17.25">
      <c r="A2073" s="150" t="s">
        <v>3254</v>
      </c>
      <c r="B2073" s="150" t="s">
        <v>58</v>
      </c>
      <c r="C2073" s="150" t="s">
        <v>217</v>
      </c>
      <c r="D2073" s="150" t="s">
        <v>3588</v>
      </c>
      <c r="E2073" s="151" t="s">
        <v>217</v>
      </c>
      <c r="F2073" s="150" t="s">
        <v>2511</v>
      </c>
      <c r="G2073" s="150" t="s">
        <v>3255</v>
      </c>
    </row>
    <row r="2074" spans="1:7" ht="17.25">
      <c r="A2074" s="150" t="s">
        <v>3256</v>
      </c>
      <c r="B2074" s="150" t="s">
        <v>42</v>
      </c>
      <c r="C2074" s="150" t="s">
        <v>3257</v>
      </c>
      <c r="D2074" s="150" t="s">
        <v>3588</v>
      </c>
      <c r="E2074" s="151" t="s">
        <v>217</v>
      </c>
      <c r="F2074" s="150" t="s">
        <v>2511</v>
      </c>
      <c r="G2074" s="150" t="s">
        <v>2836</v>
      </c>
    </row>
    <row r="2075" spans="1:7" ht="15">
      <c r="A2075" s="36" t="s">
        <v>3259</v>
      </c>
      <c r="B2075" s="36" t="s">
        <v>33</v>
      </c>
      <c r="C2075" s="36" t="s">
        <v>217</v>
      </c>
      <c r="D2075" s="36" t="s">
        <v>3588</v>
      </c>
      <c r="E2075" s="51" t="s">
        <v>217</v>
      </c>
      <c r="F2075" s="51" t="s">
        <v>2511</v>
      </c>
      <c r="G2075" s="36" t="s">
        <v>2836</v>
      </c>
    </row>
    <row r="2076" spans="1:7" ht="17.25">
      <c r="A2076" s="150" t="s">
        <v>2944</v>
      </c>
      <c r="B2076" s="150" t="s">
        <v>2876</v>
      </c>
      <c r="C2076" s="150"/>
      <c r="D2076" s="150" t="s">
        <v>2834</v>
      </c>
      <c r="E2076" s="151"/>
      <c r="F2076" s="151" t="s">
        <v>2945</v>
      </c>
      <c r="G2076" s="150" t="s">
        <v>2836</v>
      </c>
    </row>
    <row r="2077" spans="1:7" ht="17.25">
      <c r="A2077" s="52" t="s">
        <v>3595</v>
      </c>
      <c r="B2077" s="52"/>
      <c r="C2077" s="52"/>
      <c r="D2077" s="52"/>
      <c r="E2077" s="53"/>
      <c r="F2077" s="52"/>
      <c r="G2077" s="52"/>
    </row>
    <row r="2078" spans="1:7" ht="17.25">
      <c r="A2078" s="150" t="s">
        <v>3261</v>
      </c>
      <c r="B2078" s="150" t="s">
        <v>38</v>
      </c>
      <c r="C2078" s="150" t="s">
        <v>217</v>
      </c>
      <c r="D2078" s="150" t="s">
        <v>3588</v>
      </c>
      <c r="E2078" s="151" t="s">
        <v>217</v>
      </c>
      <c r="F2078" s="150" t="s">
        <v>2511</v>
      </c>
      <c r="G2078" s="150" t="s">
        <v>3255</v>
      </c>
    </row>
    <row r="2079" spans="1:7" ht="17.25">
      <c r="A2079" s="150" t="s">
        <v>3266</v>
      </c>
      <c r="B2079" s="150" t="s">
        <v>44</v>
      </c>
      <c r="C2079" s="150" t="s">
        <v>217</v>
      </c>
      <c r="D2079" s="150" t="s">
        <v>3588</v>
      </c>
      <c r="E2079" s="151" t="s">
        <v>217</v>
      </c>
      <c r="F2079" s="150" t="s">
        <v>2511</v>
      </c>
      <c r="G2079" s="150" t="s">
        <v>3267</v>
      </c>
    </row>
    <row r="2080" spans="1:7" ht="17.25">
      <c r="A2080" s="150" t="s">
        <v>3268</v>
      </c>
      <c r="B2080" s="150" t="s">
        <v>56</v>
      </c>
      <c r="C2080" s="150" t="s">
        <v>3269</v>
      </c>
      <c r="D2080" s="150" t="s">
        <v>3588</v>
      </c>
      <c r="E2080" s="151" t="s">
        <v>217</v>
      </c>
      <c r="F2080" s="151" t="s">
        <v>2511</v>
      </c>
      <c r="G2080" s="150" t="s">
        <v>3270</v>
      </c>
    </row>
    <row r="2081" spans="1:7" ht="17.25">
      <c r="A2081" s="150" t="s">
        <v>3271</v>
      </c>
      <c r="B2081" s="150" t="s">
        <v>56</v>
      </c>
      <c r="C2081" s="150" t="s">
        <v>3269</v>
      </c>
      <c r="D2081" s="150" t="s">
        <v>3588</v>
      </c>
      <c r="E2081" s="151" t="s">
        <v>217</v>
      </c>
      <c r="F2081" s="151" t="s">
        <v>2511</v>
      </c>
      <c r="G2081" s="150" t="s">
        <v>3270</v>
      </c>
    </row>
    <row r="2082" spans="1:7" ht="17.25">
      <c r="A2082" s="150" t="s">
        <v>3272</v>
      </c>
      <c r="B2082" s="150" t="s">
        <v>56</v>
      </c>
      <c r="C2082" s="150" t="s">
        <v>217</v>
      </c>
      <c r="D2082" s="150" t="s">
        <v>3588</v>
      </c>
      <c r="E2082" s="151" t="s">
        <v>217</v>
      </c>
      <c r="F2082" s="151" t="s">
        <v>2511</v>
      </c>
      <c r="G2082" s="150" t="s">
        <v>3273</v>
      </c>
    </row>
    <row r="2083" spans="1:7" ht="17.25">
      <c r="A2083" s="150" t="s">
        <v>2947</v>
      </c>
      <c r="B2083" s="150" t="s">
        <v>58</v>
      </c>
      <c r="C2083" s="150" t="s">
        <v>2839</v>
      </c>
      <c r="D2083" s="150" t="s">
        <v>3588</v>
      </c>
      <c r="E2083" s="151" t="s">
        <v>217</v>
      </c>
      <c r="F2083" s="151" t="s">
        <v>2511</v>
      </c>
      <c r="G2083" s="150" t="s">
        <v>2948</v>
      </c>
    </row>
    <row r="2084" spans="1:7" ht="17.25">
      <c r="A2084" s="150" t="s">
        <v>3278</v>
      </c>
      <c r="B2084" s="150" t="s">
        <v>58</v>
      </c>
      <c r="C2084" s="150" t="s">
        <v>217</v>
      </c>
      <c r="D2084" s="150" t="s">
        <v>3588</v>
      </c>
      <c r="E2084" s="151" t="s">
        <v>217</v>
      </c>
      <c r="F2084" s="151" t="s">
        <v>2511</v>
      </c>
      <c r="G2084" s="150" t="s">
        <v>3279</v>
      </c>
    </row>
    <row r="2085" spans="1:7" ht="17.25">
      <c r="A2085" s="150" t="s">
        <v>2949</v>
      </c>
      <c r="B2085" s="150" t="s">
        <v>56</v>
      </c>
      <c r="C2085" s="150"/>
      <c r="D2085" s="150" t="s">
        <v>2834</v>
      </c>
      <c r="E2085" s="151"/>
      <c r="F2085" s="150" t="s">
        <v>2835</v>
      </c>
      <c r="G2085" s="150" t="s">
        <v>2836</v>
      </c>
    </row>
    <row r="2086" spans="1:7" ht="17.25">
      <c r="A2086" s="150" t="s">
        <v>3280</v>
      </c>
      <c r="B2086" s="150" t="s">
        <v>3281</v>
      </c>
      <c r="C2086" s="150" t="s">
        <v>217</v>
      </c>
      <c r="D2086" s="150" t="s">
        <v>3588</v>
      </c>
      <c r="E2086" s="151" t="s">
        <v>217</v>
      </c>
      <c r="F2086" s="151" t="s">
        <v>2511</v>
      </c>
      <c r="G2086" s="150" t="s">
        <v>3282</v>
      </c>
    </row>
    <row r="2087" spans="1:7" ht="17.25">
      <c r="A2087" s="150" t="s">
        <v>3286</v>
      </c>
      <c r="B2087" s="150" t="s">
        <v>40</v>
      </c>
      <c r="C2087" s="150" t="s">
        <v>217</v>
      </c>
      <c r="D2087" s="150" t="s">
        <v>3588</v>
      </c>
      <c r="E2087" s="151" t="s">
        <v>217</v>
      </c>
      <c r="F2087" s="151" t="s">
        <v>2511</v>
      </c>
      <c r="G2087" s="150" t="s">
        <v>3287</v>
      </c>
    </row>
    <row r="2088" spans="1:7" ht="17.25">
      <c r="A2088" s="150" t="s">
        <v>3288</v>
      </c>
      <c r="B2088" s="150"/>
      <c r="C2088" s="150" t="s">
        <v>217</v>
      </c>
      <c r="D2088" s="150" t="s">
        <v>3588</v>
      </c>
      <c r="E2088" s="151" t="s">
        <v>217</v>
      </c>
      <c r="F2088" s="151" t="s">
        <v>2511</v>
      </c>
      <c r="G2088" s="150" t="s">
        <v>2836</v>
      </c>
    </row>
    <row r="2089" spans="1:7" ht="17.25">
      <c r="A2089" s="52" t="s">
        <v>3596</v>
      </c>
      <c r="B2089" s="52"/>
      <c r="C2089" s="52"/>
      <c r="D2089" s="52"/>
      <c r="E2089" s="53"/>
      <c r="F2089" s="52"/>
      <c r="G2089" s="52"/>
    </row>
    <row r="2090" spans="1:7" ht="17.25">
      <c r="A2090" s="150" t="s">
        <v>2958</v>
      </c>
      <c r="B2090" s="150"/>
      <c r="C2090" s="150" t="s">
        <v>2959</v>
      </c>
      <c r="D2090" s="150" t="s">
        <v>3588</v>
      </c>
      <c r="E2090" s="151" t="s">
        <v>217</v>
      </c>
      <c r="F2090" s="151" t="s">
        <v>2514</v>
      </c>
      <c r="G2090" s="150" t="s">
        <v>2836</v>
      </c>
    </row>
    <row r="2091" spans="1:7" ht="15">
      <c r="A2091" s="36" t="s">
        <v>3293</v>
      </c>
      <c r="B2091" s="36"/>
      <c r="C2091" s="36" t="s">
        <v>217</v>
      </c>
      <c r="D2091" s="36" t="s">
        <v>3588</v>
      </c>
      <c r="E2091" s="51" t="s">
        <v>217</v>
      </c>
      <c r="F2091" s="51" t="s">
        <v>2511</v>
      </c>
      <c r="G2091" s="36" t="s">
        <v>2836</v>
      </c>
    </row>
    <row r="2092" spans="1:7" ht="17.25">
      <c r="A2092" s="52" t="s">
        <v>3597</v>
      </c>
      <c r="B2092" s="52"/>
      <c r="C2092" s="52"/>
      <c r="D2092" s="52"/>
      <c r="E2092" s="53"/>
      <c r="F2092" s="52"/>
      <c r="G2092" s="52"/>
    </row>
    <row r="2093" spans="1:7" ht="17.25">
      <c r="A2093" s="150" t="s">
        <v>3295</v>
      </c>
      <c r="B2093" s="150" t="s">
        <v>10</v>
      </c>
      <c r="C2093" s="150" t="s">
        <v>217</v>
      </c>
      <c r="D2093" s="150" t="s">
        <v>3588</v>
      </c>
      <c r="E2093" s="151" t="s">
        <v>217</v>
      </c>
      <c r="F2093" s="151" t="s">
        <v>2511</v>
      </c>
      <c r="G2093" s="150" t="s">
        <v>2836</v>
      </c>
    </row>
    <row r="2094" spans="1:7" ht="17.25">
      <c r="A2094" s="150" t="s">
        <v>3296</v>
      </c>
      <c r="B2094" s="150" t="s">
        <v>3297</v>
      </c>
      <c r="C2094" s="150" t="s">
        <v>217</v>
      </c>
      <c r="D2094" s="150" t="s">
        <v>3588</v>
      </c>
      <c r="E2094" s="151" t="s">
        <v>217</v>
      </c>
      <c r="F2094" s="151" t="s">
        <v>2511</v>
      </c>
      <c r="G2094" s="150" t="s">
        <v>3298</v>
      </c>
    </row>
    <row r="2095" spans="1:7" ht="17.25">
      <c r="A2095" s="150" t="s">
        <v>3299</v>
      </c>
      <c r="B2095" s="150" t="s">
        <v>3297</v>
      </c>
      <c r="C2095" s="150" t="s">
        <v>217</v>
      </c>
      <c r="D2095" s="150" t="s">
        <v>3588</v>
      </c>
      <c r="E2095" s="151" t="s">
        <v>217</v>
      </c>
      <c r="F2095" s="151" t="s">
        <v>2511</v>
      </c>
      <c r="G2095" s="150" t="s">
        <v>2836</v>
      </c>
    </row>
    <row r="2096" spans="1:7" ht="17.25">
      <c r="A2096" s="150" t="s">
        <v>3300</v>
      </c>
      <c r="B2096" s="150" t="s">
        <v>12</v>
      </c>
      <c r="C2096" s="150" t="s">
        <v>217</v>
      </c>
      <c r="D2096" s="150" t="s">
        <v>3588</v>
      </c>
      <c r="E2096" s="151" t="s">
        <v>217</v>
      </c>
      <c r="F2096" s="151" t="s">
        <v>2511</v>
      </c>
      <c r="G2096" s="150" t="s">
        <v>3301</v>
      </c>
    </row>
    <row r="2097" spans="1:7" ht="17.25">
      <c r="A2097" s="52" t="s">
        <v>3598</v>
      </c>
      <c r="B2097" s="52"/>
      <c r="C2097" s="52"/>
      <c r="D2097" s="52"/>
      <c r="E2097" s="53"/>
      <c r="F2097" s="52"/>
      <c r="G2097" s="52"/>
    </row>
    <row r="2098" spans="1:7" ht="17.25">
      <c r="A2098" s="150" t="s">
        <v>3303</v>
      </c>
      <c r="B2098" s="150" t="s">
        <v>2980</v>
      </c>
      <c r="C2098" s="150" t="s">
        <v>217</v>
      </c>
      <c r="D2098" s="150" t="s">
        <v>3588</v>
      </c>
      <c r="E2098" s="151" t="s">
        <v>217</v>
      </c>
      <c r="F2098" s="151" t="s">
        <v>2511</v>
      </c>
      <c r="G2098" s="150" t="s">
        <v>2836</v>
      </c>
    </row>
    <row r="2099" spans="1:7" ht="17.25">
      <c r="A2099" s="150" t="s">
        <v>3304</v>
      </c>
      <c r="B2099" s="150" t="s">
        <v>2980</v>
      </c>
      <c r="C2099" s="150" t="s">
        <v>3305</v>
      </c>
      <c r="D2099" s="150" t="s">
        <v>3588</v>
      </c>
      <c r="E2099" s="151" t="s">
        <v>217</v>
      </c>
      <c r="F2099" s="151" t="s">
        <v>2514</v>
      </c>
      <c r="G2099" s="150" t="s">
        <v>2836</v>
      </c>
    </row>
    <row r="2100" spans="1:7" ht="17.25">
      <c r="A2100" s="150" t="s">
        <v>3306</v>
      </c>
      <c r="B2100" s="150" t="s">
        <v>2980</v>
      </c>
      <c r="C2100" s="150" t="s">
        <v>3257</v>
      </c>
      <c r="D2100" s="150" t="s">
        <v>3588</v>
      </c>
      <c r="E2100" s="151" t="s">
        <v>217</v>
      </c>
      <c r="F2100" s="151" t="s">
        <v>2511</v>
      </c>
      <c r="G2100" s="150" t="s">
        <v>3307</v>
      </c>
    </row>
    <row r="2101" spans="1:7" ht="17.25">
      <c r="A2101" s="150" t="s">
        <v>3308</v>
      </c>
      <c r="B2101" s="150" t="s">
        <v>2980</v>
      </c>
      <c r="C2101" s="150" t="s">
        <v>217</v>
      </c>
      <c r="D2101" s="150" t="s">
        <v>3588</v>
      </c>
      <c r="E2101" s="151" t="s">
        <v>217</v>
      </c>
      <c r="F2101" s="150" t="s">
        <v>2511</v>
      </c>
      <c r="G2101" s="150" t="s">
        <v>2836</v>
      </c>
    </row>
    <row r="2102" spans="1:7" ht="17.25">
      <c r="A2102" s="52" t="s">
        <v>3599</v>
      </c>
      <c r="B2102" s="52"/>
      <c r="C2102" s="52"/>
      <c r="D2102" s="52"/>
      <c r="E2102" s="53"/>
      <c r="F2102" s="52"/>
      <c r="G2102" s="52"/>
    </row>
    <row r="2103" spans="1:7" ht="17.25">
      <c r="A2103" s="150" t="s">
        <v>3310</v>
      </c>
      <c r="B2103" s="150" t="s">
        <v>3311</v>
      </c>
      <c r="C2103" s="150" t="s">
        <v>3312</v>
      </c>
      <c r="D2103" s="150" t="s">
        <v>3588</v>
      </c>
      <c r="E2103" s="151" t="s">
        <v>217</v>
      </c>
      <c r="F2103" s="151" t="s">
        <v>2511</v>
      </c>
      <c r="G2103" s="150" t="s">
        <v>2836</v>
      </c>
    </row>
    <row r="2104" spans="1:7" ht="17.25">
      <c r="A2104" s="150" t="s">
        <v>3313</v>
      </c>
      <c r="B2104" s="150" t="s">
        <v>3314</v>
      </c>
      <c r="C2104" s="150" t="s">
        <v>3315</v>
      </c>
      <c r="D2104" s="150" t="s">
        <v>3588</v>
      </c>
      <c r="E2104" s="151" t="s">
        <v>217</v>
      </c>
      <c r="F2104" s="151" t="s">
        <v>2511</v>
      </c>
      <c r="G2104" s="150" t="s">
        <v>2836</v>
      </c>
    </row>
    <row r="2105" spans="1:7" ht="17.25">
      <c r="A2105" s="150" t="s">
        <v>3316</v>
      </c>
      <c r="B2105" s="150" t="s">
        <v>3317</v>
      </c>
      <c r="C2105" s="150" t="s">
        <v>217</v>
      </c>
      <c r="D2105" s="150" t="s">
        <v>3588</v>
      </c>
      <c r="E2105" s="151" t="s">
        <v>217</v>
      </c>
      <c r="F2105" s="150" t="s">
        <v>2511</v>
      </c>
      <c r="G2105" s="150" t="s">
        <v>2836</v>
      </c>
    </row>
    <row r="2106" spans="1:7" ht="17.25">
      <c r="A2106" s="150" t="s">
        <v>3318</v>
      </c>
      <c r="B2106" s="150" t="s">
        <v>3319</v>
      </c>
      <c r="C2106" s="150" t="s">
        <v>217</v>
      </c>
      <c r="D2106" s="150" t="s">
        <v>3588</v>
      </c>
      <c r="E2106" s="151" t="s">
        <v>217</v>
      </c>
      <c r="F2106" s="151" t="s">
        <v>2511</v>
      </c>
      <c r="G2106" s="150" t="s">
        <v>2836</v>
      </c>
    </row>
    <row r="2107" spans="1:7" ht="17.25">
      <c r="A2107" s="150" t="s">
        <v>3320</v>
      </c>
      <c r="B2107" s="150" t="s">
        <v>3317</v>
      </c>
      <c r="C2107" s="150" t="s">
        <v>217</v>
      </c>
      <c r="D2107" s="150" t="s">
        <v>3588</v>
      </c>
      <c r="E2107" s="151" t="s">
        <v>217</v>
      </c>
      <c r="F2107" s="151" t="s">
        <v>2511</v>
      </c>
      <c r="G2107" s="150" t="s">
        <v>2836</v>
      </c>
    </row>
    <row r="2108" spans="1:7" ht="17.25">
      <c r="A2108" s="150" t="s">
        <v>3321</v>
      </c>
      <c r="B2108" s="150" t="s">
        <v>3317</v>
      </c>
      <c r="C2108" s="150" t="s">
        <v>217</v>
      </c>
      <c r="D2108" s="150" t="s">
        <v>3588</v>
      </c>
      <c r="E2108" s="151" t="s">
        <v>217</v>
      </c>
      <c r="F2108" s="151" t="s">
        <v>2511</v>
      </c>
      <c r="G2108" s="150" t="s">
        <v>2836</v>
      </c>
    </row>
    <row r="2109" spans="1:7" ht="17.25">
      <c r="A2109" s="52" t="s">
        <v>3600</v>
      </c>
      <c r="B2109" s="52"/>
      <c r="C2109" s="52"/>
      <c r="D2109" s="52"/>
      <c r="E2109" s="53"/>
      <c r="F2109" s="52"/>
      <c r="G2109" s="52"/>
    </row>
    <row r="2110" spans="1:7" ht="17.25">
      <c r="A2110" s="150" t="s">
        <v>3323</v>
      </c>
      <c r="B2110" s="150" t="s">
        <v>10</v>
      </c>
      <c r="C2110" s="150" t="s">
        <v>217</v>
      </c>
      <c r="D2110" s="150" t="s">
        <v>3588</v>
      </c>
      <c r="E2110" s="151" t="s">
        <v>217</v>
      </c>
      <c r="F2110" s="151" t="s">
        <v>2511</v>
      </c>
      <c r="G2110" s="150" t="s">
        <v>2836</v>
      </c>
    </row>
    <row r="2111" spans="1:7" ht="17.25">
      <c r="A2111" s="150" t="s">
        <v>2961</v>
      </c>
      <c r="B2111" s="150" t="s">
        <v>10</v>
      </c>
      <c r="C2111" s="150" t="s">
        <v>2847</v>
      </c>
      <c r="D2111" s="150" t="s">
        <v>3588</v>
      </c>
      <c r="E2111" s="151" t="s">
        <v>3416</v>
      </c>
      <c r="F2111" s="151" t="s">
        <v>2511</v>
      </c>
      <c r="G2111" s="150" t="s">
        <v>2836</v>
      </c>
    </row>
    <row r="2112" spans="1:7" ht="17.25">
      <c r="A2112" s="150" t="s">
        <v>2962</v>
      </c>
      <c r="B2112" s="150" t="s">
        <v>10</v>
      </c>
      <c r="C2112" s="150" t="s">
        <v>2847</v>
      </c>
      <c r="D2112" s="150" t="s">
        <v>3588</v>
      </c>
      <c r="E2112" s="151" t="s">
        <v>3416</v>
      </c>
      <c r="F2112" s="151" t="s">
        <v>2511</v>
      </c>
      <c r="G2112" s="150" t="s">
        <v>2836</v>
      </c>
    </row>
    <row r="2113" spans="1:7" ht="17.25">
      <c r="A2113" s="150" t="s">
        <v>2963</v>
      </c>
      <c r="B2113" s="150" t="s">
        <v>10</v>
      </c>
      <c r="C2113" s="150" t="s">
        <v>2847</v>
      </c>
      <c r="D2113" s="150" t="s">
        <v>3588</v>
      </c>
      <c r="E2113" s="151" t="s">
        <v>3416</v>
      </c>
      <c r="F2113" s="150" t="s">
        <v>2511</v>
      </c>
      <c r="G2113" s="150" t="s">
        <v>2836</v>
      </c>
    </row>
    <row r="2114" spans="1:7" ht="17.25">
      <c r="A2114" s="150" t="s">
        <v>2964</v>
      </c>
      <c r="B2114" s="150" t="s">
        <v>10</v>
      </c>
      <c r="C2114" s="150" t="s">
        <v>2847</v>
      </c>
      <c r="D2114" s="150" t="s">
        <v>3588</v>
      </c>
      <c r="E2114" s="151" t="s">
        <v>3416</v>
      </c>
      <c r="F2114" s="151" t="s">
        <v>2511</v>
      </c>
      <c r="G2114" s="150" t="s">
        <v>2836</v>
      </c>
    </row>
    <row r="2115" spans="1:7" ht="17.25">
      <c r="A2115" s="150" t="s">
        <v>3324</v>
      </c>
      <c r="B2115" s="150" t="s">
        <v>61</v>
      </c>
      <c r="C2115" s="150" t="s">
        <v>217</v>
      </c>
      <c r="D2115" s="150" t="s">
        <v>3588</v>
      </c>
      <c r="E2115" s="151" t="s">
        <v>217</v>
      </c>
      <c r="F2115" s="151" t="s">
        <v>2511</v>
      </c>
      <c r="G2115" s="150" t="s">
        <v>3325</v>
      </c>
    </row>
    <row r="2116" spans="1:7" ht="17.25">
      <c r="A2116" s="150" t="s">
        <v>3326</v>
      </c>
      <c r="B2116" s="150" t="s">
        <v>61</v>
      </c>
      <c r="C2116" s="150" t="s">
        <v>217</v>
      </c>
      <c r="D2116" s="150" t="s">
        <v>3588</v>
      </c>
      <c r="E2116" s="151" t="s">
        <v>217</v>
      </c>
      <c r="F2116" s="151" t="s">
        <v>2511</v>
      </c>
      <c r="G2116" s="150" t="s">
        <v>2836</v>
      </c>
    </row>
    <row r="2117" spans="1:7" ht="17.25">
      <c r="A2117" s="52" t="s">
        <v>3601</v>
      </c>
      <c r="B2117" s="52"/>
      <c r="C2117" s="52"/>
      <c r="D2117" s="52"/>
      <c r="E2117" s="53"/>
      <c r="F2117" s="52"/>
      <c r="G2117" s="52"/>
    </row>
    <row r="2118" spans="1:7" ht="17.25">
      <c r="A2118" s="150" t="s">
        <v>3328</v>
      </c>
      <c r="B2118" s="150" t="s">
        <v>74</v>
      </c>
      <c r="C2118" s="150" t="s">
        <v>217</v>
      </c>
      <c r="D2118" s="150" t="s">
        <v>3588</v>
      </c>
      <c r="E2118" s="151" t="s">
        <v>217</v>
      </c>
      <c r="F2118" s="151" t="s">
        <v>2511</v>
      </c>
      <c r="G2118" s="150" t="s">
        <v>2836</v>
      </c>
    </row>
    <row r="2119" spans="1:7" ht="17.25">
      <c r="A2119" s="150" t="s">
        <v>3329</v>
      </c>
      <c r="B2119" s="150" t="s">
        <v>3330</v>
      </c>
      <c r="C2119" s="150" t="s">
        <v>3312</v>
      </c>
      <c r="D2119" s="150" t="s">
        <v>3588</v>
      </c>
      <c r="E2119" s="151" t="s">
        <v>217</v>
      </c>
      <c r="F2119" s="151" t="s">
        <v>2511</v>
      </c>
      <c r="G2119" s="150" t="s">
        <v>2836</v>
      </c>
    </row>
    <row r="2120" spans="1:7" ht="17.25">
      <c r="A2120" s="150" t="s">
        <v>3331</v>
      </c>
      <c r="B2120" s="150" t="s">
        <v>74</v>
      </c>
      <c r="C2120" s="150" t="s">
        <v>3332</v>
      </c>
      <c r="D2120" s="150" t="s">
        <v>3588</v>
      </c>
      <c r="E2120" s="151" t="s">
        <v>217</v>
      </c>
      <c r="F2120" s="150" t="s">
        <v>2511</v>
      </c>
      <c r="G2120" s="150" t="s">
        <v>3333</v>
      </c>
    </row>
    <row r="2121" spans="1:7" ht="15">
      <c r="A2121" s="36" t="s">
        <v>3334</v>
      </c>
      <c r="B2121" s="36" t="s">
        <v>2957</v>
      </c>
      <c r="C2121" s="36" t="s">
        <v>3335</v>
      </c>
      <c r="D2121" s="36" t="s">
        <v>3588</v>
      </c>
      <c r="E2121" s="51" t="s">
        <v>217</v>
      </c>
      <c r="F2121" s="51" t="s">
        <v>2511</v>
      </c>
      <c r="G2121" s="36" t="s">
        <v>2836</v>
      </c>
    </row>
    <row r="2122" spans="1:7" ht="17.25">
      <c r="A2122" s="150" t="s">
        <v>2966</v>
      </c>
      <c r="B2122" s="150" t="s">
        <v>2957</v>
      </c>
      <c r="C2122" s="150" t="s">
        <v>2847</v>
      </c>
      <c r="D2122" s="150" t="s">
        <v>3588</v>
      </c>
      <c r="E2122" s="151" t="s">
        <v>3416</v>
      </c>
      <c r="F2122" s="150" t="s">
        <v>2511</v>
      </c>
      <c r="G2122" s="150" t="s">
        <v>2836</v>
      </c>
    </row>
    <row r="2123" spans="1:7" ht="17.25">
      <c r="A2123" s="150" t="s">
        <v>2967</v>
      </c>
      <c r="B2123" s="150" t="s">
        <v>2957</v>
      </c>
      <c r="C2123" s="150" t="s">
        <v>2847</v>
      </c>
      <c r="D2123" s="150" t="s">
        <v>3588</v>
      </c>
      <c r="E2123" s="151" t="s">
        <v>3416</v>
      </c>
      <c r="F2123" s="151" t="s">
        <v>2511</v>
      </c>
      <c r="G2123" s="150" t="s">
        <v>2836</v>
      </c>
    </row>
    <row r="2124" spans="1:7" ht="17.25">
      <c r="A2124" s="150" t="s">
        <v>2968</v>
      </c>
      <c r="B2124" s="150" t="s">
        <v>2957</v>
      </c>
      <c r="C2124" s="150" t="s">
        <v>2847</v>
      </c>
      <c r="D2124" s="150" t="s">
        <v>3588</v>
      </c>
      <c r="E2124" s="151" t="s">
        <v>3416</v>
      </c>
      <c r="F2124" s="151" t="s">
        <v>2511</v>
      </c>
      <c r="G2124" s="150" t="s">
        <v>2836</v>
      </c>
    </row>
    <row r="2125" spans="1:7" ht="17.25">
      <c r="A2125" s="150" t="s">
        <v>3337</v>
      </c>
      <c r="B2125" s="150" t="s">
        <v>83</v>
      </c>
      <c r="C2125" s="150" t="s">
        <v>217</v>
      </c>
      <c r="D2125" s="150" t="s">
        <v>3588</v>
      </c>
      <c r="E2125" s="151" t="s">
        <v>217</v>
      </c>
      <c r="F2125" s="151" t="s">
        <v>2511</v>
      </c>
      <c r="G2125" s="150" t="s">
        <v>2836</v>
      </c>
    </row>
    <row r="2126" spans="1:7" ht="17.25">
      <c r="A2126" s="150" t="s">
        <v>3338</v>
      </c>
      <c r="B2126" s="150" t="s">
        <v>3330</v>
      </c>
      <c r="C2126" s="150" t="s">
        <v>217</v>
      </c>
      <c r="D2126" s="150" t="s">
        <v>3588</v>
      </c>
      <c r="E2126" s="151" t="s">
        <v>217</v>
      </c>
      <c r="F2126" s="150" t="s">
        <v>2511</v>
      </c>
      <c r="G2126" s="150" t="s">
        <v>2836</v>
      </c>
    </row>
    <row r="2127" spans="1:7" ht="17.25">
      <c r="A2127" s="52" t="s">
        <v>3602</v>
      </c>
      <c r="B2127" s="52"/>
      <c r="C2127" s="52"/>
      <c r="D2127" s="52"/>
      <c r="E2127" s="53"/>
      <c r="F2127" s="52"/>
      <c r="G2127" s="52"/>
    </row>
    <row r="2128" spans="1:7" ht="17.25">
      <c r="A2128" s="150" t="s">
        <v>3344</v>
      </c>
      <c r="B2128" s="150" t="s">
        <v>74</v>
      </c>
      <c r="C2128" s="150" t="s">
        <v>217</v>
      </c>
      <c r="D2128" s="150" t="s">
        <v>3588</v>
      </c>
      <c r="E2128" s="151" t="s">
        <v>217</v>
      </c>
      <c r="F2128" s="151" t="s">
        <v>2511</v>
      </c>
      <c r="G2128" s="150" t="s">
        <v>2836</v>
      </c>
    </row>
    <row r="2129" spans="1:7" ht="17.25">
      <c r="A2129" s="150" t="s">
        <v>3345</v>
      </c>
      <c r="B2129" s="150" t="s">
        <v>74</v>
      </c>
      <c r="C2129" s="150" t="s">
        <v>217</v>
      </c>
      <c r="D2129" s="150" t="s">
        <v>3588</v>
      </c>
      <c r="E2129" s="151" t="s">
        <v>217</v>
      </c>
      <c r="F2129" s="150" t="s">
        <v>2511</v>
      </c>
      <c r="G2129" s="150" t="s">
        <v>2836</v>
      </c>
    </row>
    <row r="2130" spans="1:7" ht="17.25">
      <c r="A2130" s="150" t="s">
        <v>3346</v>
      </c>
      <c r="B2130" s="150" t="s">
        <v>61</v>
      </c>
      <c r="C2130" s="150" t="s">
        <v>217</v>
      </c>
      <c r="D2130" s="150" t="s">
        <v>3588</v>
      </c>
      <c r="E2130" s="151" t="s">
        <v>217</v>
      </c>
      <c r="F2130" s="150" t="s">
        <v>2511</v>
      </c>
      <c r="G2130" s="150" t="s">
        <v>2836</v>
      </c>
    </row>
    <row r="2131" spans="1:7" ht="17.25">
      <c r="A2131" s="150" t="s">
        <v>2970</v>
      </c>
      <c r="B2131" s="150" t="s">
        <v>2957</v>
      </c>
      <c r="C2131" s="150" t="s">
        <v>2847</v>
      </c>
      <c r="D2131" s="150" t="s">
        <v>3588</v>
      </c>
      <c r="E2131" s="151" t="s">
        <v>3416</v>
      </c>
      <c r="F2131" s="150" t="s">
        <v>2511</v>
      </c>
      <c r="G2131" s="150" t="s">
        <v>2836</v>
      </c>
    </row>
    <row r="2132" spans="1:7" ht="17.25">
      <c r="A2132" s="150" t="s">
        <v>3349</v>
      </c>
      <c r="B2132" s="150" t="s">
        <v>75</v>
      </c>
      <c r="C2132" s="150" t="s">
        <v>217</v>
      </c>
      <c r="D2132" s="150" t="s">
        <v>3588</v>
      </c>
      <c r="E2132" s="151" t="s">
        <v>217</v>
      </c>
      <c r="F2132" s="150" t="s">
        <v>2511</v>
      </c>
      <c r="G2132" s="150" t="s">
        <v>3350</v>
      </c>
    </row>
    <row r="2133" spans="1:7" ht="17.25">
      <c r="A2133" s="150" t="s">
        <v>2971</v>
      </c>
      <c r="B2133" s="150" t="s">
        <v>2957</v>
      </c>
      <c r="C2133" s="150" t="s">
        <v>2847</v>
      </c>
      <c r="D2133" s="150" t="s">
        <v>3588</v>
      </c>
      <c r="E2133" s="151" t="s">
        <v>3416</v>
      </c>
      <c r="F2133" s="151" t="s">
        <v>2511</v>
      </c>
      <c r="G2133" s="150" t="s">
        <v>2836</v>
      </c>
    </row>
    <row r="2134" spans="1:7" ht="17.25">
      <c r="A2134" s="52" t="s">
        <v>3603</v>
      </c>
      <c r="B2134" s="52"/>
      <c r="C2134" s="52"/>
      <c r="D2134" s="52"/>
      <c r="E2134" s="53"/>
      <c r="F2134" s="52"/>
      <c r="G2134" s="52"/>
    </row>
    <row r="2135" spans="1:7" ht="17.25">
      <c r="A2135" s="150" t="s">
        <v>3352</v>
      </c>
      <c r="B2135" s="150" t="s">
        <v>82</v>
      </c>
      <c r="C2135" s="150" t="s">
        <v>217</v>
      </c>
      <c r="D2135" s="150" t="s">
        <v>3588</v>
      </c>
      <c r="E2135" s="151" t="s">
        <v>217</v>
      </c>
      <c r="F2135" s="150" t="s">
        <v>2511</v>
      </c>
      <c r="G2135" s="150" t="s">
        <v>2836</v>
      </c>
    </row>
    <row r="2136" spans="1:7" ht="17.25">
      <c r="A2136" s="150" t="s">
        <v>3353</v>
      </c>
      <c r="B2136" s="150" t="s">
        <v>84</v>
      </c>
      <c r="C2136" s="150" t="s">
        <v>217</v>
      </c>
      <c r="D2136" s="150" t="s">
        <v>3588</v>
      </c>
      <c r="E2136" s="151" t="s">
        <v>217</v>
      </c>
      <c r="F2136" s="150" t="s">
        <v>2511</v>
      </c>
      <c r="G2136" s="150" t="s">
        <v>2836</v>
      </c>
    </row>
    <row r="2137" spans="1:7" ht="17.25">
      <c r="A2137" s="52" t="s">
        <v>3604</v>
      </c>
      <c r="B2137" s="52"/>
      <c r="C2137" s="52"/>
      <c r="D2137" s="52"/>
      <c r="E2137" s="53"/>
      <c r="F2137" s="52"/>
      <c r="G2137" s="52"/>
    </row>
    <row r="2138" spans="1:7" ht="17.25">
      <c r="A2138" s="150" t="s">
        <v>3357</v>
      </c>
      <c r="B2138" s="150" t="s">
        <v>88</v>
      </c>
      <c r="C2138" s="150" t="s">
        <v>217</v>
      </c>
      <c r="D2138" s="150" t="s">
        <v>3588</v>
      </c>
      <c r="E2138" s="151" t="s">
        <v>217</v>
      </c>
      <c r="F2138" s="151" t="s">
        <v>2511</v>
      </c>
      <c r="G2138" s="150" t="s">
        <v>3358</v>
      </c>
    </row>
    <row r="2139" spans="1:7" ht="17.25">
      <c r="A2139" s="150" t="s">
        <v>3359</v>
      </c>
      <c r="B2139" s="150" t="s">
        <v>3117</v>
      </c>
      <c r="C2139" s="150" t="s">
        <v>217</v>
      </c>
      <c r="D2139" s="150" t="s">
        <v>3588</v>
      </c>
      <c r="E2139" s="151" t="s">
        <v>217</v>
      </c>
      <c r="F2139" s="151" t="s">
        <v>2511</v>
      </c>
      <c r="G2139" s="150" t="s">
        <v>3360</v>
      </c>
    </row>
    <row r="2140" spans="1:7" ht="17.100000000000001">
      <c r="A2140" s="150" t="s">
        <v>2979</v>
      </c>
      <c r="B2140" s="150" t="s">
        <v>2980</v>
      </c>
      <c r="C2140" s="150"/>
      <c r="D2140" s="150" t="s">
        <v>2834</v>
      </c>
      <c r="E2140" s="151"/>
      <c r="F2140" s="150" t="s">
        <v>2981</v>
      </c>
      <c r="G2140" s="150" t="s">
        <v>2982</v>
      </c>
    </row>
    <row r="2141" spans="1:7" ht="17.100000000000001">
      <c r="A2141" s="150" t="s">
        <v>2983</v>
      </c>
      <c r="B2141" s="150" t="s">
        <v>2980</v>
      </c>
      <c r="C2141" s="150"/>
      <c r="D2141" s="150" t="s">
        <v>2834</v>
      </c>
      <c r="E2141" s="151"/>
      <c r="F2141" s="150" t="s">
        <v>2981</v>
      </c>
      <c r="G2141" s="150" t="s">
        <v>2836</v>
      </c>
    </row>
    <row r="2142" spans="1:7" ht="17.100000000000001">
      <c r="A2142" s="150" t="s">
        <v>2986</v>
      </c>
      <c r="B2142" s="150" t="s">
        <v>2974</v>
      </c>
      <c r="C2142" s="150" t="s">
        <v>2987</v>
      </c>
      <c r="D2142" s="150" t="s">
        <v>2834</v>
      </c>
      <c r="E2142" s="151"/>
      <c r="F2142" s="150" t="s">
        <v>2988</v>
      </c>
      <c r="G2142" s="150" t="s">
        <v>2989</v>
      </c>
    </row>
    <row r="2143" spans="1:7" ht="17.25">
      <c r="A2143" s="150" t="s">
        <v>3116</v>
      </c>
      <c r="B2143" s="150" t="s">
        <v>3117</v>
      </c>
      <c r="C2143" s="150" t="s">
        <v>1889</v>
      </c>
      <c r="D2143" s="150" t="s">
        <v>3588</v>
      </c>
      <c r="E2143" s="151" t="s">
        <v>217</v>
      </c>
      <c r="F2143" s="150" t="s">
        <v>2511</v>
      </c>
      <c r="G2143" s="150" t="s">
        <v>2836</v>
      </c>
    </row>
    <row r="2144" spans="1:7" ht="17.25">
      <c r="A2144" s="150" t="s">
        <v>3361</v>
      </c>
      <c r="B2144" s="150" t="s">
        <v>85</v>
      </c>
      <c r="C2144" s="150" t="s">
        <v>217</v>
      </c>
      <c r="D2144" s="150" t="s">
        <v>3588</v>
      </c>
      <c r="E2144" s="151" t="s">
        <v>217</v>
      </c>
      <c r="F2144" s="150" t="s">
        <v>2511</v>
      </c>
      <c r="G2144" s="150" t="s">
        <v>2836</v>
      </c>
    </row>
    <row r="2145" spans="1:7" ht="17.25">
      <c r="A2145" s="150" t="s">
        <v>2992</v>
      </c>
      <c r="B2145" s="150" t="s">
        <v>2993</v>
      </c>
      <c r="C2145" s="150" t="s">
        <v>2847</v>
      </c>
      <c r="D2145" s="150" t="s">
        <v>3588</v>
      </c>
      <c r="E2145" s="151" t="s">
        <v>3416</v>
      </c>
      <c r="F2145" s="150" t="s">
        <v>2511</v>
      </c>
      <c r="G2145" s="150" t="s">
        <v>2836</v>
      </c>
    </row>
    <row r="2146" spans="1:7" ht="17.25">
      <c r="A2146" s="150" t="s">
        <v>2992</v>
      </c>
      <c r="B2146" s="150" t="s">
        <v>2993</v>
      </c>
      <c r="C2146" s="150" t="s">
        <v>2847</v>
      </c>
      <c r="D2146" s="150" t="s">
        <v>3588</v>
      </c>
      <c r="E2146" s="151" t="s">
        <v>3416</v>
      </c>
      <c r="F2146" s="150" t="s">
        <v>2511</v>
      </c>
      <c r="G2146" s="150" t="s">
        <v>2836</v>
      </c>
    </row>
    <row r="2147" spans="1:7" ht="17.25">
      <c r="A2147" s="52" t="s">
        <v>3605</v>
      </c>
      <c r="B2147" s="52"/>
      <c r="C2147" s="52"/>
      <c r="D2147" s="52"/>
      <c r="E2147" s="53"/>
      <c r="F2147" s="52"/>
      <c r="G2147" s="52"/>
    </row>
    <row r="2148" spans="1:7" ht="17.25">
      <c r="A2148" s="150" t="s">
        <v>3364</v>
      </c>
      <c r="B2148" s="150" t="s">
        <v>88</v>
      </c>
      <c r="C2148" s="150" t="s">
        <v>217</v>
      </c>
      <c r="D2148" s="150" t="s">
        <v>3588</v>
      </c>
      <c r="E2148" s="151" t="s">
        <v>217</v>
      </c>
      <c r="F2148" s="150" t="s">
        <v>2511</v>
      </c>
      <c r="G2148" s="150" t="s">
        <v>2836</v>
      </c>
    </row>
    <row r="2149" spans="1:7" ht="17.25">
      <c r="A2149" s="150" t="s">
        <v>2996</v>
      </c>
      <c r="B2149" s="150" t="s">
        <v>2957</v>
      </c>
      <c r="C2149" s="150"/>
      <c r="D2149" s="150" t="s">
        <v>2834</v>
      </c>
      <c r="E2149" s="151"/>
      <c r="F2149" s="150" t="s">
        <v>2997</v>
      </c>
      <c r="G2149" s="150" t="s">
        <v>2836</v>
      </c>
    </row>
    <row r="2150" spans="1:7" ht="17.25">
      <c r="A2150" s="52" t="s">
        <v>3606</v>
      </c>
      <c r="B2150" s="52"/>
      <c r="C2150" s="52"/>
      <c r="D2150" s="52"/>
      <c r="E2150" s="53"/>
      <c r="F2150" s="52"/>
      <c r="G2150" s="52"/>
    </row>
    <row r="2151" spans="1:7" ht="17.25">
      <c r="A2151" s="150" t="s">
        <v>2999</v>
      </c>
      <c r="B2151" s="150"/>
      <c r="C2151" s="150" t="s">
        <v>669</v>
      </c>
      <c r="D2151" s="150" t="s">
        <v>2834</v>
      </c>
      <c r="E2151" s="151"/>
      <c r="F2151" s="150" t="s">
        <v>3000</v>
      </c>
      <c r="G2151" s="150" t="s">
        <v>2836</v>
      </c>
    </row>
    <row r="2152" spans="1:7" ht="17.25">
      <c r="A2152" s="150" t="s">
        <v>3366</v>
      </c>
      <c r="B2152" s="150" t="s">
        <v>93</v>
      </c>
      <c r="C2152" s="150" t="s">
        <v>217</v>
      </c>
      <c r="D2152" s="150" t="s">
        <v>3588</v>
      </c>
      <c r="E2152" s="151" t="s">
        <v>217</v>
      </c>
      <c r="F2152" s="150" t="s">
        <v>2511</v>
      </c>
      <c r="G2152" s="150" t="s">
        <v>2836</v>
      </c>
    </row>
    <row r="2153" spans="1:7" ht="17.25">
      <c r="A2153" s="150" t="s">
        <v>3370</v>
      </c>
      <c r="B2153" s="150" t="s">
        <v>94</v>
      </c>
      <c r="C2153" s="150" t="s">
        <v>3257</v>
      </c>
      <c r="D2153" s="150" t="s">
        <v>3588</v>
      </c>
      <c r="E2153" s="151" t="s">
        <v>217</v>
      </c>
      <c r="F2153" s="150" t="s">
        <v>2511</v>
      </c>
      <c r="G2153" s="150" t="s">
        <v>3371</v>
      </c>
    </row>
    <row r="2154" spans="1:7" ht="17.25">
      <c r="A2154" s="150" t="s">
        <v>3372</v>
      </c>
      <c r="B2154" s="150" t="s">
        <v>93</v>
      </c>
      <c r="C2154" s="150" t="s">
        <v>3373</v>
      </c>
      <c r="D2154" s="150" t="s">
        <v>3588</v>
      </c>
      <c r="E2154" s="151" t="s">
        <v>217</v>
      </c>
      <c r="F2154" s="150" t="s">
        <v>2511</v>
      </c>
      <c r="G2154" s="150" t="s">
        <v>2836</v>
      </c>
    </row>
    <row r="2155" spans="1:7" ht="17.100000000000001">
      <c r="A2155" s="150" t="s">
        <v>3005</v>
      </c>
      <c r="B2155" s="150" t="s">
        <v>2957</v>
      </c>
      <c r="C2155" s="150" t="s">
        <v>3006</v>
      </c>
      <c r="D2155" s="150" t="s">
        <v>2834</v>
      </c>
      <c r="E2155" s="151"/>
      <c r="F2155" s="150" t="s">
        <v>3007</v>
      </c>
      <c r="G2155" s="150" t="s">
        <v>2836</v>
      </c>
    </row>
    <row r="2156" spans="1:7" ht="17.25">
      <c r="A2156" s="150" t="s">
        <v>3374</v>
      </c>
      <c r="B2156" s="150" t="s">
        <v>93</v>
      </c>
      <c r="C2156" s="150" t="s">
        <v>3375</v>
      </c>
      <c r="D2156" s="150" t="s">
        <v>3588</v>
      </c>
      <c r="E2156" s="151" t="s">
        <v>217</v>
      </c>
      <c r="F2156" s="150" t="s">
        <v>2511</v>
      </c>
      <c r="G2156" s="150" t="s">
        <v>3376</v>
      </c>
    </row>
    <row r="2157" spans="1:7" ht="17.25">
      <c r="A2157" s="150" t="s">
        <v>3377</v>
      </c>
      <c r="B2157" s="150" t="s">
        <v>93</v>
      </c>
      <c r="C2157" s="150" t="s">
        <v>3378</v>
      </c>
      <c r="D2157" s="150" t="s">
        <v>3588</v>
      </c>
      <c r="E2157" s="151" t="s">
        <v>217</v>
      </c>
      <c r="F2157" s="150" t="s">
        <v>2511</v>
      </c>
      <c r="G2157" s="150" t="s">
        <v>3379</v>
      </c>
    </row>
    <row r="2158" spans="1:7" ht="17.25">
      <c r="A2158" s="150" t="s">
        <v>3008</v>
      </c>
      <c r="B2158" s="150" t="s">
        <v>96</v>
      </c>
      <c r="C2158" s="150"/>
      <c r="D2158" s="150" t="s">
        <v>2834</v>
      </c>
      <c r="E2158" s="151"/>
      <c r="F2158" s="150" t="s">
        <v>3009</v>
      </c>
      <c r="G2158" s="150" t="s">
        <v>2836</v>
      </c>
    </row>
    <row r="2159" spans="1:7" ht="17.25">
      <c r="A2159" s="52" t="s">
        <v>3607</v>
      </c>
      <c r="B2159" s="52"/>
      <c r="C2159" s="52"/>
      <c r="D2159" s="52"/>
      <c r="E2159" s="53"/>
      <c r="F2159" s="52"/>
      <c r="G2159" s="52"/>
    </row>
    <row r="2160" spans="1:7" ht="17.25">
      <c r="A2160" s="150" t="s">
        <v>3381</v>
      </c>
      <c r="B2160" s="150" t="s">
        <v>99</v>
      </c>
      <c r="C2160" s="150" t="s">
        <v>3382</v>
      </c>
      <c r="D2160" s="150" t="s">
        <v>3588</v>
      </c>
      <c r="E2160" s="151" t="s">
        <v>217</v>
      </c>
      <c r="F2160" s="150" t="s">
        <v>2511</v>
      </c>
      <c r="G2160" s="150" t="s">
        <v>3383</v>
      </c>
    </row>
    <row r="2161" spans="1:7" ht="17.25">
      <c r="A2161" s="150" t="s">
        <v>3013</v>
      </c>
      <c r="B2161" s="150" t="s">
        <v>104</v>
      </c>
      <c r="C2161" s="150" t="s">
        <v>2847</v>
      </c>
      <c r="D2161" s="150" t="s">
        <v>3588</v>
      </c>
      <c r="E2161" s="151" t="s">
        <v>3416</v>
      </c>
      <c r="F2161" s="150" t="s">
        <v>2511</v>
      </c>
      <c r="G2161" s="150" t="s">
        <v>2836</v>
      </c>
    </row>
    <row r="2162" spans="1:7" ht="17.25">
      <c r="A2162" s="150" t="s">
        <v>3014</v>
      </c>
      <c r="B2162" s="150" t="s">
        <v>101</v>
      </c>
      <c r="C2162" s="150" t="s">
        <v>3015</v>
      </c>
      <c r="D2162" s="150" t="s">
        <v>3588</v>
      </c>
      <c r="E2162" s="151" t="s">
        <v>217</v>
      </c>
      <c r="F2162" s="150" t="s">
        <v>2511</v>
      </c>
      <c r="G2162" s="150" t="s">
        <v>3016</v>
      </c>
    </row>
    <row r="2163" spans="1:7" ht="17.25">
      <c r="A2163" s="150" t="s">
        <v>3017</v>
      </c>
      <c r="B2163" s="150" t="s">
        <v>2957</v>
      </c>
      <c r="C2163" s="150" t="s">
        <v>2847</v>
      </c>
      <c r="D2163" s="150" t="s">
        <v>3588</v>
      </c>
      <c r="E2163" s="151" t="s">
        <v>3416</v>
      </c>
      <c r="F2163" s="150" t="s">
        <v>2511</v>
      </c>
      <c r="G2163" s="150" t="s">
        <v>2836</v>
      </c>
    </row>
    <row r="2164" spans="1:7" ht="17.25">
      <c r="A2164" s="150" t="s">
        <v>3384</v>
      </c>
      <c r="B2164" s="150" t="s">
        <v>2957</v>
      </c>
      <c r="C2164" s="150" t="s">
        <v>217</v>
      </c>
      <c r="D2164" s="150" t="s">
        <v>3588</v>
      </c>
      <c r="E2164" s="151" t="s">
        <v>217</v>
      </c>
      <c r="F2164" s="150" t="s">
        <v>2511</v>
      </c>
      <c r="G2164" s="150" t="s">
        <v>2836</v>
      </c>
    </row>
    <row r="2165" spans="1:7" ht="17.25">
      <c r="A2165" s="52" t="s">
        <v>3608</v>
      </c>
      <c r="B2165" s="52"/>
      <c r="C2165" s="52"/>
      <c r="D2165" s="52"/>
      <c r="E2165" s="53"/>
      <c r="F2165" s="52"/>
      <c r="G2165" s="52"/>
    </row>
    <row r="2166" spans="1:7" ht="17.25">
      <c r="A2166" s="150" t="s">
        <v>2833</v>
      </c>
      <c r="B2166" s="150" t="s">
        <v>36</v>
      </c>
      <c r="C2166" s="150"/>
      <c r="D2166" s="150" t="s">
        <v>2834</v>
      </c>
      <c r="E2166" s="151"/>
      <c r="F2166" s="150" t="s">
        <v>2835</v>
      </c>
      <c r="G2166" s="150" t="s">
        <v>2836</v>
      </c>
    </row>
    <row r="2167" spans="1:7" ht="17.25">
      <c r="A2167" s="52" t="s">
        <v>3609</v>
      </c>
      <c r="B2167" s="52"/>
      <c r="C2167" s="52"/>
      <c r="D2167" s="52"/>
      <c r="E2167" s="53"/>
      <c r="F2167" s="52"/>
      <c r="G2167" s="52"/>
    </row>
    <row r="2168" spans="1:7" ht="17.25">
      <c r="A2168" s="150" t="s">
        <v>2862</v>
      </c>
      <c r="B2168" s="150" t="s">
        <v>2863</v>
      </c>
      <c r="C2168" s="150"/>
      <c r="D2168" s="150" t="s">
        <v>2834</v>
      </c>
      <c r="E2168" s="151"/>
      <c r="F2168" s="150" t="s">
        <v>2835</v>
      </c>
      <c r="G2168" s="150" t="s">
        <v>2836</v>
      </c>
    </row>
    <row r="2169" spans="1:7" ht="17.25">
      <c r="A2169" s="150" t="s">
        <v>2864</v>
      </c>
      <c r="B2169" s="150" t="s">
        <v>2863</v>
      </c>
      <c r="C2169" s="150"/>
      <c r="D2169" s="150" t="s">
        <v>2834</v>
      </c>
      <c r="E2169" s="151"/>
      <c r="F2169" s="150" t="s">
        <v>2835</v>
      </c>
      <c r="G2169" s="150" t="s">
        <v>2836</v>
      </c>
    </row>
    <row r="2170" spans="1:7" ht="17.25">
      <c r="A2170" s="150" t="s">
        <v>2865</v>
      </c>
      <c r="B2170" s="150" t="s">
        <v>2866</v>
      </c>
      <c r="C2170" s="150"/>
      <c r="D2170" s="150" t="s">
        <v>2834</v>
      </c>
      <c r="E2170" s="151"/>
      <c r="F2170" s="150" t="s">
        <v>2835</v>
      </c>
      <c r="G2170" s="150" t="s">
        <v>2836</v>
      </c>
    </row>
    <row r="2171" spans="1:7" ht="17.25">
      <c r="A2171" s="150" t="s">
        <v>2867</v>
      </c>
      <c r="B2171" s="150" t="s">
        <v>2868</v>
      </c>
      <c r="C2171" s="150"/>
      <c r="D2171" s="150" t="s">
        <v>2834</v>
      </c>
      <c r="E2171" s="151"/>
      <c r="F2171" s="150" t="s">
        <v>2835</v>
      </c>
      <c r="G2171" s="150" t="s">
        <v>2836</v>
      </c>
    </row>
    <row r="2172" spans="1:7" ht="17.25">
      <c r="A2172" s="150" t="s">
        <v>2869</v>
      </c>
      <c r="B2172" s="150" t="s">
        <v>2868</v>
      </c>
      <c r="C2172" s="150"/>
      <c r="D2172" s="150" t="s">
        <v>2834</v>
      </c>
      <c r="E2172" s="151"/>
      <c r="F2172" s="151" t="s">
        <v>2835</v>
      </c>
      <c r="G2172" s="150" t="s">
        <v>2836</v>
      </c>
    </row>
    <row r="2173" spans="1:7" ht="17.25">
      <c r="A2173" s="150" t="s">
        <v>2870</v>
      </c>
      <c r="B2173" s="150" t="s">
        <v>2868</v>
      </c>
      <c r="C2173" s="150"/>
      <c r="D2173" s="150" t="s">
        <v>2834</v>
      </c>
      <c r="E2173" s="151"/>
      <c r="F2173" s="150" t="s">
        <v>2835</v>
      </c>
      <c r="G2173" s="150" t="s">
        <v>2836</v>
      </c>
    </row>
    <row r="2174" spans="1:7" ht="17.25">
      <c r="A2174" s="150" t="s">
        <v>2871</v>
      </c>
      <c r="B2174" s="150" t="s">
        <v>2868</v>
      </c>
      <c r="C2174" s="150"/>
      <c r="D2174" s="150" t="s">
        <v>2834</v>
      </c>
      <c r="E2174" s="151"/>
      <c r="F2174" s="151" t="s">
        <v>2835</v>
      </c>
      <c r="G2174" s="150" t="s">
        <v>2836</v>
      </c>
    </row>
    <row r="2175" spans="1:7" ht="17.25">
      <c r="A2175" s="150" t="s">
        <v>2872</v>
      </c>
      <c r="B2175" s="150" t="s">
        <v>36</v>
      </c>
      <c r="C2175" s="150"/>
      <c r="D2175" s="150" t="s">
        <v>2834</v>
      </c>
      <c r="E2175" s="151"/>
      <c r="F2175" s="150" t="s">
        <v>2835</v>
      </c>
      <c r="G2175" s="150" t="s">
        <v>2836</v>
      </c>
    </row>
    <row r="2176" spans="1:7" ht="17.25">
      <c r="A2176" s="150" t="s">
        <v>2873</v>
      </c>
      <c r="B2176" s="150" t="s">
        <v>35</v>
      </c>
      <c r="C2176" s="150"/>
      <c r="D2176" s="150" t="s">
        <v>2834</v>
      </c>
      <c r="E2176" s="151"/>
      <c r="F2176" s="150" t="s">
        <v>2835</v>
      </c>
      <c r="G2176" s="150" t="s">
        <v>2836</v>
      </c>
    </row>
    <row r="2177" spans="1:7" ht="15">
      <c r="A2177" s="36" t="s">
        <v>2874</v>
      </c>
      <c r="B2177" s="36" t="s">
        <v>40</v>
      </c>
      <c r="C2177" s="36"/>
      <c r="D2177" s="36" t="s">
        <v>2834</v>
      </c>
      <c r="E2177" s="51"/>
      <c r="F2177" s="36" t="s">
        <v>2835</v>
      </c>
      <c r="G2177" s="36" t="s">
        <v>2836</v>
      </c>
    </row>
    <row r="2178" spans="1:7" ht="17.25">
      <c r="A2178" s="150" t="s">
        <v>2875</v>
      </c>
      <c r="B2178" s="150" t="s">
        <v>2876</v>
      </c>
      <c r="C2178" s="150"/>
      <c r="D2178" s="150" t="s">
        <v>2834</v>
      </c>
      <c r="E2178" s="151"/>
      <c r="F2178" s="150" t="s">
        <v>2835</v>
      </c>
      <c r="G2178" s="150" t="s">
        <v>2836</v>
      </c>
    </row>
    <row r="2179" spans="1:7" ht="17.25">
      <c r="A2179" s="150" t="s">
        <v>2877</v>
      </c>
      <c r="B2179" s="150" t="s">
        <v>35</v>
      </c>
      <c r="C2179" s="150"/>
      <c r="D2179" s="150" t="s">
        <v>2834</v>
      </c>
      <c r="E2179" s="151"/>
      <c r="F2179" s="150" t="s">
        <v>2835</v>
      </c>
      <c r="G2179" s="150" t="s">
        <v>2836</v>
      </c>
    </row>
    <row r="2180" spans="1:7" ht="17.25">
      <c r="A2180" s="52" t="s">
        <v>3610</v>
      </c>
      <c r="B2180" s="52"/>
      <c r="C2180" s="52"/>
      <c r="D2180" s="52"/>
      <c r="E2180" s="53"/>
      <c r="F2180" s="52"/>
      <c r="G2180" s="52"/>
    </row>
    <row r="2181" spans="1:7" ht="17.25">
      <c r="A2181" s="150" t="s">
        <v>2887</v>
      </c>
      <c r="B2181" s="150" t="s">
        <v>40</v>
      </c>
      <c r="C2181" s="150"/>
      <c r="D2181" s="150" t="s">
        <v>2834</v>
      </c>
      <c r="E2181" s="151"/>
      <c r="F2181" s="150" t="s">
        <v>2835</v>
      </c>
      <c r="G2181" s="150" t="s">
        <v>2888</v>
      </c>
    </row>
    <row r="2182" spans="1:7" ht="17.25">
      <c r="A2182" s="52" t="s">
        <v>3611</v>
      </c>
      <c r="B2182" s="52"/>
      <c r="C2182" s="52"/>
      <c r="D2182" s="52"/>
      <c r="E2182" s="53"/>
      <c r="F2182" s="52"/>
      <c r="G2182" s="52"/>
    </row>
    <row r="2183" spans="1:7" ht="15">
      <c r="A2183" s="37" t="s">
        <v>3053</v>
      </c>
      <c r="B2183" s="37" t="s">
        <v>57</v>
      </c>
      <c r="C2183" s="37" t="s">
        <v>3054</v>
      </c>
      <c r="D2183" s="37" t="s">
        <v>3612</v>
      </c>
      <c r="E2183" s="38" t="s">
        <v>3055</v>
      </c>
      <c r="F2183" s="38" t="s">
        <v>2936</v>
      </c>
      <c r="G2183" s="37" t="s">
        <v>3056</v>
      </c>
    </row>
    <row r="2184" spans="1:7" ht="17.25">
      <c r="A2184" s="150" t="s">
        <v>2903</v>
      </c>
      <c r="B2184" s="150" t="s">
        <v>36</v>
      </c>
      <c r="C2184" s="150"/>
      <c r="D2184" s="150" t="s">
        <v>2834</v>
      </c>
      <c r="E2184" s="151"/>
      <c r="F2184" s="150" t="s">
        <v>2835</v>
      </c>
      <c r="G2184" s="150" t="s">
        <v>2836</v>
      </c>
    </row>
    <row r="2185" spans="1:7" ht="17.25">
      <c r="A2185" s="52" t="s">
        <v>3613</v>
      </c>
      <c r="B2185" s="52"/>
      <c r="C2185" s="52"/>
      <c r="D2185" s="52"/>
      <c r="E2185" s="53"/>
      <c r="F2185" s="52"/>
      <c r="G2185" s="52"/>
    </row>
    <row r="2186" spans="1:7" ht="17.25">
      <c r="A2186" s="150" t="s">
        <v>2919</v>
      </c>
      <c r="B2186" s="150" t="s">
        <v>36</v>
      </c>
      <c r="C2186" s="150"/>
      <c r="D2186" s="150" t="s">
        <v>2834</v>
      </c>
      <c r="E2186" s="151"/>
      <c r="F2186" s="150" t="s">
        <v>2835</v>
      </c>
      <c r="G2186" s="150" t="s">
        <v>2920</v>
      </c>
    </row>
    <row r="2187" spans="1:7" ht="17.25">
      <c r="A2187" s="150" t="s">
        <v>2926</v>
      </c>
      <c r="B2187" s="150" t="s">
        <v>58</v>
      </c>
      <c r="C2187" s="150"/>
      <c r="D2187" s="150" t="s">
        <v>2834</v>
      </c>
      <c r="E2187" s="151"/>
      <c r="F2187" s="151" t="s">
        <v>2835</v>
      </c>
      <c r="G2187" s="150" t="s">
        <v>2836</v>
      </c>
    </row>
    <row r="2188" spans="1:7" ht="17.25">
      <c r="A2188" s="150" t="s">
        <v>2927</v>
      </c>
      <c r="B2188" s="150" t="s">
        <v>40</v>
      </c>
      <c r="C2188" s="150"/>
      <c r="D2188" s="150" t="s">
        <v>2834</v>
      </c>
      <c r="E2188" s="151"/>
      <c r="F2188" s="150" t="s">
        <v>2835</v>
      </c>
      <c r="G2188" s="150" t="s">
        <v>2836</v>
      </c>
    </row>
    <row r="2189" spans="1:7" ht="17.25">
      <c r="A2189" s="150" t="s">
        <v>2928</v>
      </c>
      <c r="B2189" s="150" t="s">
        <v>42</v>
      </c>
      <c r="C2189" s="150"/>
      <c r="D2189" s="150" t="s">
        <v>2834</v>
      </c>
      <c r="E2189" s="151"/>
      <c r="F2189" s="150" t="s">
        <v>2835</v>
      </c>
      <c r="G2189" s="150" t="s">
        <v>2836</v>
      </c>
    </row>
    <row r="2190" spans="1:7" ht="17.25">
      <c r="A2190" s="150" t="s">
        <v>2929</v>
      </c>
      <c r="B2190" s="150" t="s">
        <v>42</v>
      </c>
      <c r="C2190" s="150"/>
      <c r="D2190" s="150" t="s">
        <v>2834</v>
      </c>
      <c r="E2190" s="151"/>
      <c r="F2190" s="150" t="s">
        <v>2835</v>
      </c>
      <c r="G2190" s="150" t="s">
        <v>2836</v>
      </c>
    </row>
    <row r="2191" spans="1:7" ht="17.25">
      <c r="A2191" s="150" t="s">
        <v>2930</v>
      </c>
      <c r="B2191" s="150" t="s">
        <v>2876</v>
      </c>
      <c r="C2191" s="150"/>
      <c r="D2191" s="150" t="s">
        <v>2834</v>
      </c>
      <c r="E2191" s="151"/>
      <c r="F2191" s="150" t="s">
        <v>2835</v>
      </c>
      <c r="G2191" s="150" t="s">
        <v>2836</v>
      </c>
    </row>
    <row r="2192" spans="1:7" ht="15">
      <c r="A2192" s="36" t="s">
        <v>2931</v>
      </c>
      <c r="B2192" s="36" t="s">
        <v>56</v>
      </c>
      <c r="C2192" s="36"/>
      <c r="D2192" s="36" t="s">
        <v>2834</v>
      </c>
      <c r="E2192" s="51"/>
      <c r="F2192" s="51" t="s">
        <v>2835</v>
      </c>
      <c r="G2192" s="36" t="s">
        <v>2836</v>
      </c>
    </row>
    <row r="2193" spans="1:7" ht="17.25">
      <c r="A2193" s="150" t="s">
        <v>2932</v>
      </c>
      <c r="B2193" s="150" t="s">
        <v>2876</v>
      </c>
      <c r="C2193" s="150"/>
      <c r="D2193" s="150" t="s">
        <v>2834</v>
      </c>
      <c r="E2193" s="151"/>
      <c r="F2193" s="150" t="s">
        <v>2835</v>
      </c>
      <c r="G2193" s="150" t="s">
        <v>2836</v>
      </c>
    </row>
    <row r="2194" spans="1:7" ht="17.25">
      <c r="A2194" s="52" t="s">
        <v>3614</v>
      </c>
      <c r="B2194" s="52"/>
      <c r="C2194" s="52"/>
      <c r="D2194" s="52"/>
      <c r="E2194" s="53"/>
      <c r="F2194" s="52"/>
      <c r="G2194" s="52"/>
    </row>
    <row r="2195" spans="1:7" ht="17.25">
      <c r="A2195" s="150" t="s">
        <v>2938</v>
      </c>
      <c r="B2195" s="150" t="s">
        <v>44</v>
      </c>
      <c r="C2195" s="150"/>
      <c r="D2195" s="150" t="s">
        <v>2834</v>
      </c>
      <c r="E2195" s="151"/>
      <c r="F2195" s="150" t="s">
        <v>2939</v>
      </c>
      <c r="G2195" s="150" t="s">
        <v>2836</v>
      </c>
    </row>
    <row r="2196" spans="1:7" ht="17.25">
      <c r="A2196" s="150" t="s">
        <v>2940</v>
      </c>
      <c r="B2196" s="150" t="s">
        <v>44</v>
      </c>
      <c r="C2196" s="150" t="s">
        <v>2941</v>
      </c>
      <c r="D2196" s="150" t="s">
        <v>2834</v>
      </c>
      <c r="E2196" s="151"/>
      <c r="F2196" s="151" t="s">
        <v>2942</v>
      </c>
      <c r="G2196" s="150" t="s">
        <v>2943</v>
      </c>
    </row>
    <row r="2197" spans="1:7" ht="15">
      <c r="A2197" s="37" t="s">
        <v>2940</v>
      </c>
      <c r="B2197" s="37" t="s">
        <v>44</v>
      </c>
      <c r="C2197" s="37" t="s">
        <v>2941</v>
      </c>
      <c r="D2197" s="37" t="s">
        <v>3612</v>
      </c>
      <c r="E2197" s="38" t="s">
        <v>243</v>
      </c>
      <c r="F2197" s="38" t="s">
        <v>2936</v>
      </c>
      <c r="G2197" s="37" t="s">
        <v>2943</v>
      </c>
    </row>
    <row r="2198" spans="1:7" ht="17.25">
      <c r="A2198" s="150" t="s">
        <v>2944</v>
      </c>
      <c r="B2198" s="150" t="s">
        <v>2876</v>
      </c>
      <c r="C2198" s="150"/>
      <c r="D2198" s="150" t="s">
        <v>2834</v>
      </c>
      <c r="E2198" s="151"/>
      <c r="F2198" s="150" t="s">
        <v>2945</v>
      </c>
      <c r="G2198" s="150" t="s">
        <v>2836</v>
      </c>
    </row>
    <row r="2199" spans="1:7" ht="17.25">
      <c r="A2199" s="52" t="s">
        <v>3615</v>
      </c>
      <c r="B2199" s="52"/>
      <c r="C2199" s="52"/>
      <c r="D2199" s="52"/>
      <c r="E2199" s="53"/>
      <c r="F2199" s="52"/>
      <c r="G2199" s="52"/>
    </row>
    <row r="2200" spans="1:7" ht="17.25">
      <c r="A2200" s="150" t="s">
        <v>2949</v>
      </c>
      <c r="B2200" s="150" t="s">
        <v>56</v>
      </c>
      <c r="C2200" s="150"/>
      <c r="D2200" s="150" t="s">
        <v>2834</v>
      </c>
      <c r="E2200" s="151"/>
      <c r="F2200" s="150" t="s">
        <v>2835</v>
      </c>
      <c r="G2200" s="150" t="s">
        <v>2836</v>
      </c>
    </row>
    <row r="2201" spans="1:7" ht="17.25">
      <c r="A2201" s="52" t="s">
        <v>3616</v>
      </c>
      <c r="B2201" s="52"/>
      <c r="C2201" s="52"/>
      <c r="D2201" s="52"/>
      <c r="E2201" s="53"/>
      <c r="F2201" s="52"/>
      <c r="G2201" s="52"/>
    </row>
    <row r="2202" spans="1:7" ht="15">
      <c r="A2202" s="36" t="s">
        <v>2979</v>
      </c>
      <c r="B2202" s="36" t="s">
        <v>2980</v>
      </c>
      <c r="C2202" s="36"/>
      <c r="D2202" s="36" t="s">
        <v>2834</v>
      </c>
      <c r="E2202" s="51"/>
      <c r="F2202" s="51" t="s">
        <v>2981</v>
      </c>
      <c r="G2202" s="36" t="s">
        <v>2982</v>
      </c>
    </row>
    <row r="2203" spans="1:7" ht="17.25">
      <c r="A2203" s="150" t="s">
        <v>2983</v>
      </c>
      <c r="B2203" s="150" t="s">
        <v>2980</v>
      </c>
      <c r="C2203" s="150"/>
      <c r="D2203" s="150" t="s">
        <v>2834</v>
      </c>
      <c r="E2203" s="151"/>
      <c r="F2203" s="150" t="s">
        <v>2981</v>
      </c>
      <c r="G2203" s="150" t="s">
        <v>2836</v>
      </c>
    </row>
    <row r="2204" spans="1:7" ht="17.25">
      <c r="A2204" s="150" t="s">
        <v>2986</v>
      </c>
      <c r="B2204" s="150" t="s">
        <v>2974</v>
      </c>
      <c r="C2204" s="150" t="s">
        <v>2987</v>
      </c>
      <c r="D2204" s="150" t="s">
        <v>2834</v>
      </c>
      <c r="E2204" s="151"/>
      <c r="F2204" s="150" t="s">
        <v>2988</v>
      </c>
      <c r="G2204" s="150" t="s">
        <v>2989</v>
      </c>
    </row>
    <row r="2205" spans="1:7" ht="17.25">
      <c r="A2205" s="52" t="s">
        <v>3617</v>
      </c>
      <c r="B2205" s="52"/>
      <c r="C2205" s="52"/>
      <c r="D2205" s="52"/>
      <c r="E2205" s="53"/>
      <c r="F2205" s="52"/>
      <c r="G2205" s="52"/>
    </row>
    <row r="2206" spans="1:7" ht="17.25">
      <c r="A2206" s="150" t="s">
        <v>2996</v>
      </c>
      <c r="B2206" s="150" t="s">
        <v>2957</v>
      </c>
      <c r="C2206" s="150"/>
      <c r="D2206" s="150" t="s">
        <v>2834</v>
      </c>
      <c r="E2206" s="151"/>
      <c r="F2206" s="150" t="s">
        <v>2997</v>
      </c>
      <c r="G2206" s="150" t="s">
        <v>2836</v>
      </c>
    </row>
    <row r="2207" spans="1:7" ht="17.25">
      <c r="A2207" s="52" t="s">
        <v>3618</v>
      </c>
      <c r="B2207" s="52"/>
      <c r="C2207" s="52"/>
      <c r="D2207" s="52"/>
      <c r="E2207" s="53"/>
      <c r="F2207" s="52"/>
      <c r="G2207" s="52"/>
    </row>
    <row r="2208" spans="1:7" ht="17.25">
      <c r="A2208" s="150" t="s">
        <v>2999</v>
      </c>
      <c r="B2208" s="150"/>
      <c r="C2208" s="150" t="s">
        <v>669</v>
      </c>
      <c r="D2208" s="150" t="s">
        <v>2834</v>
      </c>
      <c r="E2208" s="151"/>
      <c r="F2208" s="150" t="s">
        <v>3000</v>
      </c>
      <c r="G2208" s="150" t="s">
        <v>2836</v>
      </c>
    </row>
    <row r="2209" spans="1:7" ht="17.25">
      <c r="A2209" s="150" t="s">
        <v>3005</v>
      </c>
      <c r="B2209" s="150" t="s">
        <v>2957</v>
      </c>
      <c r="C2209" s="150" t="s">
        <v>3006</v>
      </c>
      <c r="D2209" s="150" t="s">
        <v>2834</v>
      </c>
      <c r="E2209" s="151"/>
      <c r="F2209" s="150" t="s">
        <v>3007</v>
      </c>
      <c r="G2209" s="150" t="s">
        <v>2836</v>
      </c>
    </row>
    <row r="2210" spans="1:7" ht="15">
      <c r="A2210" s="36" t="s">
        <v>3008</v>
      </c>
      <c r="B2210" s="36" t="s">
        <v>96</v>
      </c>
      <c r="C2210" s="36"/>
      <c r="D2210" s="36" t="s">
        <v>2834</v>
      </c>
      <c r="E2210" s="51"/>
      <c r="F2210" s="51" t="s">
        <v>3009</v>
      </c>
      <c r="G2210" s="36" t="s">
        <v>2836</v>
      </c>
    </row>
    <row r="2211" spans="1:7" ht="17.25">
      <c r="A2211" s="52" t="s">
        <v>3619</v>
      </c>
      <c r="B2211" s="52"/>
      <c r="C2211" s="52"/>
      <c r="D2211" s="52"/>
      <c r="E2211" s="53"/>
      <c r="F2211" s="52"/>
      <c r="G2211" s="52"/>
    </row>
    <row r="2212" spans="1:7" ht="17.25">
      <c r="A2212" s="150" t="s">
        <v>2833</v>
      </c>
      <c r="B2212" s="150" t="s">
        <v>36</v>
      </c>
      <c r="C2212" s="150"/>
      <c r="D2212" s="150" t="s">
        <v>2834</v>
      </c>
      <c r="E2212" s="151"/>
      <c r="F2212" s="150" t="s">
        <v>2835</v>
      </c>
      <c r="G2212" s="150" t="s">
        <v>2836</v>
      </c>
    </row>
    <row r="2213" spans="1:7" ht="17.25">
      <c r="A2213" s="52" t="s">
        <v>3620</v>
      </c>
      <c r="B2213" s="52"/>
      <c r="C2213" s="52"/>
      <c r="D2213" s="52"/>
      <c r="E2213" s="53"/>
      <c r="F2213" s="52"/>
      <c r="G2213" s="52"/>
    </row>
    <row r="2214" spans="1:7" ht="17.25">
      <c r="A2214" s="150" t="s">
        <v>2838</v>
      </c>
      <c r="B2214" s="150" t="s">
        <v>35</v>
      </c>
      <c r="C2214" s="150" t="s">
        <v>2839</v>
      </c>
      <c r="D2214" s="150" t="s">
        <v>3621</v>
      </c>
      <c r="E2214" s="151" t="s">
        <v>2841</v>
      </c>
      <c r="F2214" s="150" t="s">
        <v>2821</v>
      </c>
      <c r="G2214" s="150" t="s">
        <v>2842</v>
      </c>
    </row>
    <row r="2215" spans="1:7" ht="17.25">
      <c r="A2215" s="148" t="s">
        <v>2843</v>
      </c>
      <c r="B2215" s="148" t="s">
        <v>35</v>
      </c>
      <c r="C2215" s="148" t="s">
        <v>2844</v>
      </c>
      <c r="D2215" s="148" t="s">
        <v>3621</v>
      </c>
      <c r="E2215" s="149" t="s">
        <v>3622</v>
      </c>
      <c r="F2215" s="149" t="s">
        <v>2936</v>
      </c>
      <c r="G2215" s="148" t="s">
        <v>2845</v>
      </c>
    </row>
    <row r="2216" spans="1:7" ht="17.25">
      <c r="A2216" s="150" t="s">
        <v>2846</v>
      </c>
      <c r="B2216" s="150" t="s">
        <v>36</v>
      </c>
      <c r="C2216" s="150" t="s">
        <v>2847</v>
      </c>
      <c r="D2216" s="150" t="s">
        <v>3621</v>
      </c>
      <c r="E2216" s="151" t="s">
        <v>2848</v>
      </c>
      <c r="F2216" s="150" t="s">
        <v>2821</v>
      </c>
      <c r="G2216" s="150" t="s">
        <v>2849</v>
      </c>
    </row>
    <row r="2217" spans="1:7" ht="17.25">
      <c r="A2217" s="148" t="s">
        <v>2850</v>
      </c>
      <c r="B2217" s="148" t="s">
        <v>38</v>
      </c>
      <c r="C2217" s="148" t="s">
        <v>2851</v>
      </c>
      <c r="D2217" s="148" t="s">
        <v>3621</v>
      </c>
      <c r="E2217" s="149" t="s">
        <v>1333</v>
      </c>
      <c r="F2217" s="149" t="s">
        <v>2936</v>
      </c>
      <c r="G2217" s="148" t="s">
        <v>2852</v>
      </c>
    </row>
    <row r="2218" spans="1:7" ht="17.25">
      <c r="A2218" s="150" t="s">
        <v>2853</v>
      </c>
      <c r="B2218" s="150" t="s">
        <v>38</v>
      </c>
      <c r="C2218" s="150" t="s">
        <v>2854</v>
      </c>
      <c r="D2218" s="150" t="s">
        <v>3621</v>
      </c>
      <c r="E2218" s="151" t="s">
        <v>2841</v>
      </c>
      <c r="F2218" s="150" t="s">
        <v>2821</v>
      </c>
      <c r="G2218" s="150" t="s">
        <v>2855</v>
      </c>
    </row>
    <row r="2219" spans="1:7" ht="17.25">
      <c r="A2219" s="150" t="s">
        <v>2856</v>
      </c>
      <c r="B2219" s="150" t="s">
        <v>42</v>
      </c>
      <c r="C2219" s="150" t="s">
        <v>2847</v>
      </c>
      <c r="D2219" s="150" t="s">
        <v>3621</v>
      </c>
      <c r="E2219" s="151" t="s">
        <v>2848</v>
      </c>
      <c r="F2219" s="150" t="s">
        <v>2821</v>
      </c>
      <c r="G2219" s="150" t="s">
        <v>2857</v>
      </c>
    </row>
    <row r="2220" spans="1:7" ht="17.25">
      <c r="A2220" s="150" t="s">
        <v>2858</v>
      </c>
      <c r="B2220" s="150" t="s">
        <v>44</v>
      </c>
      <c r="C2220" s="150" t="s">
        <v>2847</v>
      </c>
      <c r="D2220" s="150" t="s">
        <v>3621</v>
      </c>
      <c r="E2220" s="151" t="s">
        <v>2848</v>
      </c>
      <c r="F2220" s="150" t="s">
        <v>2821</v>
      </c>
      <c r="G2220" s="150" t="s">
        <v>2836</v>
      </c>
    </row>
    <row r="2221" spans="1:7" ht="17.25">
      <c r="A2221" s="150" t="s">
        <v>2859</v>
      </c>
      <c r="B2221" s="150" t="s">
        <v>57</v>
      </c>
      <c r="C2221" s="150" t="s">
        <v>2847</v>
      </c>
      <c r="D2221" s="150" t="s">
        <v>3621</v>
      </c>
      <c r="E2221" s="151" t="s">
        <v>2848</v>
      </c>
      <c r="F2221" s="150" t="s">
        <v>2821</v>
      </c>
      <c r="G2221" s="150" t="s">
        <v>2836</v>
      </c>
    </row>
    <row r="2222" spans="1:7" ht="17.25">
      <c r="A2222" s="150" t="s">
        <v>2860</v>
      </c>
      <c r="B2222" s="150" t="s">
        <v>56</v>
      </c>
      <c r="C2222" s="150" t="s">
        <v>2854</v>
      </c>
      <c r="D2222" s="150" t="s">
        <v>3621</v>
      </c>
      <c r="E2222" s="151" t="s">
        <v>2841</v>
      </c>
      <c r="F2222" s="150" t="s">
        <v>2821</v>
      </c>
      <c r="G2222" s="150" t="s">
        <v>2855</v>
      </c>
    </row>
    <row r="2223" spans="1:7" ht="17.25">
      <c r="A2223" s="148" t="s">
        <v>2861</v>
      </c>
      <c r="B2223" s="148" t="s">
        <v>58</v>
      </c>
      <c r="C2223" s="148" t="s">
        <v>2851</v>
      </c>
      <c r="D2223" s="148" t="s">
        <v>3621</v>
      </c>
      <c r="E2223" s="149" t="s">
        <v>1333</v>
      </c>
      <c r="F2223" s="149" t="s">
        <v>2936</v>
      </c>
      <c r="G2223" s="148" t="s">
        <v>2852</v>
      </c>
    </row>
    <row r="2224" spans="1:7" ht="17.100000000000001">
      <c r="A2224" s="150" t="s">
        <v>2862</v>
      </c>
      <c r="B2224" s="150" t="s">
        <v>2863</v>
      </c>
      <c r="C2224" s="150"/>
      <c r="D2224" s="150" t="s">
        <v>2834</v>
      </c>
      <c r="E2224" s="151"/>
      <c r="F2224" s="150" t="s">
        <v>2835</v>
      </c>
      <c r="G2224" s="150" t="s">
        <v>2836</v>
      </c>
    </row>
    <row r="2225" spans="1:7">
      <c r="A2225" s="36" t="s">
        <v>2864</v>
      </c>
      <c r="B2225" s="36" t="s">
        <v>2863</v>
      </c>
      <c r="C2225" s="36"/>
      <c r="D2225" s="36" t="s">
        <v>2834</v>
      </c>
      <c r="E2225" s="51"/>
      <c r="F2225" s="51" t="s">
        <v>2835</v>
      </c>
      <c r="G2225" s="36" t="s">
        <v>2836</v>
      </c>
    </row>
    <row r="2226" spans="1:7" ht="17.100000000000001">
      <c r="A2226" s="150" t="s">
        <v>2865</v>
      </c>
      <c r="B2226" s="150" t="s">
        <v>2866</v>
      </c>
      <c r="C2226" s="150"/>
      <c r="D2226" s="150" t="s">
        <v>2834</v>
      </c>
      <c r="E2226" s="151"/>
      <c r="F2226" s="150" t="s">
        <v>2835</v>
      </c>
      <c r="G2226" s="150" t="s">
        <v>2836</v>
      </c>
    </row>
    <row r="2227" spans="1:7" ht="17.25">
      <c r="A2227" s="150" t="s">
        <v>2867</v>
      </c>
      <c r="B2227" s="150" t="s">
        <v>2868</v>
      </c>
      <c r="C2227" s="150"/>
      <c r="D2227" s="150" t="s">
        <v>2834</v>
      </c>
      <c r="E2227" s="151"/>
      <c r="F2227" s="150" t="s">
        <v>2835</v>
      </c>
      <c r="G2227" s="150" t="s">
        <v>2836</v>
      </c>
    </row>
    <row r="2228" spans="1:7" ht="17.25">
      <c r="A2228" s="150" t="s">
        <v>2869</v>
      </c>
      <c r="B2228" s="150" t="s">
        <v>2868</v>
      </c>
      <c r="C2228" s="150"/>
      <c r="D2228" s="150" t="s">
        <v>2834</v>
      </c>
      <c r="E2228" s="151"/>
      <c r="F2228" s="150" t="s">
        <v>2835</v>
      </c>
      <c r="G2228" s="150" t="s">
        <v>2836</v>
      </c>
    </row>
    <row r="2229" spans="1:7" ht="17.25">
      <c r="A2229" s="150" t="s">
        <v>2870</v>
      </c>
      <c r="B2229" s="150" t="s">
        <v>2868</v>
      </c>
      <c r="C2229" s="150"/>
      <c r="D2229" s="150" t="s">
        <v>2834</v>
      </c>
      <c r="E2229" s="151"/>
      <c r="F2229" s="150" t="s">
        <v>2835</v>
      </c>
      <c r="G2229" s="150" t="s">
        <v>2836</v>
      </c>
    </row>
    <row r="2230" spans="1:7" ht="15">
      <c r="A2230" s="36" t="s">
        <v>2871</v>
      </c>
      <c r="B2230" s="36" t="s">
        <v>2868</v>
      </c>
      <c r="C2230" s="36"/>
      <c r="D2230" s="36" t="s">
        <v>2834</v>
      </c>
      <c r="E2230" s="51"/>
      <c r="F2230" s="51" t="s">
        <v>2835</v>
      </c>
      <c r="G2230" s="36" t="s">
        <v>2836</v>
      </c>
    </row>
    <row r="2231" spans="1:7" ht="17.25">
      <c r="A2231" s="150" t="s">
        <v>2872</v>
      </c>
      <c r="B2231" s="150" t="s">
        <v>36</v>
      </c>
      <c r="C2231" s="150"/>
      <c r="D2231" s="150" t="s">
        <v>2834</v>
      </c>
      <c r="E2231" s="151"/>
      <c r="F2231" s="150" t="s">
        <v>2835</v>
      </c>
      <c r="G2231" s="150" t="s">
        <v>2836</v>
      </c>
    </row>
    <row r="2232" spans="1:7" ht="17.25">
      <c r="A2232" s="150" t="s">
        <v>2873</v>
      </c>
      <c r="B2232" s="150" t="s">
        <v>35</v>
      </c>
      <c r="C2232" s="150"/>
      <c r="D2232" s="150" t="s">
        <v>2834</v>
      </c>
      <c r="E2232" s="151"/>
      <c r="F2232" s="150" t="s">
        <v>2835</v>
      </c>
      <c r="G2232" s="150" t="s">
        <v>2836</v>
      </c>
    </row>
    <row r="2233" spans="1:7" ht="17.100000000000001">
      <c r="A2233" s="150" t="s">
        <v>2874</v>
      </c>
      <c r="B2233" s="150" t="s">
        <v>40</v>
      </c>
      <c r="C2233" s="150"/>
      <c r="D2233" s="150" t="s">
        <v>2834</v>
      </c>
      <c r="E2233" s="151"/>
      <c r="F2233" s="150" t="s">
        <v>2835</v>
      </c>
      <c r="G2233" s="150" t="s">
        <v>2836</v>
      </c>
    </row>
    <row r="2234" spans="1:7" ht="17.25">
      <c r="A2234" s="150" t="s">
        <v>2875</v>
      </c>
      <c r="B2234" s="150" t="s">
        <v>2876</v>
      </c>
      <c r="C2234" s="150"/>
      <c r="D2234" s="150" t="s">
        <v>2834</v>
      </c>
      <c r="E2234" s="151"/>
      <c r="F2234" s="150" t="s">
        <v>2835</v>
      </c>
      <c r="G2234" s="150" t="s">
        <v>2836</v>
      </c>
    </row>
    <row r="2235" spans="1:7" ht="17.100000000000001">
      <c r="A2235" s="150" t="s">
        <v>2877</v>
      </c>
      <c r="B2235" s="150" t="s">
        <v>35</v>
      </c>
      <c r="C2235" s="150"/>
      <c r="D2235" s="150" t="s">
        <v>2834</v>
      </c>
      <c r="E2235" s="151"/>
      <c r="F2235" s="151" t="s">
        <v>2835</v>
      </c>
      <c r="G2235" s="150" t="s">
        <v>2836</v>
      </c>
    </row>
    <row r="2236" spans="1:7" ht="17.25">
      <c r="A2236" s="150" t="s">
        <v>2878</v>
      </c>
      <c r="B2236" s="150" t="s">
        <v>42</v>
      </c>
      <c r="C2236" s="150" t="s">
        <v>2847</v>
      </c>
      <c r="D2236" s="150" t="s">
        <v>3621</v>
      </c>
      <c r="E2236" s="151" t="s">
        <v>2848</v>
      </c>
      <c r="F2236" s="151" t="s">
        <v>2821</v>
      </c>
      <c r="G2236" s="150" t="s">
        <v>2879</v>
      </c>
    </row>
    <row r="2237" spans="1:7" ht="17.25">
      <c r="A2237" s="148" t="s">
        <v>2880</v>
      </c>
      <c r="B2237" s="148" t="s">
        <v>2881</v>
      </c>
      <c r="C2237" s="148" t="s">
        <v>1333</v>
      </c>
      <c r="D2237" s="148" t="s">
        <v>3621</v>
      </c>
      <c r="E2237" s="149" t="s">
        <v>1333</v>
      </c>
      <c r="F2237" s="149" t="s">
        <v>2936</v>
      </c>
      <c r="G2237" s="148" t="s">
        <v>2882</v>
      </c>
    </row>
    <row r="2238" spans="1:7" ht="17.25">
      <c r="A2238" s="150" t="s">
        <v>2883</v>
      </c>
      <c r="B2238" s="150" t="s">
        <v>2884</v>
      </c>
      <c r="C2238" s="150" t="s">
        <v>2854</v>
      </c>
      <c r="D2238" s="150" t="s">
        <v>3621</v>
      </c>
      <c r="E2238" s="151" t="s">
        <v>2841</v>
      </c>
      <c r="F2238" s="150" t="s">
        <v>2821</v>
      </c>
      <c r="G2238" s="150" t="s">
        <v>2885</v>
      </c>
    </row>
    <row r="2239" spans="1:7" ht="17.25">
      <c r="A2239" s="52" t="s">
        <v>3623</v>
      </c>
      <c r="B2239" s="52"/>
      <c r="C2239" s="52"/>
      <c r="D2239" s="52"/>
      <c r="E2239" s="53"/>
      <c r="F2239" s="52"/>
      <c r="G2239" s="52"/>
    </row>
    <row r="2240" spans="1:7" ht="17.25">
      <c r="A2240" s="148" t="s">
        <v>3624</v>
      </c>
      <c r="B2240" s="148" t="s">
        <v>36</v>
      </c>
      <c r="C2240" s="148" t="s">
        <v>3625</v>
      </c>
      <c r="D2240" s="148" t="s">
        <v>3621</v>
      </c>
      <c r="E2240" s="149" t="s">
        <v>3625</v>
      </c>
      <c r="F2240" s="149" t="s">
        <v>2936</v>
      </c>
      <c r="G2240" s="148" t="s">
        <v>2836</v>
      </c>
    </row>
    <row r="2241" spans="1:7" ht="17.25">
      <c r="A2241" s="148" t="s">
        <v>3156</v>
      </c>
      <c r="B2241" s="148" t="s">
        <v>40</v>
      </c>
      <c r="C2241" s="148" t="s">
        <v>3157</v>
      </c>
      <c r="D2241" s="148" t="s">
        <v>3621</v>
      </c>
      <c r="E2241" s="149" t="s">
        <v>3625</v>
      </c>
      <c r="F2241" s="149" t="s">
        <v>2936</v>
      </c>
      <c r="G2241" s="148" t="s">
        <v>3158</v>
      </c>
    </row>
    <row r="2242" spans="1:7" ht="17.25">
      <c r="A2242" s="150" t="s">
        <v>2887</v>
      </c>
      <c r="B2242" s="150" t="s">
        <v>40</v>
      </c>
      <c r="C2242" s="150"/>
      <c r="D2242" s="150" t="s">
        <v>2834</v>
      </c>
      <c r="E2242" s="151"/>
      <c r="F2242" s="150" t="s">
        <v>2835</v>
      </c>
      <c r="G2242" s="150" t="s">
        <v>2888</v>
      </c>
    </row>
    <row r="2243" spans="1:7" ht="17.25">
      <c r="A2243" s="52" t="s">
        <v>3626</v>
      </c>
      <c r="B2243" s="52"/>
      <c r="C2243" s="52"/>
      <c r="D2243" s="52"/>
      <c r="E2243" s="53"/>
      <c r="F2243" s="52"/>
      <c r="G2243" s="52"/>
    </row>
    <row r="2244" spans="1:7" ht="17.25">
      <c r="A2244" s="150" t="s">
        <v>2890</v>
      </c>
      <c r="B2244" s="150" t="s">
        <v>42</v>
      </c>
      <c r="C2244" s="150" t="s">
        <v>2847</v>
      </c>
      <c r="D2244" s="150" t="s">
        <v>3621</v>
      </c>
      <c r="E2244" s="151" t="s">
        <v>2848</v>
      </c>
      <c r="F2244" s="151" t="s">
        <v>2821</v>
      </c>
      <c r="G2244" s="150" t="s">
        <v>2891</v>
      </c>
    </row>
    <row r="2245" spans="1:7" ht="17.25">
      <c r="A2245" s="150" t="s">
        <v>2892</v>
      </c>
      <c r="B2245" s="150" t="s">
        <v>42</v>
      </c>
      <c r="C2245" s="150" t="s">
        <v>2893</v>
      </c>
      <c r="D2245" s="150" t="s">
        <v>3621</v>
      </c>
      <c r="E2245" s="151" t="s">
        <v>2894</v>
      </c>
      <c r="F2245" s="150" t="s">
        <v>2821</v>
      </c>
      <c r="G2245" s="150" t="s">
        <v>2895</v>
      </c>
    </row>
    <row r="2246" spans="1:7" ht="17.25">
      <c r="A2246" s="148" t="s">
        <v>2896</v>
      </c>
      <c r="B2246" s="148" t="s">
        <v>44</v>
      </c>
      <c r="C2246" s="148" t="s">
        <v>2897</v>
      </c>
      <c r="D2246" s="148" t="s">
        <v>3621</v>
      </c>
      <c r="E2246" s="149" t="s">
        <v>1333</v>
      </c>
      <c r="F2246" s="149" t="s">
        <v>2936</v>
      </c>
      <c r="G2246" s="148" t="s">
        <v>2898</v>
      </c>
    </row>
    <row r="2247" spans="1:7" ht="17.25">
      <c r="A2247" s="150" t="s">
        <v>2899</v>
      </c>
      <c r="B2247" s="150" t="s">
        <v>56</v>
      </c>
      <c r="C2247" s="150" t="s">
        <v>2847</v>
      </c>
      <c r="D2247" s="150" t="s">
        <v>3621</v>
      </c>
      <c r="E2247" s="151" t="s">
        <v>2848</v>
      </c>
      <c r="F2247" s="150" t="s">
        <v>2821</v>
      </c>
      <c r="G2247" s="150" t="s">
        <v>2891</v>
      </c>
    </row>
    <row r="2248" spans="1:7" ht="17.25">
      <c r="A2248" s="148" t="s">
        <v>2900</v>
      </c>
      <c r="B2248" s="148" t="s">
        <v>58</v>
      </c>
      <c r="C2248" s="148" t="s">
        <v>1333</v>
      </c>
      <c r="D2248" s="148" t="s">
        <v>3621</v>
      </c>
      <c r="E2248" s="149" t="s">
        <v>1333</v>
      </c>
      <c r="F2248" s="149" t="s">
        <v>2936</v>
      </c>
      <c r="G2248" s="148" t="s">
        <v>2901</v>
      </c>
    </row>
    <row r="2249" spans="1:7" ht="17.25">
      <c r="A2249" s="150" t="s">
        <v>2902</v>
      </c>
      <c r="B2249" s="150" t="s">
        <v>35</v>
      </c>
      <c r="C2249" s="150" t="s">
        <v>2847</v>
      </c>
      <c r="D2249" s="150" t="s">
        <v>3621</v>
      </c>
      <c r="E2249" s="151" t="s">
        <v>2848</v>
      </c>
      <c r="F2249" s="150" t="s">
        <v>2821</v>
      </c>
      <c r="G2249" s="150" t="s">
        <v>2836</v>
      </c>
    </row>
    <row r="2250" spans="1:7" ht="17.25">
      <c r="A2250" s="150" t="s">
        <v>2903</v>
      </c>
      <c r="B2250" s="150" t="s">
        <v>36</v>
      </c>
      <c r="C2250" s="150"/>
      <c r="D2250" s="150" t="s">
        <v>2834</v>
      </c>
      <c r="E2250" s="151"/>
      <c r="F2250" s="150" t="s">
        <v>2835</v>
      </c>
      <c r="G2250" s="150" t="s">
        <v>2836</v>
      </c>
    </row>
    <row r="2251" spans="1:7" ht="17.25">
      <c r="A2251" s="150" t="s">
        <v>2904</v>
      </c>
      <c r="B2251" s="150"/>
      <c r="C2251" s="150" t="s">
        <v>2854</v>
      </c>
      <c r="D2251" s="150" t="s">
        <v>3621</v>
      </c>
      <c r="E2251" s="151" t="s">
        <v>2841</v>
      </c>
      <c r="F2251" s="150" t="s">
        <v>2821</v>
      </c>
      <c r="G2251" s="150" t="s">
        <v>2905</v>
      </c>
    </row>
    <row r="2252" spans="1:7" ht="17.25">
      <c r="A2252" s="150" t="s">
        <v>2906</v>
      </c>
      <c r="B2252" s="150" t="s">
        <v>2907</v>
      </c>
      <c r="C2252" s="150" t="s">
        <v>2854</v>
      </c>
      <c r="D2252" s="150" t="s">
        <v>3621</v>
      </c>
      <c r="E2252" s="151" t="s">
        <v>2841</v>
      </c>
      <c r="F2252" s="150" t="s">
        <v>2821</v>
      </c>
      <c r="G2252" s="150" t="s">
        <v>2836</v>
      </c>
    </row>
    <row r="2253" spans="1:7" ht="17.25">
      <c r="A2253" s="150" t="s">
        <v>2908</v>
      </c>
      <c r="B2253" s="150" t="s">
        <v>2863</v>
      </c>
      <c r="C2253" s="150" t="s">
        <v>2854</v>
      </c>
      <c r="D2253" s="150" t="s">
        <v>3621</v>
      </c>
      <c r="E2253" s="151" t="s">
        <v>2841</v>
      </c>
      <c r="F2253" s="150" t="s">
        <v>2821</v>
      </c>
      <c r="G2253" s="150" t="s">
        <v>2909</v>
      </c>
    </row>
    <row r="2254" spans="1:7" ht="17.25">
      <c r="A2254" s="52" t="s">
        <v>3627</v>
      </c>
      <c r="B2254" s="52"/>
      <c r="C2254" s="52"/>
      <c r="D2254" s="52"/>
      <c r="E2254" s="53"/>
      <c r="F2254" s="52"/>
      <c r="G2254" s="52"/>
    </row>
    <row r="2255" spans="1:7" ht="17.25">
      <c r="A2255" s="150" t="s">
        <v>2911</v>
      </c>
      <c r="B2255" s="150" t="s">
        <v>40</v>
      </c>
      <c r="C2255" s="150" t="s">
        <v>2847</v>
      </c>
      <c r="D2255" s="150" t="s">
        <v>3621</v>
      </c>
      <c r="E2255" s="151" t="s">
        <v>2848</v>
      </c>
      <c r="F2255" s="150" t="s">
        <v>2821</v>
      </c>
      <c r="G2255" s="150" t="s">
        <v>2836</v>
      </c>
    </row>
    <row r="2256" spans="1:7" ht="17.25">
      <c r="A2256" s="150" t="s">
        <v>2912</v>
      </c>
      <c r="B2256" s="150" t="s">
        <v>42</v>
      </c>
      <c r="C2256" s="150" t="s">
        <v>2893</v>
      </c>
      <c r="D2256" s="150" t="s">
        <v>3621</v>
      </c>
      <c r="E2256" s="151" t="s">
        <v>2894</v>
      </c>
      <c r="F2256" s="151" t="s">
        <v>2821</v>
      </c>
      <c r="G2256" s="150" t="s">
        <v>2836</v>
      </c>
    </row>
    <row r="2257" spans="1:7" ht="17.25">
      <c r="A2257" s="150" t="s">
        <v>2913</v>
      </c>
      <c r="B2257" s="150" t="s">
        <v>57</v>
      </c>
      <c r="C2257" s="150" t="s">
        <v>2847</v>
      </c>
      <c r="D2257" s="150" t="s">
        <v>3621</v>
      </c>
      <c r="E2257" s="151" t="s">
        <v>2848</v>
      </c>
      <c r="F2257" s="150" t="s">
        <v>2821</v>
      </c>
      <c r="G2257" s="150" t="s">
        <v>2914</v>
      </c>
    </row>
    <row r="2258" spans="1:7" ht="17.25">
      <c r="A2258" s="148" t="s">
        <v>2915</v>
      </c>
      <c r="B2258" s="148" t="s">
        <v>2916</v>
      </c>
      <c r="C2258" s="148" t="s">
        <v>1333</v>
      </c>
      <c r="D2258" s="148" t="s">
        <v>3621</v>
      </c>
      <c r="E2258" s="149" t="s">
        <v>1333</v>
      </c>
      <c r="F2258" s="149" t="s">
        <v>2936</v>
      </c>
      <c r="G2258" s="148" t="s">
        <v>2836</v>
      </c>
    </row>
    <row r="2259" spans="1:7" ht="17.25">
      <c r="A2259" s="52" t="s">
        <v>3628</v>
      </c>
      <c r="B2259" s="52"/>
      <c r="C2259" s="52"/>
      <c r="D2259" s="52"/>
      <c r="E2259" s="53"/>
      <c r="F2259" s="52"/>
      <c r="G2259" s="52"/>
    </row>
    <row r="2260" spans="1:7" ht="17.25">
      <c r="A2260" s="150" t="s">
        <v>2918</v>
      </c>
      <c r="B2260" s="150" t="s">
        <v>36</v>
      </c>
      <c r="C2260" s="150" t="s">
        <v>2893</v>
      </c>
      <c r="D2260" s="150" t="s">
        <v>3621</v>
      </c>
      <c r="E2260" s="151" t="s">
        <v>2894</v>
      </c>
      <c r="F2260" s="150" t="s">
        <v>2821</v>
      </c>
      <c r="G2260" s="150" t="s">
        <v>2836</v>
      </c>
    </row>
    <row r="2261" spans="1:7" ht="17.25">
      <c r="A2261" s="150" t="s">
        <v>2919</v>
      </c>
      <c r="B2261" s="150" t="s">
        <v>36</v>
      </c>
      <c r="C2261" s="150"/>
      <c r="D2261" s="150" t="s">
        <v>2834</v>
      </c>
      <c r="E2261" s="151"/>
      <c r="F2261" s="150" t="s">
        <v>2835</v>
      </c>
      <c r="G2261" s="150" t="s">
        <v>2920</v>
      </c>
    </row>
    <row r="2262" spans="1:7" ht="15">
      <c r="A2262" s="36" t="s">
        <v>2921</v>
      </c>
      <c r="B2262" s="36" t="s">
        <v>42</v>
      </c>
      <c r="C2262" s="36" t="s">
        <v>2922</v>
      </c>
      <c r="D2262" s="36" t="s">
        <v>3621</v>
      </c>
      <c r="E2262" s="51" t="s">
        <v>2848</v>
      </c>
      <c r="F2262" s="51" t="s">
        <v>2821</v>
      </c>
      <c r="G2262" s="36" t="s">
        <v>2923</v>
      </c>
    </row>
    <row r="2263" spans="1:7" ht="17.25">
      <c r="A2263" s="150" t="s">
        <v>2924</v>
      </c>
      <c r="B2263" s="150" t="s">
        <v>44</v>
      </c>
      <c r="C2263" s="150" t="s">
        <v>2847</v>
      </c>
      <c r="D2263" s="150" t="s">
        <v>3621</v>
      </c>
      <c r="E2263" s="151" t="s">
        <v>2848</v>
      </c>
      <c r="F2263" s="150" t="s">
        <v>2821</v>
      </c>
      <c r="G2263" s="150" t="s">
        <v>2925</v>
      </c>
    </row>
    <row r="2264" spans="1:7" ht="17.25">
      <c r="A2264" s="150" t="s">
        <v>2926</v>
      </c>
      <c r="B2264" s="150" t="s">
        <v>58</v>
      </c>
      <c r="C2264" s="150"/>
      <c r="D2264" s="150" t="s">
        <v>2834</v>
      </c>
      <c r="E2264" s="151"/>
      <c r="F2264" s="150" t="s">
        <v>2835</v>
      </c>
      <c r="G2264" s="150" t="s">
        <v>2836</v>
      </c>
    </row>
    <row r="2265" spans="1:7" ht="17.100000000000001">
      <c r="A2265" s="150" t="s">
        <v>2927</v>
      </c>
      <c r="B2265" s="150" t="s">
        <v>40</v>
      </c>
      <c r="C2265" s="150"/>
      <c r="D2265" s="150" t="s">
        <v>2834</v>
      </c>
      <c r="E2265" s="151"/>
      <c r="F2265" s="150" t="s">
        <v>2835</v>
      </c>
      <c r="G2265" s="150" t="s">
        <v>2836</v>
      </c>
    </row>
    <row r="2266" spans="1:7" ht="17.25">
      <c r="A2266" s="150" t="s">
        <v>2928</v>
      </c>
      <c r="B2266" s="150" t="s">
        <v>42</v>
      </c>
      <c r="C2266" s="150"/>
      <c r="D2266" s="150" t="s">
        <v>2834</v>
      </c>
      <c r="E2266" s="151"/>
      <c r="F2266" s="150" t="s">
        <v>2835</v>
      </c>
      <c r="G2266" s="150" t="s">
        <v>2836</v>
      </c>
    </row>
    <row r="2267" spans="1:7" ht="17.25">
      <c r="A2267" s="150" t="s">
        <v>2929</v>
      </c>
      <c r="B2267" s="150" t="s">
        <v>42</v>
      </c>
      <c r="C2267" s="150"/>
      <c r="D2267" s="150" t="s">
        <v>2834</v>
      </c>
      <c r="E2267" s="151"/>
      <c r="F2267" s="151" t="s">
        <v>2835</v>
      </c>
      <c r="G2267" s="150" t="s">
        <v>2836</v>
      </c>
    </row>
    <row r="2268" spans="1:7" ht="17.100000000000001">
      <c r="A2268" s="150" t="s">
        <v>2930</v>
      </c>
      <c r="B2268" s="150" t="s">
        <v>2876</v>
      </c>
      <c r="C2268" s="150"/>
      <c r="D2268" s="150" t="s">
        <v>2834</v>
      </c>
      <c r="E2268" s="151"/>
      <c r="F2268" s="150" t="s">
        <v>2835</v>
      </c>
      <c r="G2268" s="150" t="s">
        <v>2836</v>
      </c>
    </row>
    <row r="2269" spans="1:7" ht="17.25">
      <c r="A2269" s="150" t="s">
        <v>2931</v>
      </c>
      <c r="B2269" s="150" t="s">
        <v>56</v>
      </c>
      <c r="C2269" s="150"/>
      <c r="D2269" s="150" t="s">
        <v>2834</v>
      </c>
      <c r="E2269" s="151"/>
      <c r="F2269" s="150" t="s">
        <v>2835</v>
      </c>
      <c r="G2269" s="150" t="s">
        <v>2836</v>
      </c>
    </row>
    <row r="2270" spans="1:7" ht="17.25">
      <c r="A2270" s="150" t="s">
        <v>2932</v>
      </c>
      <c r="B2270" s="150" t="s">
        <v>2876</v>
      </c>
      <c r="C2270" s="150"/>
      <c r="D2270" s="150" t="s">
        <v>2834</v>
      </c>
      <c r="E2270" s="151"/>
      <c r="F2270" s="151" t="s">
        <v>2835</v>
      </c>
      <c r="G2270" s="150" t="s">
        <v>2836</v>
      </c>
    </row>
    <row r="2271" spans="1:7" ht="17.25">
      <c r="A2271" s="148" t="s">
        <v>3471</v>
      </c>
      <c r="B2271" s="148" t="s">
        <v>33</v>
      </c>
      <c r="C2271" s="148" t="s">
        <v>3472</v>
      </c>
      <c r="D2271" s="148" t="s">
        <v>3621</v>
      </c>
      <c r="E2271" s="149" t="s">
        <v>238</v>
      </c>
      <c r="F2271" s="149" t="s">
        <v>2936</v>
      </c>
      <c r="G2271" s="148" t="s">
        <v>3474</v>
      </c>
    </row>
    <row r="2272" spans="1:7" ht="17.25">
      <c r="A2272" s="52" t="s">
        <v>3629</v>
      </c>
      <c r="B2272" s="52"/>
      <c r="C2272" s="52"/>
      <c r="D2272" s="52"/>
      <c r="E2272" s="53"/>
      <c r="F2272" s="52"/>
      <c r="G2272" s="52"/>
    </row>
    <row r="2273" spans="1:7" ht="17.25">
      <c r="A2273" s="148" t="s">
        <v>2934</v>
      </c>
      <c r="B2273" s="148" t="s">
        <v>44</v>
      </c>
      <c r="C2273" s="148" t="s">
        <v>2935</v>
      </c>
      <c r="D2273" s="148" t="s">
        <v>3621</v>
      </c>
      <c r="E2273" s="149" t="s">
        <v>2599</v>
      </c>
      <c r="F2273" s="149" t="s">
        <v>2936</v>
      </c>
      <c r="G2273" s="148" t="s">
        <v>2937</v>
      </c>
    </row>
    <row r="2274" spans="1:7" ht="17.25">
      <c r="A2274" s="150" t="s">
        <v>2938</v>
      </c>
      <c r="B2274" s="150" t="s">
        <v>44</v>
      </c>
      <c r="C2274" s="150"/>
      <c r="D2274" s="150" t="s">
        <v>2834</v>
      </c>
      <c r="E2274" s="151"/>
      <c r="F2274" s="150" t="s">
        <v>2939</v>
      </c>
      <c r="G2274" s="150" t="s">
        <v>2836</v>
      </c>
    </row>
    <row r="2275" spans="1:7" ht="17.25">
      <c r="A2275" s="150" t="s">
        <v>2940</v>
      </c>
      <c r="B2275" s="150" t="s">
        <v>44</v>
      </c>
      <c r="C2275" s="150" t="s">
        <v>2941</v>
      </c>
      <c r="D2275" s="150" t="s">
        <v>2834</v>
      </c>
      <c r="E2275" s="151"/>
      <c r="F2275" s="151" t="s">
        <v>2942</v>
      </c>
      <c r="G2275" s="150" t="s">
        <v>2943</v>
      </c>
    </row>
    <row r="2276" spans="1:7">
      <c r="A2276" s="36" t="s">
        <v>2944</v>
      </c>
      <c r="B2276" s="36" t="s">
        <v>2876</v>
      </c>
      <c r="C2276" s="36"/>
      <c r="D2276" s="36" t="s">
        <v>2834</v>
      </c>
      <c r="E2276" s="51"/>
      <c r="F2276" s="51" t="s">
        <v>2945</v>
      </c>
      <c r="G2276" s="36" t="s">
        <v>2836</v>
      </c>
    </row>
    <row r="2277" spans="1:7" ht="17.25">
      <c r="A2277" s="52" t="s">
        <v>3630</v>
      </c>
      <c r="B2277" s="52"/>
      <c r="C2277" s="52"/>
      <c r="D2277" s="52"/>
      <c r="E2277" s="53"/>
      <c r="F2277" s="52"/>
      <c r="G2277" s="52"/>
    </row>
    <row r="2278" spans="1:7" ht="17.25">
      <c r="A2278" s="148" t="s">
        <v>3503</v>
      </c>
      <c r="B2278" s="148" t="s">
        <v>40</v>
      </c>
      <c r="C2278" s="148" t="s">
        <v>3504</v>
      </c>
      <c r="D2278" s="148" t="s">
        <v>3621</v>
      </c>
      <c r="E2278" s="149" t="s">
        <v>3625</v>
      </c>
      <c r="F2278" s="149" t="s">
        <v>2936</v>
      </c>
      <c r="G2278" s="148" t="s">
        <v>3505</v>
      </c>
    </row>
    <row r="2279" spans="1:7" ht="17.25">
      <c r="A2279" s="148" t="s">
        <v>3631</v>
      </c>
      <c r="B2279" s="148" t="s">
        <v>44</v>
      </c>
      <c r="C2279" s="148" t="s">
        <v>3625</v>
      </c>
      <c r="D2279" s="148" t="s">
        <v>3621</v>
      </c>
      <c r="E2279" s="149" t="s">
        <v>3625</v>
      </c>
      <c r="F2279" s="149" t="s">
        <v>2936</v>
      </c>
      <c r="G2279" s="148" t="s">
        <v>3632</v>
      </c>
    </row>
    <row r="2280" spans="1:7" ht="17.25">
      <c r="A2280" s="150" t="s">
        <v>2947</v>
      </c>
      <c r="B2280" s="150" t="s">
        <v>58</v>
      </c>
      <c r="C2280" s="150" t="s">
        <v>2839</v>
      </c>
      <c r="D2280" s="150" t="s">
        <v>3621</v>
      </c>
      <c r="E2280" s="151" t="s">
        <v>2841</v>
      </c>
      <c r="F2280" s="151" t="s">
        <v>2821</v>
      </c>
      <c r="G2280" s="150" t="s">
        <v>2948</v>
      </c>
    </row>
    <row r="2281" spans="1:7" ht="17.25">
      <c r="A2281" s="150" t="s">
        <v>2949</v>
      </c>
      <c r="B2281" s="150" t="s">
        <v>56</v>
      </c>
      <c r="C2281" s="150"/>
      <c r="D2281" s="150" t="s">
        <v>2834</v>
      </c>
      <c r="E2281" s="151"/>
      <c r="F2281" s="151" t="s">
        <v>2835</v>
      </c>
      <c r="G2281" s="150" t="s">
        <v>2836</v>
      </c>
    </row>
    <row r="2282" spans="1:7" ht="17.25">
      <c r="A2282" s="148" t="s">
        <v>2950</v>
      </c>
      <c r="B2282" s="148" t="s">
        <v>2951</v>
      </c>
      <c r="C2282" s="148" t="s">
        <v>1333</v>
      </c>
      <c r="D2282" s="148" t="s">
        <v>3621</v>
      </c>
      <c r="E2282" s="149" t="s">
        <v>1333</v>
      </c>
      <c r="F2282" s="149" t="s">
        <v>2936</v>
      </c>
      <c r="G2282" s="148" t="s">
        <v>2836</v>
      </c>
    </row>
    <row r="2283" spans="1:7" ht="17.25">
      <c r="A2283" s="148" t="s">
        <v>2952</v>
      </c>
      <c r="B2283" s="148" t="s">
        <v>2951</v>
      </c>
      <c r="C2283" s="148" t="s">
        <v>1333</v>
      </c>
      <c r="D2283" s="148" t="s">
        <v>3621</v>
      </c>
      <c r="E2283" s="149" t="s">
        <v>1333</v>
      </c>
      <c r="F2283" s="149" t="s">
        <v>2936</v>
      </c>
      <c r="G2283" s="148" t="s">
        <v>2836</v>
      </c>
    </row>
    <row r="2284" spans="1:7" ht="17.25">
      <c r="A2284" s="52" t="s">
        <v>3633</v>
      </c>
      <c r="B2284" s="52"/>
      <c r="C2284" s="52"/>
      <c r="D2284" s="52"/>
      <c r="E2284" s="53"/>
      <c r="F2284" s="52"/>
      <c r="G2284" s="52"/>
    </row>
    <row r="2285" spans="1:7" ht="17.25">
      <c r="A2285" s="150" t="s">
        <v>2954</v>
      </c>
      <c r="B2285" s="150" t="s">
        <v>17</v>
      </c>
      <c r="C2285" s="150" t="s">
        <v>2854</v>
      </c>
      <c r="D2285" s="150" t="s">
        <v>3621</v>
      </c>
      <c r="E2285" s="151" t="s">
        <v>2841</v>
      </c>
      <c r="F2285" s="150" t="s">
        <v>2821</v>
      </c>
      <c r="G2285" s="150" t="s">
        <v>2955</v>
      </c>
    </row>
    <row r="2286" spans="1:7" ht="17.25">
      <c r="A2286" s="148" t="s">
        <v>2956</v>
      </c>
      <c r="B2286" s="148" t="s">
        <v>2957</v>
      </c>
      <c r="C2286" s="148" t="s">
        <v>1333</v>
      </c>
      <c r="D2286" s="148" t="s">
        <v>3621</v>
      </c>
      <c r="E2286" s="149" t="s">
        <v>1333</v>
      </c>
      <c r="F2286" s="149" t="s">
        <v>2936</v>
      </c>
      <c r="G2286" s="148" t="s">
        <v>2836</v>
      </c>
    </row>
    <row r="2287" spans="1:7" ht="17.25">
      <c r="A2287" s="148" t="s">
        <v>2958</v>
      </c>
      <c r="B2287" s="148"/>
      <c r="C2287" s="148" t="s">
        <v>2959</v>
      </c>
      <c r="D2287" s="148" t="s">
        <v>3621</v>
      </c>
      <c r="E2287" s="149" t="s">
        <v>1333</v>
      </c>
      <c r="F2287" s="149" t="s">
        <v>2936</v>
      </c>
      <c r="G2287" s="148" t="s">
        <v>2836</v>
      </c>
    </row>
    <row r="2288" spans="1:7" ht="17.25">
      <c r="A2288" s="52" t="s">
        <v>3634</v>
      </c>
      <c r="B2288" s="52"/>
      <c r="C2288" s="52"/>
      <c r="D2288" s="52"/>
      <c r="E2288" s="53"/>
      <c r="F2288" s="52"/>
      <c r="G2288" s="52"/>
    </row>
    <row r="2289" spans="1:7" ht="17.25">
      <c r="A2289" s="148" t="s">
        <v>3304</v>
      </c>
      <c r="B2289" s="148" t="s">
        <v>2980</v>
      </c>
      <c r="C2289" s="148" t="s">
        <v>3305</v>
      </c>
      <c r="D2289" s="148" t="s">
        <v>3621</v>
      </c>
      <c r="E2289" s="149" t="s">
        <v>3625</v>
      </c>
      <c r="F2289" s="149" t="s">
        <v>2936</v>
      </c>
      <c r="G2289" s="148" t="s">
        <v>2836</v>
      </c>
    </row>
    <row r="2290" spans="1:7" ht="17.25">
      <c r="A2290" s="52" t="s">
        <v>3635</v>
      </c>
      <c r="B2290" s="52"/>
      <c r="C2290" s="52"/>
      <c r="D2290" s="52"/>
      <c r="E2290" s="53"/>
      <c r="F2290" s="52"/>
      <c r="G2290" s="52"/>
    </row>
    <row r="2291" spans="1:7" ht="17.25">
      <c r="A2291" s="148" t="s">
        <v>3636</v>
      </c>
      <c r="B2291" s="148" t="s">
        <v>3314</v>
      </c>
      <c r="C2291" s="148" t="s">
        <v>3637</v>
      </c>
      <c r="D2291" s="148" t="s">
        <v>3621</v>
      </c>
      <c r="E2291" s="149" t="s">
        <v>3625</v>
      </c>
      <c r="F2291" s="149" t="s">
        <v>2936</v>
      </c>
      <c r="G2291" s="148" t="s">
        <v>2836</v>
      </c>
    </row>
    <row r="2292" spans="1:7" ht="17.25">
      <c r="A2292" s="52" t="s">
        <v>3638</v>
      </c>
      <c r="B2292" s="52"/>
      <c r="C2292" s="52"/>
      <c r="D2292" s="52"/>
      <c r="E2292" s="53"/>
      <c r="F2292" s="52"/>
      <c r="G2292" s="52"/>
    </row>
    <row r="2293" spans="1:7" ht="17.25">
      <c r="A2293" s="150" t="s">
        <v>2961</v>
      </c>
      <c r="B2293" s="150" t="s">
        <v>10</v>
      </c>
      <c r="C2293" s="150" t="s">
        <v>2847</v>
      </c>
      <c r="D2293" s="150" t="s">
        <v>3621</v>
      </c>
      <c r="E2293" s="151" t="s">
        <v>2848</v>
      </c>
      <c r="F2293" s="150" t="s">
        <v>2821</v>
      </c>
      <c r="G2293" s="150" t="s">
        <v>2836</v>
      </c>
    </row>
    <row r="2294" spans="1:7" ht="15">
      <c r="A2294" s="36" t="s">
        <v>2962</v>
      </c>
      <c r="B2294" s="36" t="s">
        <v>10</v>
      </c>
      <c r="C2294" s="36" t="s">
        <v>2847</v>
      </c>
      <c r="D2294" s="36" t="s">
        <v>3621</v>
      </c>
      <c r="E2294" s="51" t="s">
        <v>2848</v>
      </c>
      <c r="F2294" s="51" t="s">
        <v>2821</v>
      </c>
      <c r="G2294" s="36" t="s">
        <v>2836</v>
      </c>
    </row>
    <row r="2295" spans="1:7" ht="17.25">
      <c r="A2295" s="150" t="s">
        <v>2963</v>
      </c>
      <c r="B2295" s="150" t="s">
        <v>10</v>
      </c>
      <c r="C2295" s="150" t="s">
        <v>2847</v>
      </c>
      <c r="D2295" s="150" t="s">
        <v>3621</v>
      </c>
      <c r="E2295" s="151" t="s">
        <v>2848</v>
      </c>
      <c r="F2295" s="150" t="s">
        <v>2821</v>
      </c>
      <c r="G2295" s="150" t="s">
        <v>2836</v>
      </c>
    </row>
    <row r="2296" spans="1:7" ht="17.25">
      <c r="A2296" s="150" t="s">
        <v>2964</v>
      </c>
      <c r="B2296" s="150" t="s">
        <v>10</v>
      </c>
      <c r="C2296" s="150" t="s">
        <v>2847</v>
      </c>
      <c r="D2296" s="150" t="s">
        <v>3621</v>
      </c>
      <c r="E2296" s="151" t="s">
        <v>2848</v>
      </c>
      <c r="F2296" s="150" t="s">
        <v>2821</v>
      </c>
      <c r="G2296" s="150" t="s">
        <v>2836</v>
      </c>
    </row>
    <row r="2297" spans="1:7" ht="17.25">
      <c r="A2297" s="52" t="s">
        <v>3639</v>
      </c>
      <c r="B2297" s="52"/>
      <c r="C2297" s="52"/>
      <c r="D2297" s="52"/>
      <c r="E2297" s="53"/>
      <c r="F2297" s="52"/>
      <c r="G2297" s="52"/>
    </row>
    <row r="2298" spans="1:7" ht="17.25">
      <c r="A2298" s="150" t="s">
        <v>2966</v>
      </c>
      <c r="B2298" s="150" t="s">
        <v>2957</v>
      </c>
      <c r="C2298" s="150" t="s">
        <v>2847</v>
      </c>
      <c r="D2298" s="150" t="s">
        <v>3621</v>
      </c>
      <c r="E2298" s="151" t="s">
        <v>2848</v>
      </c>
      <c r="F2298" s="150" t="s">
        <v>2821</v>
      </c>
      <c r="G2298" s="150" t="s">
        <v>2836</v>
      </c>
    </row>
    <row r="2299" spans="1:7" ht="17.25">
      <c r="A2299" s="150" t="s">
        <v>2967</v>
      </c>
      <c r="B2299" s="150" t="s">
        <v>2957</v>
      </c>
      <c r="C2299" s="150" t="s">
        <v>2847</v>
      </c>
      <c r="D2299" s="150" t="s">
        <v>3621</v>
      </c>
      <c r="E2299" s="151" t="s">
        <v>2848</v>
      </c>
      <c r="F2299" s="151" t="s">
        <v>2821</v>
      </c>
      <c r="G2299" s="150" t="s">
        <v>2836</v>
      </c>
    </row>
    <row r="2300" spans="1:7" ht="17.25">
      <c r="A2300" s="150" t="s">
        <v>2968</v>
      </c>
      <c r="B2300" s="150" t="s">
        <v>2957</v>
      </c>
      <c r="C2300" s="150" t="s">
        <v>2847</v>
      </c>
      <c r="D2300" s="150" t="s">
        <v>3621</v>
      </c>
      <c r="E2300" s="151" t="s">
        <v>2848</v>
      </c>
      <c r="F2300" s="151" t="s">
        <v>2821</v>
      </c>
      <c r="G2300" s="150" t="s">
        <v>2836</v>
      </c>
    </row>
    <row r="2301" spans="1:7" ht="17.25">
      <c r="A2301" s="52" t="s">
        <v>3640</v>
      </c>
      <c r="B2301" s="52"/>
      <c r="C2301" s="52"/>
      <c r="D2301" s="52"/>
      <c r="E2301" s="53"/>
      <c r="F2301" s="52"/>
      <c r="G2301" s="52"/>
    </row>
    <row r="2302" spans="1:7" ht="17.25">
      <c r="A2302" s="150" t="s">
        <v>2970</v>
      </c>
      <c r="B2302" s="150" t="s">
        <v>2957</v>
      </c>
      <c r="C2302" s="150" t="s">
        <v>2847</v>
      </c>
      <c r="D2302" s="150" t="s">
        <v>3621</v>
      </c>
      <c r="E2302" s="151" t="s">
        <v>2848</v>
      </c>
      <c r="F2302" s="150" t="s">
        <v>2821</v>
      </c>
      <c r="G2302" s="150" t="s">
        <v>2836</v>
      </c>
    </row>
    <row r="2303" spans="1:7" ht="17.25">
      <c r="A2303" s="150" t="s">
        <v>2971</v>
      </c>
      <c r="B2303" s="150" t="s">
        <v>2957</v>
      </c>
      <c r="C2303" s="150" t="s">
        <v>2847</v>
      </c>
      <c r="D2303" s="150" t="s">
        <v>3621</v>
      </c>
      <c r="E2303" s="151" t="s">
        <v>2848</v>
      </c>
      <c r="F2303" s="151" t="s">
        <v>2821</v>
      </c>
      <c r="G2303" s="150" t="s">
        <v>2836</v>
      </c>
    </row>
    <row r="2304" spans="1:7" ht="17.25">
      <c r="A2304" s="52" t="s">
        <v>3641</v>
      </c>
      <c r="B2304" s="52"/>
      <c r="C2304" s="52"/>
      <c r="D2304" s="52"/>
      <c r="E2304" s="53"/>
      <c r="F2304" s="52"/>
      <c r="G2304" s="52"/>
    </row>
    <row r="2305" spans="1:7" ht="17.25">
      <c r="A2305" s="150" t="s">
        <v>2973</v>
      </c>
      <c r="B2305" s="150" t="s">
        <v>2974</v>
      </c>
      <c r="C2305" s="150" t="s">
        <v>2854</v>
      </c>
      <c r="D2305" s="150" t="s">
        <v>3621</v>
      </c>
      <c r="E2305" s="151" t="s">
        <v>2841</v>
      </c>
      <c r="F2305" s="150" t="s">
        <v>2821</v>
      </c>
      <c r="G2305" s="150" t="s">
        <v>2975</v>
      </c>
    </row>
    <row r="2306" spans="1:7" ht="17.25">
      <c r="A2306" s="150" t="s">
        <v>2976</v>
      </c>
      <c r="B2306" s="150" t="s">
        <v>2977</v>
      </c>
      <c r="C2306" s="150" t="s">
        <v>2854</v>
      </c>
      <c r="D2306" s="150" t="s">
        <v>3621</v>
      </c>
      <c r="E2306" s="151" t="s">
        <v>2841</v>
      </c>
      <c r="F2306" s="150" t="s">
        <v>2821</v>
      </c>
      <c r="G2306" s="150" t="s">
        <v>2978</v>
      </c>
    </row>
    <row r="2307" spans="1:7" ht="17.25">
      <c r="A2307" s="150" t="s">
        <v>2979</v>
      </c>
      <c r="B2307" s="150" t="s">
        <v>2980</v>
      </c>
      <c r="C2307" s="150"/>
      <c r="D2307" s="150" t="s">
        <v>2834</v>
      </c>
      <c r="E2307" s="151"/>
      <c r="F2307" s="151" t="s">
        <v>2981</v>
      </c>
      <c r="G2307" s="150" t="s">
        <v>2982</v>
      </c>
    </row>
    <row r="2308" spans="1:7">
      <c r="A2308" s="36" t="s">
        <v>2983</v>
      </c>
      <c r="B2308" s="36" t="s">
        <v>2980</v>
      </c>
      <c r="C2308" s="36"/>
      <c r="D2308" s="36" t="s">
        <v>2834</v>
      </c>
      <c r="E2308" s="51"/>
      <c r="F2308" s="51" t="s">
        <v>2981</v>
      </c>
      <c r="G2308" s="36" t="s">
        <v>2836</v>
      </c>
    </row>
    <row r="2309" spans="1:7" ht="17.25">
      <c r="A2309" s="150" t="s">
        <v>2984</v>
      </c>
      <c r="B2309" s="150" t="s">
        <v>88</v>
      </c>
      <c r="C2309" s="150" t="s">
        <v>2854</v>
      </c>
      <c r="D2309" s="150" t="s">
        <v>3621</v>
      </c>
      <c r="E2309" s="151" t="s">
        <v>2841</v>
      </c>
      <c r="F2309" s="150" t="s">
        <v>2821</v>
      </c>
      <c r="G2309" s="150" t="s">
        <v>2985</v>
      </c>
    </row>
    <row r="2310" spans="1:7" ht="17.100000000000001">
      <c r="A2310" s="150" t="s">
        <v>2986</v>
      </c>
      <c r="B2310" s="150" t="s">
        <v>2974</v>
      </c>
      <c r="C2310" s="150" t="s">
        <v>2987</v>
      </c>
      <c r="D2310" s="150" t="s">
        <v>2834</v>
      </c>
      <c r="E2310" s="151"/>
      <c r="F2310" s="150" t="s">
        <v>2988</v>
      </c>
      <c r="G2310" s="150" t="s">
        <v>2989</v>
      </c>
    </row>
    <row r="2311" spans="1:7" ht="17.25">
      <c r="A2311" s="150" t="s">
        <v>2990</v>
      </c>
      <c r="B2311" s="150" t="s">
        <v>2957</v>
      </c>
      <c r="C2311" s="150" t="s">
        <v>2893</v>
      </c>
      <c r="D2311" s="150" t="s">
        <v>3621</v>
      </c>
      <c r="E2311" s="151" t="s">
        <v>2894</v>
      </c>
      <c r="F2311" s="151" t="s">
        <v>2821</v>
      </c>
      <c r="G2311" s="150" t="s">
        <v>2836</v>
      </c>
    </row>
    <row r="2312" spans="1:7" ht="17.25">
      <c r="A2312" s="150" t="s">
        <v>2991</v>
      </c>
      <c r="B2312" s="150" t="s">
        <v>2957</v>
      </c>
      <c r="C2312" s="150" t="s">
        <v>2854</v>
      </c>
      <c r="D2312" s="150" t="s">
        <v>3621</v>
      </c>
      <c r="E2312" s="151" t="s">
        <v>2841</v>
      </c>
      <c r="F2312" s="151" t="s">
        <v>2821</v>
      </c>
      <c r="G2312" s="150" t="s">
        <v>2836</v>
      </c>
    </row>
    <row r="2313" spans="1:7" ht="17.25">
      <c r="A2313" s="150" t="s">
        <v>2992</v>
      </c>
      <c r="B2313" s="150" t="s">
        <v>2993</v>
      </c>
      <c r="C2313" s="150" t="s">
        <v>2847</v>
      </c>
      <c r="D2313" s="150" t="s">
        <v>3621</v>
      </c>
      <c r="E2313" s="151" t="s">
        <v>2848</v>
      </c>
      <c r="F2313" s="150" t="s">
        <v>2821</v>
      </c>
      <c r="G2313" s="150" t="s">
        <v>2836</v>
      </c>
    </row>
    <row r="2314" spans="1:7" ht="17.25">
      <c r="A2314" s="150" t="s">
        <v>2992</v>
      </c>
      <c r="B2314" s="150" t="s">
        <v>2993</v>
      </c>
      <c r="C2314" s="150" t="s">
        <v>2847</v>
      </c>
      <c r="D2314" s="150" t="s">
        <v>3621</v>
      </c>
      <c r="E2314" s="151" t="s">
        <v>2848</v>
      </c>
      <c r="F2314" s="150" t="s">
        <v>2821</v>
      </c>
      <c r="G2314" s="150" t="s">
        <v>2836</v>
      </c>
    </row>
    <row r="2315" spans="1:7" ht="17.25">
      <c r="A2315" s="52" t="s">
        <v>3642</v>
      </c>
      <c r="B2315" s="52"/>
      <c r="C2315" s="52"/>
      <c r="D2315" s="52"/>
      <c r="E2315" s="53"/>
      <c r="F2315" s="52"/>
      <c r="G2315" s="52"/>
    </row>
    <row r="2316" spans="1:7" ht="17.25">
      <c r="A2316" s="150" t="s">
        <v>2995</v>
      </c>
      <c r="B2316" s="150" t="s">
        <v>2957</v>
      </c>
      <c r="C2316" s="150" t="s">
        <v>2854</v>
      </c>
      <c r="D2316" s="150" t="s">
        <v>3621</v>
      </c>
      <c r="E2316" s="151" t="s">
        <v>2841</v>
      </c>
      <c r="F2316" s="150" t="s">
        <v>2821</v>
      </c>
      <c r="G2316" s="150" t="s">
        <v>2836</v>
      </c>
    </row>
    <row r="2317" spans="1:7" ht="17.25">
      <c r="A2317" s="150" t="s">
        <v>2996</v>
      </c>
      <c r="B2317" s="150" t="s">
        <v>2957</v>
      </c>
      <c r="C2317" s="150"/>
      <c r="D2317" s="150" t="s">
        <v>2834</v>
      </c>
      <c r="E2317" s="151"/>
      <c r="F2317" s="150" t="s">
        <v>2997</v>
      </c>
      <c r="G2317" s="150" t="s">
        <v>2836</v>
      </c>
    </row>
    <row r="2318" spans="1:7" ht="17.25">
      <c r="A2318" s="52" t="s">
        <v>3643</v>
      </c>
      <c r="B2318" s="52"/>
      <c r="C2318" s="52"/>
      <c r="D2318" s="52"/>
      <c r="E2318" s="53"/>
      <c r="F2318" s="52"/>
      <c r="G2318" s="52"/>
    </row>
    <row r="2319" spans="1:7" ht="17.100000000000001">
      <c r="A2319" s="150" t="s">
        <v>2999</v>
      </c>
      <c r="B2319" s="150"/>
      <c r="C2319" s="150" t="s">
        <v>669</v>
      </c>
      <c r="D2319" s="150" t="s">
        <v>2834</v>
      </c>
      <c r="E2319" s="151"/>
      <c r="F2319" s="150" t="s">
        <v>3000</v>
      </c>
      <c r="G2319" s="150" t="s">
        <v>2836</v>
      </c>
    </row>
    <row r="2320" spans="1:7" ht="17.25">
      <c r="A2320" s="148" t="s">
        <v>3001</v>
      </c>
      <c r="B2320" s="148" t="s">
        <v>94</v>
      </c>
      <c r="C2320" s="148" t="s">
        <v>3002</v>
      </c>
      <c r="D2320" s="148" t="s">
        <v>3621</v>
      </c>
      <c r="E2320" s="149" t="s">
        <v>3003</v>
      </c>
      <c r="F2320" s="149" t="s">
        <v>2936</v>
      </c>
      <c r="G2320" s="148" t="s">
        <v>3004</v>
      </c>
    </row>
    <row r="2321" spans="1:7" ht="17.25">
      <c r="A2321" s="150" t="s">
        <v>3005</v>
      </c>
      <c r="B2321" s="150" t="s">
        <v>2957</v>
      </c>
      <c r="C2321" s="150" t="s">
        <v>3006</v>
      </c>
      <c r="D2321" s="150" t="s">
        <v>2834</v>
      </c>
      <c r="E2321" s="151"/>
      <c r="F2321" s="151" t="s">
        <v>3007</v>
      </c>
      <c r="G2321" s="150" t="s">
        <v>2836</v>
      </c>
    </row>
    <row r="2322" spans="1:7" ht="17.25">
      <c r="A2322" s="150" t="s">
        <v>3008</v>
      </c>
      <c r="B2322" s="150" t="s">
        <v>96</v>
      </c>
      <c r="C2322" s="150"/>
      <c r="D2322" s="150" t="s">
        <v>2834</v>
      </c>
      <c r="E2322" s="151"/>
      <c r="F2322" s="150" t="s">
        <v>3009</v>
      </c>
      <c r="G2322" s="150" t="s">
        <v>2836</v>
      </c>
    </row>
    <row r="2323" spans="1:7" ht="17.25">
      <c r="A2323" s="52" t="s">
        <v>3644</v>
      </c>
      <c r="B2323" s="52"/>
      <c r="C2323" s="52"/>
      <c r="D2323" s="52"/>
      <c r="E2323" s="53"/>
      <c r="F2323" s="52"/>
      <c r="G2323" s="52"/>
    </row>
    <row r="2324" spans="1:7" ht="17.25">
      <c r="A2324" s="150" t="s">
        <v>3011</v>
      </c>
      <c r="B2324" s="150" t="s">
        <v>2957</v>
      </c>
      <c r="C2324" s="150" t="s">
        <v>2854</v>
      </c>
      <c r="D2324" s="150" t="s">
        <v>3621</v>
      </c>
      <c r="E2324" s="151" t="s">
        <v>2841</v>
      </c>
      <c r="F2324" s="150" t="s">
        <v>2821</v>
      </c>
      <c r="G2324" s="150" t="s">
        <v>3012</v>
      </c>
    </row>
    <row r="2325" spans="1:7" ht="17.25">
      <c r="A2325" s="150" t="s">
        <v>3013</v>
      </c>
      <c r="B2325" s="150" t="s">
        <v>104</v>
      </c>
      <c r="C2325" s="150" t="s">
        <v>2847</v>
      </c>
      <c r="D2325" s="150" t="s">
        <v>3621</v>
      </c>
      <c r="E2325" s="151" t="s">
        <v>2848</v>
      </c>
      <c r="F2325" s="150" t="s">
        <v>2821</v>
      </c>
      <c r="G2325" s="150" t="s">
        <v>2836</v>
      </c>
    </row>
    <row r="2326" spans="1:7" ht="15">
      <c r="A2326" s="36" t="s">
        <v>3014</v>
      </c>
      <c r="B2326" s="36" t="s">
        <v>101</v>
      </c>
      <c r="C2326" s="36" t="s">
        <v>3015</v>
      </c>
      <c r="D2326" s="36" t="s">
        <v>3621</v>
      </c>
      <c r="E2326" s="51" t="s">
        <v>2841</v>
      </c>
      <c r="F2326" s="51" t="s">
        <v>2821</v>
      </c>
      <c r="G2326" s="36" t="s">
        <v>3016</v>
      </c>
    </row>
    <row r="2327" spans="1:7" ht="17.25">
      <c r="A2327" s="150" t="s">
        <v>3017</v>
      </c>
      <c r="B2327" s="150" t="s">
        <v>2957</v>
      </c>
      <c r="C2327" s="150" t="s">
        <v>2847</v>
      </c>
      <c r="D2327" s="150" t="s">
        <v>3621</v>
      </c>
      <c r="E2327" s="151" t="s">
        <v>2848</v>
      </c>
      <c r="F2327" s="151" t="s">
        <v>2821</v>
      </c>
      <c r="G2327" s="150" t="s">
        <v>2836</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2826</v>
      </c>
      <c r="B3" s="39" t="s">
        <v>2827</v>
      </c>
      <c r="C3" s="39" t="s">
        <v>2828</v>
      </c>
      <c r="D3" s="39" t="s">
        <v>2829</v>
      </c>
      <c r="E3" s="39" t="s">
        <v>2830</v>
      </c>
      <c r="F3" s="39" t="s">
        <v>2831</v>
      </c>
      <c r="G3" s="39" t="s">
        <v>1795</v>
      </c>
    </row>
    <row r="4" spans="1:7" ht="17.25">
      <c r="A4" s="52" t="s">
        <v>2933</v>
      </c>
      <c r="B4" s="52"/>
      <c r="C4" s="52"/>
      <c r="D4" s="52"/>
      <c r="E4" s="53"/>
      <c r="F4" s="52"/>
      <c r="G4" s="52"/>
    </row>
    <row r="5" spans="1:7" ht="15">
      <c r="A5" s="37" t="s">
        <v>2934</v>
      </c>
      <c r="B5" s="37" t="s">
        <v>44</v>
      </c>
      <c r="C5" s="37" t="s">
        <v>2935</v>
      </c>
      <c r="D5" s="37" t="s">
        <v>3645</v>
      </c>
      <c r="E5" s="38" t="s">
        <v>2599</v>
      </c>
      <c r="F5" s="38" t="s">
        <v>2936</v>
      </c>
      <c r="G5" s="37" t="s">
        <v>2937</v>
      </c>
    </row>
    <row r="6" spans="1:7" ht="17.25">
      <c r="A6" s="52" t="s">
        <v>3123</v>
      </c>
      <c r="B6" s="52"/>
      <c r="C6" s="52"/>
      <c r="D6" s="52"/>
      <c r="E6" s="53"/>
      <c r="F6" s="52"/>
      <c r="G6" s="52"/>
    </row>
    <row r="7" spans="1:7" ht="15">
      <c r="A7" s="36" t="s">
        <v>3124</v>
      </c>
      <c r="B7" s="36" t="s">
        <v>35</v>
      </c>
      <c r="C7" s="36" t="s">
        <v>3125</v>
      </c>
      <c r="D7" s="36" t="s">
        <v>3646</v>
      </c>
      <c r="E7" s="51" t="s">
        <v>3125</v>
      </c>
      <c r="F7" s="51" t="s">
        <v>2628</v>
      </c>
      <c r="G7" s="36" t="s">
        <v>3127</v>
      </c>
    </row>
    <row r="8" spans="1:7" ht="17.25">
      <c r="A8" s="150" t="s">
        <v>3024</v>
      </c>
      <c r="B8" s="150" t="s">
        <v>42</v>
      </c>
      <c r="C8" s="150" t="s">
        <v>3025</v>
      </c>
      <c r="D8" s="150" t="s">
        <v>3646</v>
      </c>
      <c r="E8" s="151" t="s">
        <v>217</v>
      </c>
      <c r="F8" s="151" t="s">
        <v>2628</v>
      </c>
      <c r="G8" s="150" t="s">
        <v>3026</v>
      </c>
    </row>
    <row r="9" spans="1:7" ht="17.25">
      <c r="A9" s="150" t="s">
        <v>3129</v>
      </c>
      <c r="B9" s="150" t="s">
        <v>42</v>
      </c>
      <c r="C9" s="150" t="s">
        <v>3125</v>
      </c>
      <c r="D9" s="150" t="s">
        <v>3646</v>
      </c>
      <c r="E9" s="151" t="s">
        <v>3125</v>
      </c>
      <c r="F9" s="150" t="s">
        <v>2628</v>
      </c>
      <c r="G9" s="150" t="s">
        <v>3127</v>
      </c>
    </row>
    <row r="10" spans="1:7" ht="17.25">
      <c r="A10" s="150" t="s">
        <v>3027</v>
      </c>
      <c r="B10" s="150" t="s">
        <v>44</v>
      </c>
      <c r="C10" s="150" t="s">
        <v>1889</v>
      </c>
      <c r="D10" s="150" t="s">
        <v>3646</v>
      </c>
      <c r="E10" s="151" t="s">
        <v>217</v>
      </c>
      <c r="F10" s="151" t="s">
        <v>2628</v>
      </c>
      <c r="G10" s="150" t="s">
        <v>3028</v>
      </c>
    </row>
    <row r="11" spans="1:7" ht="17.25">
      <c r="A11" s="150" t="s">
        <v>3130</v>
      </c>
      <c r="B11" s="150" t="s">
        <v>44</v>
      </c>
      <c r="C11" s="150" t="s">
        <v>217</v>
      </c>
      <c r="D11" s="150" t="s">
        <v>3646</v>
      </c>
      <c r="E11" s="151" t="s">
        <v>217</v>
      </c>
      <c r="F11" s="151" t="s">
        <v>2628</v>
      </c>
      <c r="G11" s="150" t="s">
        <v>3131</v>
      </c>
    </row>
    <row r="12" spans="1:7" ht="17.25">
      <c r="A12" s="52" t="s">
        <v>3132</v>
      </c>
      <c r="B12" s="52"/>
      <c r="C12" s="52"/>
      <c r="D12" s="52"/>
      <c r="E12" s="53"/>
      <c r="F12" s="52"/>
      <c r="G12" s="52"/>
    </row>
    <row r="13" spans="1:7" ht="17.25">
      <c r="A13" s="150" t="s">
        <v>2838</v>
      </c>
      <c r="B13" s="150" t="s">
        <v>35</v>
      </c>
      <c r="C13" s="150" t="s">
        <v>2839</v>
      </c>
      <c r="D13" s="150" t="s">
        <v>3646</v>
      </c>
      <c r="E13" s="151" t="s">
        <v>217</v>
      </c>
      <c r="F13" s="150" t="s">
        <v>2628</v>
      </c>
      <c r="G13" s="150" t="s">
        <v>2842</v>
      </c>
    </row>
    <row r="14" spans="1:7" ht="17.25">
      <c r="A14" s="148" t="s">
        <v>2843</v>
      </c>
      <c r="B14" s="148" t="s">
        <v>35</v>
      </c>
      <c r="C14" s="148" t="s">
        <v>2844</v>
      </c>
      <c r="D14" s="148" t="s">
        <v>3646</v>
      </c>
      <c r="E14" s="149" t="s">
        <v>2959</v>
      </c>
      <c r="F14" s="149" t="s">
        <v>2936</v>
      </c>
      <c r="G14" s="148" t="s">
        <v>2845</v>
      </c>
    </row>
    <row r="15" spans="1:7" ht="17.25">
      <c r="A15" s="150" t="s">
        <v>2846</v>
      </c>
      <c r="B15" s="150" t="s">
        <v>36</v>
      </c>
      <c r="C15" s="150" t="s">
        <v>2847</v>
      </c>
      <c r="D15" s="150" t="s">
        <v>3646</v>
      </c>
      <c r="E15" s="151" t="s">
        <v>3416</v>
      </c>
      <c r="F15" s="151" t="s">
        <v>2628</v>
      </c>
      <c r="G15" s="150" t="s">
        <v>2849</v>
      </c>
    </row>
    <row r="16" spans="1:7" ht="17.25">
      <c r="A16" s="150" t="s">
        <v>3135</v>
      </c>
      <c r="B16" s="150" t="s">
        <v>36</v>
      </c>
      <c r="C16" s="150" t="s">
        <v>217</v>
      </c>
      <c r="D16" s="150" t="s">
        <v>3646</v>
      </c>
      <c r="E16" s="151" t="s">
        <v>217</v>
      </c>
      <c r="F16" s="151" t="s">
        <v>2628</v>
      </c>
      <c r="G16" s="150" t="s">
        <v>3136</v>
      </c>
    </row>
    <row r="17" spans="1:7" ht="17.25">
      <c r="A17" s="150" t="s">
        <v>2850</v>
      </c>
      <c r="B17" s="150" t="s">
        <v>38</v>
      </c>
      <c r="C17" s="150" t="s">
        <v>2851</v>
      </c>
      <c r="D17" s="150" t="s">
        <v>3646</v>
      </c>
      <c r="E17" s="151" t="s">
        <v>1333</v>
      </c>
      <c r="F17" s="150" t="s">
        <v>2631</v>
      </c>
      <c r="G17" s="150" t="s">
        <v>2852</v>
      </c>
    </row>
    <row r="18" spans="1:7" ht="17.25">
      <c r="A18" s="150" t="s">
        <v>3137</v>
      </c>
      <c r="B18" s="150" t="s">
        <v>42</v>
      </c>
      <c r="C18" s="150" t="s">
        <v>217</v>
      </c>
      <c r="D18" s="150" t="s">
        <v>3646</v>
      </c>
      <c r="E18" s="151" t="s">
        <v>217</v>
      </c>
      <c r="F18" s="151" t="s">
        <v>2628</v>
      </c>
      <c r="G18" s="150" t="s">
        <v>3138</v>
      </c>
    </row>
    <row r="19" spans="1:7" ht="17.25">
      <c r="A19" s="150" t="s">
        <v>2856</v>
      </c>
      <c r="B19" s="150" t="s">
        <v>42</v>
      </c>
      <c r="C19" s="150" t="s">
        <v>2847</v>
      </c>
      <c r="D19" s="150" t="s">
        <v>3646</v>
      </c>
      <c r="E19" s="151" t="s">
        <v>3416</v>
      </c>
      <c r="F19" s="150" t="s">
        <v>2628</v>
      </c>
      <c r="G19" s="150" t="s">
        <v>2857</v>
      </c>
    </row>
    <row r="20" spans="1:7" ht="17.25">
      <c r="A20" s="150" t="s">
        <v>3139</v>
      </c>
      <c r="B20" s="150" t="s">
        <v>44</v>
      </c>
      <c r="C20" s="150" t="s">
        <v>217</v>
      </c>
      <c r="D20" s="150" t="s">
        <v>3646</v>
      </c>
      <c r="E20" s="151" t="s">
        <v>217</v>
      </c>
      <c r="F20" s="150" t="s">
        <v>2628</v>
      </c>
      <c r="G20" s="150" t="s">
        <v>3140</v>
      </c>
    </row>
    <row r="21" spans="1:7" ht="17.25">
      <c r="A21" s="150" t="s">
        <v>2858</v>
      </c>
      <c r="B21" s="150" t="s">
        <v>44</v>
      </c>
      <c r="C21" s="150" t="s">
        <v>2847</v>
      </c>
      <c r="D21" s="150" t="s">
        <v>3646</v>
      </c>
      <c r="E21" s="151" t="s">
        <v>3416</v>
      </c>
      <c r="F21" s="150" t="s">
        <v>2628</v>
      </c>
      <c r="G21" s="150" t="s">
        <v>2836</v>
      </c>
    </row>
    <row r="22" spans="1:7" ht="17.25">
      <c r="A22" s="150" t="s">
        <v>2859</v>
      </c>
      <c r="B22" s="150" t="s">
        <v>57</v>
      </c>
      <c r="C22" s="150" t="s">
        <v>2847</v>
      </c>
      <c r="D22" s="150" t="s">
        <v>3646</v>
      </c>
      <c r="E22" s="151" t="s">
        <v>3416</v>
      </c>
      <c r="F22" s="150" t="s">
        <v>2628</v>
      </c>
      <c r="G22" s="150" t="s">
        <v>2836</v>
      </c>
    </row>
    <row r="23" spans="1:7" ht="17.25">
      <c r="A23" s="150" t="s">
        <v>3141</v>
      </c>
      <c r="B23" s="150" t="s">
        <v>56</v>
      </c>
      <c r="C23" s="150" t="s">
        <v>3125</v>
      </c>
      <c r="D23" s="150" t="s">
        <v>3646</v>
      </c>
      <c r="E23" s="151" t="s">
        <v>3125</v>
      </c>
      <c r="F23" s="150" t="s">
        <v>2628</v>
      </c>
      <c r="G23" s="150" t="s">
        <v>3142</v>
      </c>
    </row>
    <row r="24" spans="1:7" ht="17.25">
      <c r="A24" s="150" t="s">
        <v>3143</v>
      </c>
      <c r="B24" s="150" t="s">
        <v>57</v>
      </c>
      <c r="C24" s="150" t="s">
        <v>3144</v>
      </c>
      <c r="D24" s="150" t="s">
        <v>3646</v>
      </c>
      <c r="E24" s="151" t="s">
        <v>217</v>
      </c>
      <c r="F24" s="150" t="s">
        <v>2628</v>
      </c>
      <c r="G24" s="150" t="s">
        <v>3145</v>
      </c>
    </row>
    <row r="25" spans="1:7" ht="17.25">
      <c r="A25" s="150" t="s">
        <v>2861</v>
      </c>
      <c r="B25" s="150" t="s">
        <v>58</v>
      </c>
      <c r="C25" s="150" t="s">
        <v>2851</v>
      </c>
      <c r="D25" s="150" t="s">
        <v>3646</v>
      </c>
      <c r="E25" s="151" t="s">
        <v>1333</v>
      </c>
      <c r="F25" s="150" t="s">
        <v>2631</v>
      </c>
      <c r="G25" s="150" t="s">
        <v>2852</v>
      </c>
    </row>
    <row r="26" spans="1:7" ht="17.25">
      <c r="A26" s="150" t="s">
        <v>2878</v>
      </c>
      <c r="B26" s="150" t="s">
        <v>42</v>
      </c>
      <c r="C26" s="150" t="s">
        <v>2847</v>
      </c>
      <c r="D26" s="150" t="s">
        <v>3646</v>
      </c>
      <c r="E26" s="151" t="s">
        <v>3416</v>
      </c>
      <c r="F26" s="150" t="s">
        <v>2628</v>
      </c>
      <c r="G26" s="150" t="s">
        <v>2879</v>
      </c>
    </row>
    <row r="27" spans="1:7" ht="17.25">
      <c r="A27" s="150" t="s">
        <v>3146</v>
      </c>
      <c r="B27" s="150" t="s">
        <v>2884</v>
      </c>
      <c r="C27" s="150" t="s">
        <v>3125</v>
      </c>
      <c r="D27" s="150" t="s">
        <v>3646</v>
      </c>
      <c r="E27" s="151" t="s">
        <v>3125</v>
      </c>
      <c r="F27" s="150" t="s">
        <v>2628</v>
      </c>
      <c r="G27" s="150" t="s">
        <v>2836</v>
      </c>
    </row>
    <row r="28" spans="1:7" ht="17.25">
      <c r="A28" s="150" t="s">
        <v>3147</v>
      </c>
      <c r="B28" s="150" t="s">
        <v>36</v>
      </c>
      <c r="C28" s="150" t="s">
        <v>3125</v>
      </c>
      <c r="D28" s="150" t="s">
        <v>3646</v>
      </c>
      <c r="E28" s="151" t="s">
        <v>3125</v>
      </c>
      <c r="F28" s="150" t="s">
        <v>2628</v>
      </c>
      <c r="G28" s="150" t="s">
        <v>2836</v>
      </c>
    </row>
    <row r="29" spans="1:7" ht="17.25">
      <c r="A29" s="150" t="s">
        <v>3148</v>
      </c>
      <c r="B29" s="150" t="s">
        <v>33</v>
      </c>
      <c r="C29" s="150" t="s">
        <v>3125</v>
      </c>
      <c r="D29" s="150" t="s">
        <v>3646</v>
      </c>
      <c r="E29" s="151" t="s">
        <v>3125</v>
      </c>
      <c r="F29" s="150" t="s">
        <v>2628</v>
      </c>
      <c r="G29" s="150" t="s">
        <v>2836</v>
      </c>
    </row>
    <row r="30" spans="1:7" ht="17.25">
      <c r="A30" s="150" t="s">
        <v>2880</v>
      </c>
      <c r="B30" s="150" t="s">
        <v>2881</v>
      </c>
      <c r="C30" s="150" t="s">
        <v>1333</v>
      </c>
      <c r="D30" s="150" t="s">
        <v>3646</v>
      </c>
      <c r="E30" s="151" t="s">
        <v>1333</v>
      </c>
      <c r="F30" s="150" t="s">
        <v>2631</v>
      </c>
      <c r="G30" s="150" t="s">
        <v>2882</v>
      </c>
    </row>
    <row r="31" spans="1:7" ht="17.25">
      <c r="A31" s="52" t="s">
        <v>3149</v>
      </c>
      <c r="B31" s="52"/>
      <c r="C31" s="52"/>
      <c r="D31" s="52"/>
      <c r="E31" s="53"/>
      <c r="F31" s="52"/>
      <c r="G31" s="52"/>
    </row>
    <row r="32" spans="1:7" ht="17.25">
      <c r="A32" s="150" t="s">
        <v>3150</v>
      </c>
      <c r="B32" s="150" t="s">
        <v>35</v>
      </c>
      <c r="C32" s="150" t="s">
        <v>217</v>
      </c>
      <c r="D32" s="150" t="s">
        <v>3646</v>
      </c>
      <c r="E32" s="151" t="s">
        <v>217</v>
      </c>
      <c r="F32" s="150" t="s">
        <v>2628</v>
      </c>
      <c r="G32" s="150" t="s">
        <v>2836</v>
      </c>
    </row>
    <row r="33" spans="1:7" ht="17.25">
      <c r="A33" s="150" t="s">
        <v>3151</v>
      </c>
      <c r="B33" s="150" t="s">
        <v>35</v>
      </c>
      <c r="C33" s="150" t="s">
        <v>217</v>
      </c>
      <c r="D33" s="150" t="s">
        <v>3646</v>
      </c>
      <c r="E33" s="151" t="s">
        <v>217</v>
      </c>
      <c r="F33" s="150" t="s">
        <v>2628</v>
      </c>
      <c r="G33" s="150" t="s">
        <v>3152</v>
      </c>
    </row>
    <row r="34" spans="1:7" ht="17.25">
      <c r="A34" s="150" t="s">
        <v>3153</v>
      </c>
      <c r="B34" s="150" t="s">
        <v>38</v>
      </c>
      <c r="C34" s="150" t="s">
        <v>3154</v>
      </c>
      <c r="D34" s="150" t="s">
        <v>3646</v>
      </c>
      <c r="E34" s="151" t="s">
        <v>217</v>
      </c>
      <c r="F34" s="150" t="s">
        <v>2628</v>
      </c>
      <c r="G34" s="150" t="s">
        <v>3155</v>
      </c>
    </row>
    <row r="35" spans="1:7" ht="15">
      <c r="A35" s="36" t="s">
        <v>3156</v>
      </c>
      <c r="B35" s="36" t="s">
        <v>40</v>
      </c>
      <c r="C35" s="36" t="s">
        <v>3157</v>
      </c>
      <c r="D35" s="36" t="s">
        <v>3646</v>
      </c>
      <c r="E35" s="51" t="s">
        <v>217</v>
      </c>
      <c r="F35" s="51" t="s">
        <v>2628</v>
      </c>
      <c r="G35" s="36" t="s">
        <v>3158</v>
      </c>
    </row>
    <row r="36" spans="1:7" ht="17.25">
      <c r="A36" s="150" t="s">
        <v>3159</v>
      </c>
      <c r="B36" s="150" t="s">
        <v>42</v>
      </c>
      <c r="C36" s="150" t="s">
        <v>217</v>
      </c>
      <c r="D36" s="150" t="s">
        <v>3646</v>
      </c>
      <c r="E36" s="151" t="s">
        <v>217</v>
      </c>
      <c r="F36" s="150" t="s">
        <v>2628</v>
      </c>
      <c r="G36" s="150" t="s">
        <v>3160</v>
      </c>
    </row>
    <row r="37" spans="1:7" ht="17.25">
      <c r="A37" s="150" t="s">
        <v>3161</v>
      </c>
      <c r="B37" s="150" t="s">
        <v>44</v>
      </c>
      <c r="C37" s="150" t="s">
        <v>217</v>
      </c>
      <c r="D37" s="150" t="s">
        <v>3646</v>
      </c>
      <c r="E37" s="151" t="s">
        <v>217</v>
      </c>
      <c r="F37" s="150" t="s">
        <v>2628</v>
      </c>
      <c r="G37" s="150" t="s">
        <v>3162</v>
      </c>
    </row>
    <row r="38" spans="1:7" ht="17.25">
      <c r="A38" s="150" t="s">
        <v>3163</v>
      </c>
      <c r="B38" s="150" t="s">
        <v>44</v>
      </c>
      <c r="C38" s="150" t="s">
        <v>217</v>
      </c>
      <c r="D38" s="150" t="s">
        <v>3646</v>
      </c>
      <c r="E38" s="151" t="s">
        <v>217</v>
      </c>
      <c r="F38" s="150" t="s">
        <v>2628</v>
      </c>
      <c r="G38" s="150" t="s">
        <v>3164</v>
      </c>
    </row>
    <row r="39" spans="1:7" ht="17.25">
      <c r="A39" s="150" t="s">
        <v>3165</v>
      </c>
      <c r="B39" s="150" t="s">
        <v>57</v>
      </c>
      <c r="C39" s="150" t="s">
        <v>217</v>
      </c>
      <c r="D39" s="150" t="s">
        <v>3646</v>
      </c>
      <c r="E39" s="151" t="s">
        <v>217</v>
      </c>
      <c r="F39" s="150" t="s">
        <v>2628</v>
      </c>
      <c r="G39" s="150" t="s">
        <v>3166</v>
      </c>
    </row>
    <row r="40" spans="1:7" ht="17.25">
      <c r="A40" s="150" t="s">
        <v>3167</v>
      </c>
      <c r="B40" s="150" t="s">
        <v>56</v>
      </c>
      <c r="C40" s="150" t="s">
        <v>217</v>
      </c>
      <c r="D40" s="150" t="s">
        <v>3646</v>
      </c>
      <c r="E40" s="151" t="s">
        <v>217</v>
      </c>
      <c r="F40" s="150" t="s">
        <v>2628</v>
      </c>
      <c r="G40" s="150" t="s">
        <v>2836</v>
      </c>
    </row>
    <row r="41" spans="1:7" ht="17.25">
      <c r="A41" s="150" t="s">
        <v>3168</v>
      </c>
      <c r="B41" s="150" t="s">
        <v>3169</v>
      </c>
      <c r="C41" s="150" t="s">
        <v>3125</v>
      </c>
      <c r="D41" s="150" t="s">
        <v>3646</v>
      </c>
      <c r="E41" s="151" t="s">
        <v>3125</v>
      </c>
      <c r="F41" s="150" t="s">
        <v>2628</v>
      </c>
      <c r="G41" s="150" t="s">
        <v>2836</v>
      </c>
    </row>
    <row r="42" spans="1:7" ht="17.25">
      <c r="A42" s="52" t="s">
        <v>3170</v>
      </c>
      <c r="B42" s="52"/>
      <c r="C42" s="52"/>
      <c r="D42" s="52"/>
      <c r="E42" s="53"/>
      <c r="F42" s="52"/>
      <c r="G42" s="52"/>
    </row>
    <row r="43" spans="1:7" ht="17.25">
      <c r="A43" s="150" t="s">
        <v>3171</v>
      </c>
      <c r="B43" s="150" t="s">
        <v>36</v>
      </c>
      <c r="C43" s="150" t="s">
        <v>3125</v>
      </c>
      <c r="D43" s="150" t="s">
        <v>3646</v>
      </c>
      <c r="E43" s="151" t="s">
        <v>3125</v>
      </c>
      <c r="F43" s="150" t="s">
        <v>2628</v>
      </c>
      <c r="G43" s="150" t="s">
        <v>3172</v>
      </c>
    </row>
    <row r="44" spans="1:7" ht="17.25">
      <c r="A44" s="150" t="s">
        <v>3173</v>
      </c>
      <c r="B44" s="150" t="s">
        <v>38</v>
      </c>
      <c r="C44" s="150" t="s">
        <v>3125</v>
      </c>
      <c r="D44" s="150" t="s">
        <v>3646</v>
      </c>
      <c r="E44" s="151" t="s">
        <v>3125</v>
      </c>
      <c r="F44" s="150" t="s">
        <v>2628</v>
      </c>
      <c r="G44" s="150" t="s">
        <v>3174</v>
      </c>
    </row>
    <row r="45" spans="1:7" ht="17.25">
      <c r="A45" s="150" t="s">
        <v>3175</v>
      </c>
      <c r="B45" s="150" t="s">
        <v>42</v>
      </c>
      <c r="C45" s="150" t="s">
        <v>3176</v>
      </c>
      <c r="D45" s="150" t="s">
        <v>3646</v>
      </c>
      <c r="E45" s="151" t="s">
        <v>217</v>
      </c>
      <c r="F45" s="151" t="s">
        <v>2628</v>
      </c>
      <c r="G45" s="150" t="s">
        <v>3177</v>
      </c>
    </row>
    <row r="46" spans="1:7" ht="17.25">
      <c r="A46" s="150" t="s">
        <v>2890</v>
      </c>
      <c r="B46" s="150" t="s">
        <v>42</v>
      </c>
      <c r="C46" s="150" t="s">
        <v>2847</v>
      </c>
      <c r="D46" s="150" t="s">
        <v>3646</v>
      </c>
      <c r="E46" s="151" t="s">
        <v>3416</v>
      </c>
      <c r="F46" s="151" t="s">
        <v>2628</v>
      </c>
      <c r="G46" s="150" t="s">
        <v>2891</v>
      </c>
    </row>
    <row r="47" spans="1:7" ht="17.25">
      <c r="A47" s="150" t="s">
        <v>3178</v>
      </c>
      <c r="B47" s="150" t="s">
        <v>44</v>
      </c>
      <c r="C47" s="150" t="s">
        <v>217</v>
      </c>
      <c r="D47" s="150" t="s">
        <v>3646</v>
      </c>
      <c r="E47" s="151" t="s">
        <v>217</v>
      </c>
      <c r="F47" s="150" t="s">
        <v>2628</v>
      </c>
      <c r="G47" s="150" t="s">
        <v>3179</v>
      </c>
    </row>
    <row r="48" spans="1:7" ht="17.25">
      <c r="A48" s="150" t="s">
        <v>3180</v>
      </c>
      <c r="B48" s="150" t="s">
        <v>44</v>
      </c>
      <c r="C48" s="150" t="s">
        <v>217</v>
      </c>
      <c r="D48" s="150" t="s">
        <v>3646</v>
      </c>
      <c r="E48" s="151" t="s">
        <v>217</v>
      </c>
      <c r="F48" s="151" t="s">
        <v>2628</v>
      </c>
      <c r="G48" s="150" t="s">
        <v>2836</v>
      </c>
    </row>
    <row r="49" spans="1:7" ht="15">
      <c r="A49" s="37" t="s">
        <v>2896</v>
      </c>
      <c r="B49" s="37" t="s">
        <v>44</v>
      </c>
      <c r="C49" s="37" t="s">
        <v>2897</v>
      </c>
      <c r="D49" s="37" t="s">
        <v>3646</v>
      </c>
      <c r="E49" s="38" t="s">
        <v>2959</v>
      </c>
      <c r="F49" s="38" t="s">
        <v>2936</v>
      </c>
      <c r="G49" s="37" t="s">
        <v>2898</v>
      </c>
    </row>
    <row r="50" spans="1:7" ht="17.25">
      <c r="A50" s="150" t="s">
        <v>2899</v>
      </c>
      <c r="B50" s="150" t="s">
        <v>56</v>
      </c>
      <c r="C50" s="150" t="s">
        <v>2847</v>
      </c>
      <c r="D50" s="150" t="s">
        <v>3646</v>
      </c>
      <c r="E50" s="151" t="s">
        <v>3416</v>
      </c>
      <c r="F50" s="150" t="s">
        <v>2628</v>
      </c>
      <c r="G50" s="150" t="s">
        <v>2891</v>
      </c>
    </row>
    <row r="51" spans="1:7" ht="17.25">
      <c r="A51" s="150" t="s">
        <v>3053</v>
      </c>
      <c r="B51" s="150" t="s">
        <v>57</v>
      </c>
      <c r="C51" s="150" t="s">
        <v>3054</v>
      </c>
      <c r="D51" s="150" t="s">
        <v>3646</v>
      </c>
      <c r="E51" s="151" t="s">
        <v>3125</v>
      </c>
      <c r="F51" s="150" t="s">
        <v>2628</v>
      </c>
      <c r="G51" s="150" t="s">
        <v>3056</v>
      </c>
    </row>
    <row r="52" spans="1:7" ht="17.25">
      <c r="A52" s="150" t="s">
        <v>2900</v>
      </c>
      <c r="B52" s="150" t="s">
        <v>58</v>
      </c>
      <c r="C52" s="150" t="s">
        <v>1333</v>
      </c>
      <c r="D52" s="150" t="s">
        <v>3646</v>
      </c>
      <c r="E52" s="151" t="s">
        <v>1333</v>
      </c>
      <c r="F52" s="150" t="s">
        <v>2631</v>
      </c>
      <c r="G52" s="150" t="s">
        <v>2901</v>
      </c>
    </row>
    <row r="53" spans="1:7" ht="17.25">
      <c r="A53" s="150" t="s">
        <v>2902</v>
      </c>
      <c r="B53" s="150" t="s">
        <v>35</v>
      </c>
      <c r="C53" s="150" t="s">
        <v>2847</v>
      </c>
      <c r="D53" s="150" t="s">
        <v>3646</v>
      </c>
      <c r="E53" s="151" t="s">
        <v>3416</v>
      </c>
      <c r="F53" s="150" t="s">
        <v>2628</v>
      </c>
      <c r="G53" s="150" t="s">
        <v>2836</v>
      </c>
    </row>
    <row r="54" spans="1:7" ht="17.25">
      <c r="A54" s="52" t="s">
        <v>3181</v>
      </c>
      <c r="B54" s="52"/>
      <c r="C54" s="52"/>
      <c r="D54" s="52"/>
      <c r="E54" s="53"/>
      <c r="F54" s="52"/>
      <c r="G54" s="52"/>
    </row>
    <row r="55" spans="1:7" ht="17.25">
      <c r="A55" s="150" t="s">
        <v>3182</v>
      </c>
      <c r="B55" s="150" t="s">
        <v>38</v>
      </c>
      <c r="C55" s="150" t="s">
        <v>217</v>
      </c>
      <c r="D55" s="150" t="s">
        <v>3646</v>
      </c>
      <c r="E55" s="151" t="s">
        <v>217</v>
      </c>
      <c r="F55" s="150" t="s">
        <v>2628</v>
      </c>
      <c r="G55" s="150" t="s">
        <v>3183</v>
      </c>
    </row>
    <row r="56" spans="1:7" ht="17.25">
      <c r="A56" s="150" t="s">
        <v>2911</v>
      </c>
      <c r="B56" s="150" t="s">
        <v>40</v>
      </c>
      <c r="C56" s="150" t="s">
        <v>2847</v>
      </c>
      <c r="D56" s="150" t="s">
        <v>3646</v>
      </c>
      <c r="E56" s="151" t="s">
        <v>3416</v>
      </c>
      <c r="F56" s="150" t="s">
        <v>2628</v>
      </c>
      <c r="G56" s="150" t="s">
        <v>2836</v>
      </c>
    </row>
    <row r="57" spans="1:7" ht="17.25">
      <c r="A57" s="150" t="s">
        <v>3184</v>
      </c>
      <c r="B57" s="150" t="s">
        <v>40</v>
      </c>
      <c r="C57" s="150" t="s">
        <v>3125</v>
      </c>
      <c r="D57" s="150" t="s">
        <v>3646</v>
      </c>
      <c r="E57" s="151" t="s">
        <v>3125</v>
      </c>
      <c r="F57" s="150" t="s">
        <v>2628</v>
      </c>
      <c r="G57" s="150" t="s">
        <v>3185</v>
      </c>
    </row>
    <row r="58" spans="1:7" ht="17.25">
      <c r="A58" s="150" t="s">
        <v>3186</v>
      </c>
      <c r="B58" s="150" t="s">
        <v>40</v>
      </c>
      <c r="C58" s="150" t="s">
        <v>217</v>
      </c>
      <c r="D58" s="150" t="s">
        <v>3646</v>
      </c>
      <c r="E58" s="151" t="s">
        <v>217</v>
      </c>
      <c r="F58" s="150" t="s">
        <v>2628</v>
      </c>
      <c r="G58" s="150" t="s">
        <v>3187</v>
      </c>
    </row>
    <row r="59" spans="1:7" ht="17.25">
      <c r="A59" s="150" t="s">
        <v>3188</v>
      </c>
      <c r="B59" s="150" t="s">
        <v>42</v>
      </c>
      <c r="C59" s="150" t="s">
        <v>3125</v>
      </c>
      <c r="D59" s="150" t="s">
        <v>3646</v>
      </c>
      <c r="E59" s="151" t="s">
        <v>3125</v>
      </c>
      <c r="F59" s="151" t="s">
        <v>2628</v>
      </c>
      <c r="G59" s="150" t="s">
        <v>3189</v>
      </c>
    </row>
    <row r="60" spans="1:7" ht="17.25">
      <c r="A60" s="150" t="s">
        <v>3190</v>
      </c>
      <c r="B60" s="150" t="s">
        <v>44</v>
      </c>
      <c r="C60" s="150" t="s">
        <v>217</v>
      </c>
      <c r="D60" s="150" t="s">
        <v>3646</v>
      </c>
      <c r="E60" s="151" t="s">
        <v>217</v>
      </c>
      <c r="F60" s="150" t="s">
        <v>2628</v>
      </c>
      <c r="G60" s="150" t="s">
        <v>3191</v>
      </c>
    </row>
    <row r="61" spans="1:7" ht="17.25">
      <c r="A61" s="150" t="s">
        <v>3192</v>
      </c>
      <c r="B61" s="150" t="s">
        <v>44</v>
      </c>
      <c r="C61" s="150" t="s">
        <v>217</v>
      </c>
      <c r="D61" s="150" t="s">
        <v>3646</v>
      </c>
      <c r="E61" s="151" t="s">
        <v>217</v>
      </c>
      <c r="F61" s="151" t="s">
        <v>2628</v>
      </c>
      <c r="G61" s="150" t="s">
        <v>3193</v>
      </c>
    </row>
    <row r="62" spans="1:7" ht="17.25">
      <c r="A62" s="150" t="s">
        <v>3194</v>
      </c>
      <c r="B62" s="150" t="s">
        <v>56</v>
      </c>
      <c r="C62" s="150" t="s">
        <v>3195</v>
      </c>
      <c r="D62" s="150" t="s">
        <v>3646</v>
      </c>
      <c r="E62" s="151" t="s">
        <v>217</v>
      </c>
      <c r="F62" s="150" t="s">
        <v>2628</v>
      </c>
      <c r="G62" s="150" t="s">
        <v>3196</v>
      </c>
    </row>
    <row r="63" spans="1:7" ht="17.25">
      <c r="A63" s="150" t="s">
        <v>3197</v>
      </c>
      <c r="B63" s="150" t="s">
        <v>56</v>
      </c>
      <c r="C63" s="150" t="s">
        <v>3125</v>
      </c>
      <c r="D63" s="150" t="s">
        <v>3646</v>
      </c>
      <c r="E63" s="151" t="s">
        <v>3125</v>
      </c>
      <c r="F63" s="150" t="s">
        <v>2628</v>
      </c>
      <c r="G63" s="150" t="s">
        <v>3198</v>
      </c>
    </row>
    <row r="64" spans="1:7" ht="17.25">
      <c r="A64" s="150" t="s">
        <v>3199</v>
      </c>
      <c r="B64" s="150" t="s">
        <v>56</v>
      </c>
      <c r="C64" s="150" t="s">
        <v>3200</v>
      </c>
      <c r="D64" s="150" t="s">
        <v>3646</v>
      </c>
      <c r="E64" s="151" t="s">
        <v>3125</v>
      </c>
      <c r="F64" s="150" t="s">
        <v>2628</v>
      </c>
      <c r="G64" s="150" t="s">
        <v>3201</v>
      </c>
    </row>
    <row r="65" spans="1:7" ht="17.25">
      <c r="A65" s="150" t="s">
        <v>3202</v>
      </c>
      <c r="B65" s="150" t="s">
        <v>57</v>
      </c>
      <c r="C65" s="150" t="s">
        <v>3125</v>
      </c>
      <c r="D65" s="150" t="s">
        <v>3646</v>
      </c>
      <c r="E65" s="151" t="s">
        <v>3125</v>
      </c>
      <c r="F65" s="150" t="s">
        <v>2628</v>
      </c>
      <c r="G65" s="150" t="s">
        <v>3203</v>
      </c>
    </row>
    <row r="66" spans="1:7" ht="17.25">
      <c r="A66" s="150" t="s">
        <v>2913</v>
      </c>
      <c r="B66" s="150" t="s">
        <v>57</v>
      </c>
      <c r="C66" s="150" t="s">
        <v>2847</v>
      </c>
      <c r="D66" s="150" t="s">
        <v>3646</v>
      </c>
      <c r="E66" s="151" t="s">
        <v>3416</v>
      </c>
      <c r="F66" s="150" t="s">
        <v>2628</v>
      </c>
      <c r="G66" s="150" t="s">
        <v>2914</v>
      </c>
    </row>
    <row r="67" spans="1:7" ht="17.25">
      <c r="A67" s="150" t="s">
        <v>3204</v>
      </c>
      <c r="B67" s="150" t="s">
        <v>58</v>
      </c>
      <c r="C67" s="150" t="s">
        <v>217</v>
      </c>
      <c r="D67" s="150" t="s">
        <v>3646</v>
      </c>
      <c r="E67" s="151" t="s">
        <v>217</v>
      </c>
      <c r="F67" s="150" t="s">
        <v>2628</v>
      </c>
      <c r="G67" s="150" t="s">
        <v>3205</v>
      </c>
    </row>
    <row r="68" spans="1:7" ht="17.25">
      <c r="A68" s="150" t="s">
        <v>3065</v>
      </c>
      <c r="B68" s="150"/>
      <c r="C68" s="150" t="s">
        <v>3066</v>
      </c>
      <c r="D68" s="150" t="s">
        <v>3646</v>
      </c>
      <c r="E68" s="151" t="s">
        <v>217</v>
      </c>
      <c r="F68" s="150" t="s">
        <v>2628</v>
      </c>
      <c r="G68" s="150" t="s">
        <v>3067</v>
      </c>
    </row>
    <row r="69" spans="1:7" ht="17.25">
      <c r="A69" s="150" t="s">
        <v>2915</v>
      </c>
      <c r="B69" s="150" t="s">
        <v>2916</v>
      </c>
      <c r="C69" s="150" t="s">
        <v>1333</v>
      </c>
      <c r="D69" s="150" t="s">
        <v>3646</v>
      </c>
      <c r="E69" s="151" t="s">
        <v>1333</v>
      </c>
      <c r="F69" s="150" t="s">
        <v>2631</v>
      </c>
      <c r="G69" s="150" t="s">
        <v>2836</v>
      </c>
    </row>
    <row r="70" spans="1:7" ht="17.25">
      <c r="A70" s="52" t="s">
        <v>3206</v>
      </c>
      <c r="B70" s="52"/>
      <c r="C70" s="52"/>
      <c r="D70" s="52"/>
      <c r="E70" s="53"/>
      <c r="F70" s="52"/>
      <c r="G70" s="52"/>
    </row>
    <row r="71" spans="1:7" ht="17.25">
      <c r="A71" s="150" t="s">
        <v>3207</v>
      </c>
      <c r="B71" s="150" t="s">
        <v>36</v>
      </c>
      <c r="C71" s="150" t="s">
        <v>3125</v>
      </c>
      <c r="D71" s="150" t="s">
        <v>3646</v>
      </c>
      <c r="E71" s="151" t="s">
        <v>3125</v>
      </c>
      <c r="F71" s="150" t="s">
        <v>2628</v>
      </c>
      <c r="G71" s="150" t="s">
        <v>3208</v>
      </c>
    </row>
    <row r="72" spans="1:7" ht="17.25">
      <c r="A72" s="150" t="s">
        <v>3209</v>
      </c>
      <c r="B72" s="150" t="s">
        <v>36</v>
      </c>
      <c r="C72" s="150" t="s">
        <v>217</v>
      </c>
      <c r="D72" s="150" t="s">
        <v>3646</v>
      </c>
      <c r="E72" s="151" t="s">
        <v>217</v>
      </c>
      <c r="F72" s="150" t="s">
        <v>2628</v>
      </c>
      <c r="G72" s="150" t="s">
        <v>3210</v>
      </c>
    </row>
    <row r="73" spans="1:7" ht="17.25">
      <c r="A73" s="150" t="s">
        <v>3211</v>
      </c>
      <c r="B73" s="150" t="s">
        <v>36</v>
      </c>
      <c r="C73" s="150" t="s">
        <v>3125</v>
      </c>
      <c r="D73" s="150" t="s">
        <v>3646</v>
      </c>
      <c r="E73" s="151" t="s">
        <v>3125</v>
      </c>
      <c r="F73" s="150" t="s">
        <v>2628</v>
      </c>
      <c r="G73" s="150" t="s">
        <v>3212</v>
      </c>
    </row>
    <row r="74" spans="1:7" ht="17.25">
      <c r="A74" s="150" t="s">
        <v>3213</v>
      </c>
      <c r="B74" s="150" t="s">
        <v>36</v>
      </c>
      <c r="C74" s="150" t="s">
        <v>217</v>
      </c>
      <c r="D74" s="150" t="s">
        <v>3646</v>
      </c>
      <c r="E74" s="151" t="s">
        <v>217</v>
      </c>
      <c r="F74" s="150" t="s">
        <v>2628</v>
      </c>
      <c r="G74" s="150" t="s">
        <v>3214</v>
      </c>
    </row>
    <row r="75" spans="1:7" ht="17.25">
      <c r="A75" s="150" t="s">
        <v>3215</v>
      </c>
      <c r="B75" s="150" t="s">
        <v>40</v>
      </c>
      <c r="C75" s="150" t="s">
        <v>3125</v>
      </c>
      <c r="D75" s="150" t="s">
        <v>3646</v>
      </c>
      <c r="E75" s="151" t="s">
        <v>3125</v>
      </c>
      <c r="F75" s="150" t="s">
        <v>2628</v>
      </c>
      <c r="G75" s="150" t="s">
        <v>3216</v>
      </c>
    </row>
    <row r="76" spans="1:7" ht="17.25">
      <c r="A76" s="150" t="s">
        <v>3217</v>
      </c>
      <c r="B76" s="150" t="s">
        <v>40</v>
      </c>
      <c r="C76" s="150" t="s">
        <v>217</v>
      </c>
      <c r="D76" s="150" t="s">
        <v>3646</v>
      </c>
      <c r="E76" s="151" t="s">
        <v>217</v>
      </c>
      <c r="F76" s="150" t="s">
        <v>2628</v>
      </c>
      <c r="G76" s="150" t="s">
        <v>3218</v>
      </c>
    </row>
    <row r="77" spans="1:7" ht="17.25">
      <c r="A77" s="150" t="s">
        <v>3219</v>
      </c>
      <c r="B77" s="150" t="s">
        <v>42</v>
      </c>
      <c r="C77" s="150" t="s">
        <v>3125</v>
      </c>
      <c r="D77" s="150" t="s">
        <v>3646</v>
      </c>
      <c r="E77" s="151" t="s">
        <v>3125</v>
      </c>
      <c r="F77" s="150" t="s">
        <v>2628</v>
      </c>
      <c r="G77" s="150" t="s">
        <v>3220</v>
      </c>
    </row>
    <row r="78" spans="1:7" ht="17.25">
      <c r="A78" s="150" t="s">
        <v>2921</v>
      </c>
      <c r="B78" s="150" t="s">
        <v>42</v>
      </c>
      <c r="C78" s="150" t="s">
        <v>2922</v>
      </c>
      <c r="D78" s="150" t="s">
        <v>3646</v>
      </c>
      <c r="E78" s="151" t="s">
        <v>3422</v>
      </c>
      <c r="F78" s="150" t="s">
        <v>2628</v>
      </c>
      <c r="G78" s="150" t="s">
        <v>2923</v>
      </c>
    </row>
    <row r="79" spans="1:7" ht="17.25">
      <c r="A79" s="150" t="s">
        <v>3222</v>
      </c>
      <c r="B79" s="150" t="s">
        <v>44</v>
      </c>
      <c r="C79" s="150" t="s">
        <v>3125</v>
      </c>
      <c r="D79" s="150" t="s">
        <v>3646</v>
      </c>
      <c r="E79" s="151" t="s">
        <v>3125</v>
      </c>
      <c r="F79" s="150" t="s">
        <v>2628</v>
      </c>
      <c r="G79" s="150" t="s">
        <v>3223</v>
      </c>
    </row>
    <row r="80" spans="1:7" ht="17.25">
      <c r="A80" s="150" t="s">
        <v>2924</v>
      </c>
      <c r="B80" s="150" t="s">
        <v>44</v>
      </c>
      <c r="C80" s="150" t="s">
        <v>2847</v>
      </c>
      <c r="D80" s="150" t="s">
        <v>3646</v>
      </c>
      <c r="E80" s="151" t="s">
        <v>3416</v>
      </c>
      <c r="F80" s="150" t="s">
        <v>2628</v>
      </c>
      <c r="G80" s="150" t="s">
        <v>2925</v>
      </c>
    </row>
    <row r="81" spans="1:7" ht="17.25">
      <c r="A81" s="150" t="s">
        <v>3224</v>
      </c>
      <c r="B81" s="150" t="s">
        <v>44</v>
      </c>
      <c r="C81" s="150" t="s">
        <v>3125</v>
      </c>
      <c r="D81" s="150" t="s">
        <v>3646</v>
      </c>
      <c r="E81" s="151" t="s">
        <v>3125</v>
      </c>
      <c r="F81" s="150" t="s">
        <v>2628</v>
      </c>
      <c r="G81" s="150" t="s">
        <v>3225</v>
      </c>
    </row>
    <row r="82" spans="1:7" ht="17.25">
      <c r="A82" s="150" t="s">
        <v>3226</v>
      </c>
      <c r="B82" s="150" t="s">
        <v>56</v>
      </c>
      <c r="C82" s="150" t="s">
        <v>3125</v>
      </c>
      <c r="D82" s="150" t="s">
        <v>3646</v>
      </c>
      <c r="E82" s="151" t="s">
        <v>3125</v>
      </c>
      <c r="F82" s="150" t="s">
        <v>2628</v>
      </c>
      <c r="G82" s="150" t="s">
        <v>3227</v>
      </c>
    </row>
    <row r="83" spans="1:7" ht="17.25">
      <c r="A83" s="150" t="s">
        <v>3228</v>
      </c>
      <c r="B83" s="150" t="s">
        <v>57</v>
      </c>
      <c r="C83" s="150" t="s">
        <v>3125</v>
      </c>
      <c r="D83" s="150" t="s">
        <v>3646</v>
      </c>
      <c r="E83" s="151" t="s">
        <v>3125</v>
      </c>
      <c r="F83" s="150" t="s">
        <v>2628</v>
      </c>
      <c r="G83" s="150" t="s">
        <v>3229</v>
      </c>
    </row>
    <row r="84" spans="1:7" ht="17.25">
      <c r="A84" s="150" t="s">
        <v>3082</v>
      </c>
      <c r="B84" s="150" t="s">
        <v>2876</v>
      </c>
      <c r="C84" s="150" t="s">
        <v>3083</v>
      </c>
      <c r="D84" s="150" t="s">
        <v>3646</v>
      </c>
      <c r="E84" s="151" t="s">
        <v>3125</v>
      </c>
      <c r="F84" s="150" t="s">
        <v>2628</v>
      </c>
      <c r="G84" s="150" t="s">
        <v>3084</v>
      </c>
    </row>
    <row r="85" spans="1:7" ht="17.25">
      <c r="A85" s="150" t="s">
        <v>3230</v>
      </c>
      <c r="B85" s="150" t="s">
        <v>3231</v>
      </c>
      <c r="C85" s="150" t="s">
        <v>3125</v>
      </c>
      <c r="D85" s="150" t="s">
        <v>3646</v>
      </c>
      <c r="E85" s="151" t="s">
        <v>3125</v>
      </c>
      <c r="F85" s="150" t="s">
        <v>2628</v>
      </c>
      <c r="G85" s="150" t="s">
        <v>2836</v>
      </c>
    </row>
    <row r="86" spans="1:7" ht="17.25">
      <c r="A86" s="150" t="s">
        <v>3232</v>
      </c>
      <c r="B86" s="150" t="s">
        <v>36</v>
      </c>
      <c r="C86" s="150" t="s">
        <v>3125</v>
      </c>
      <c r="D86" s="150" t="s">
        <v>3646</v>
      </c>
      <c r="E86" s="151" t="s">
        <v>3125</v>
      </c>
      <c r="F86" s="151" t="s">
        <v>2628</v>
      </c>
      <c r="G86" s="150" t="s">
        <v>2836</v>
      </c>
    </row>
    <row r="87" spans="1:7" ht="17.25">
      <c r="A87" s="150" t="s">
        <v>3233</v>
      </c>
      <c r="B87" s="150" t="s">
        <v>3234</v>
      </c>
      <c r="C87" s="150" t="s">
        <v>217</v>
      </c>
      <c r="D87" s="150" t="s">
        <v>3646</v>
      </c>
      <c r="E87" s="151" t="s">
        <v>217</v>
      </c>
      <c r="F87" s="150" t="s">
        <v>2628</v>
      </c>
      <c r="G87" s="150" t="s">
        <v>2836</v>
      </c>
    </row>
    <row r="88" spans="1:7" ht="17.25">
      <c r="A88" s="52" t="s">
        <v>3235</v>
      </c>
      <c r="B88" s="52"/>
      <c r="C88" s="52"/>
      <c r="D88" s="52"/>
      <c r="E88" s="53"/>
      <c r="F88" s="52"/>
      <c r="G88" s="52"/>
    </row>
    <row r="89" spans="1:7" ht="17.25">
      <c r="A89" s="150" t="s">
        <v>3236</v>
      </c>
      <c r="B89" s="150" t="s">
        <v>35</v>
      </c>
      <c r="C89" s="150" t="s">
        <v>217</v>
      </c>
      <c r="D89" s="150" t="s">
        <v>3646</v>
      </c>
      <c r="E89" s="151" t="s">
        <v>217</v>
      </c>
      <c r="F89" s="150" t="s">
        <v>2628</v>
      </c>
      <c r="G89" s="150" t="s">
        <v>3237</v>
      </c>
    </row>
    <row r="90" spans="1:7" ht="17.25">
      <c r="A90" s="150" t="s">
        <v>3238</v>
      </c>
      <c r="B90" s="150" t="s">
        <v>33</v>
      </c>
      <c r="C90" s="150" t="s">
        <v>3125</v>
      </c>
      <c r="D90" s="150" t="s">
        <v>3646</v>
      </c>
      <c r="E90" s="151" t="s">
        <v>3125</v>
      </c>
      <c r="F90" s="150" t="s">
        <v>2628</v>
      </c>
      <c r="G90" s="150" t="s">
        <v>3239</v>
      </c>
    </row>
    <row r="91" spans="1:7" ht="17.25">
      <c r="A91" s="150" t="s">
        <v>3240</v>
      </c>
      <c r="B91" s="150" t="s">
        <v>40</v>
      </c>
      <c r="C91" s="150" t="s">
        <v>217</v>
      </c>
      <c r="D91" s="150" t="s">
        <v>3646</v>
      </c>
      <c r="E91" s="151" t="s">
        <v>217</v>
      </c>
      <c r="F91" s="151" t="s">
        <v>2628</v>
      </c>
      <c r="G91" s="150" t="s">
        <v>3241</v>
      </c>
    </row>
    <row r="92" spans="1:7" ht="17.25">
      <c r="A92" s="150" t="s">
        <v>3242</v>
      </c>
      <c r="B92" s="150" t="s">
        <v>40</v>
      </c>
      <c r="C92" s="150" t="s">
        <v>217</v>
      </c>
      <c r="D92" s="150" t="s">
        <v>3646</v>
      </c>
      <c r="E92" s="151" t="s">
        <v>217</v>
      </c>
      <c r="F92" s="150" t="s">
        <v>2628</v>
      </c>
      <c r="G92" s="150" t="s">
        <v>3243</v>
      </c>
    </row>
    <row r="93" spans="1:7" ht="17.25">
      <c r="A93" s="150" t="s">
        <v>3244</v>
      </c>
      <c r="B93" s="150" t="s">
        <v>40</v>
      </c>
      <c r="C93" s="150" t="s">
        <v>217</v>
      </c>
      <c r="D93" s="150" t="s">
        <v>3646</v>
      </c>
      <c r="E93" s="151" t="s">
        <v>217</v>
      </c>
      <c r="F93" s="150" t="s">
        <v>2628</v>
      </c>
      <c r="G93" s="150" t="s">
        <v>3245</v>
      </c>
    </row>
    <row r="94" spans="1:7" ht="17.25">
      <c r="A94" s="150" t="s">
        <v>3246</v>
      </c>
      <c r="B94" s="150" t="s">
        <v>33</v>
      </c>
      <c r="C94" s="150" t="s">
        <v>217</v>
      </c>
      <c r="D94" s="150" t="s">
        <v>3646</v>
      </c>
      <c r="E94" s="151" t="s">
        <v>217</v>
      </c>
      <c r="F94" s="151" t="s">
        <v>2628</v>
      </c>
      <c r="G94" s="150" t="s">
        <v>3247</v>
      </c>
    </row>
    <row r="95" spans="1:7" ht="17.25">
      <c r="A95" s="150" t="s">
        <v>3249</v>
      </c>
      <c r="B95" s="150" t="s">
        <v>56</v>
      </c>
      <c r="C95" s="150" t="s">
        <v>217</v>
      </c>
      <c r="D95" s="150" t="s">
        <v>3646</v>
      </c>
      <c r="E95" s="151" t="s">
        <v>217</v>
      </c>
      <c r="F95" s="150" t="s">
        <v>2628</v>
      </c>
      <c r="G95" s="150" t="s">
        <v>3243</v>
      </c>
    </row>
    <row r="96" spans="1:7" ht="17.25">
      <c r="A96" s="150" t="s">
        <v>3250</v>
      </c>
      <c r="B96" s="150" t="s">
        <v>57</v>
      </c>
      <c r="C96" s="150" t="s">
        <v>3125</v>
      </c>
      <c r="D96" s="150" t="s">
        <v>3646</v>
      </c>
      <c r="E96" s="151" t="s">
        <v>3125</v>
      </c>
      <c r="F96" s="150" t="s">
        <v>2628</v>
      </c>
      <c r="G96" s="150" t="s">
        <v>3251</v>
      </c>
    </row>
    <row r="97" spans="1:7" ht="17.25">
      <c r="A97" s="150" t="s">
        <v>3252</v>
      </c>
      <c r="B97" s="150" t="s">
        <v>57</v>
      </c>
      <c r="C97" s="150" t="s">
        <v>3125</v>
      </c>
      <c r="D97" s="150" t="s">
        <v>3646</v>
      </c>
      <c r="E97" s="151" t="s">
        <v>3125</v>
      </c>
      <c r="F97" s="150" t="s">
        <v>2628</v>
      </c>
      <c r="G97" s="150" t="s">
        <v>3253</v>
      </c>
    </row>
    <row r="98" spans="1:7" ht="17.25">
      <c r="A98" s="150" t="s">
        <v>3254</v>
      </c>
      <c r="B98" s="150" t="s">
        <v>58</v>
      </c>
      <c r="C98" s="150" t="s">
        <v>217</v>
      </c>
      <c r="D98" s="150" t="s">
        <v>3646</v>
      </c>
      <c r="E98" s="151" t="s">
        <v>217</v>
      </c>
      <c r="F98" s="150" t="s">
        <v>2628</v>
      </c>
      <c r="G98" s="150" t="s">
        <v>3255</v>
      </c>
    </row>
    <row r="99" spans="1:7" ht="17.25">
      <c r="A99" s="150" t="s">
        <v>3256</v>
      </c>
      <c r="B99" s="150" t="s">
        <v>42</v>
      </c>
      <c r="C99" s="150" t="s">
        <v>3257</v>
      </c>
      <c r="D99" s="150" t="s">
        <v>3646</v>
      </c>
      <c r="E99" s="151" t="s">
        <v>217</v>
      </c>
      <c r="F99" s="150" t="s">
        <v>2628</v>
      </c>
      <c r="G99" s="150" t="s">
        <v>2836</v>
      </c>
    </row>
    <row r="100" spans="1:7" ht="17.25">
      <c r="A100" s="150" t="s">
        <v>3258</v>
      </c>
      <c r="B100" s="150" t="s">
        <v>38</v>
      </c>
      <c r="C100" s="150" t="s">
        <v>3125</v>
      </c>
      <c r="D100" s="150" t="s">
        <v>3646</v>
      </c>
      <c r="E100" s="151" t="s">
        <v>3125</v>
      </c>
      <c r="F100" s="150" t="s">
        <v>2628</v>
      </c>
      <c r="G100" s="150" t="s">
        <v>2836</v>
      </c>
    </row>
    <row r="101" spans="1:7" ht="17.25">
      <c r="A101" s="150" t="s">
        <v>3259</v>
      </c>
      <c r="B101" s="150" t="s">
        <v>33</v>
      </c>
      <c r="C101" s="150" t="s">
        <v>217</v>
      </c>
      <c r="D101" s="150" t="s">
        <v>3646</v>
      </c>
      <c r="E101" s="151" t="s">
        <v>217</v>
      </c>
      <c r="F101" s="150" t="s">
        <v>2628</v>
      </c>
      <c r="G101" s="150" t="s">
        <v>2836</v>
      </c>
    </row>
    <row r="102" spans="1:7" ht="17.25">
      <c r="A102" s="52" t="s">
        <v>3260</v>
      </c>
      <c r="B102" s="52"/>
      <c r="C102" s="52"/>
      <c r="D102" s="52"/>
      <c r="E102" s="53"/>
      <c r="F102" s="52"/>
      <c r="G102" s="52"/>
    </row>
    <row r="103" spans="1:7" ht="17.25">
      <c r="A103" s="150" t="s">
        <v>3261</v>
      </c>
      <c r="B103" s="150" t="s">
        <v>38</v>
      </c>
      <c r="C103" s="150" t="s">
        <v>217</v>
      </c>
      <c r="D103" s="150" t="s">
        <v>3646</v>
      </c>
      <c r="E103" s="151" t="s">
        <v>217</v>
      </c>
      <c r="F103" s="150" t="s">
        <v>2628</v>
      </c>
      <c r="G103" s="150" t="s">
        <v>3255</v>
      </c>
    </row>
    <row r="104" spans="1:7" ht="17.25">
      <c r="A104" s="150" t="s">
        <v>3262</v>
      </c>
      <c r="B104" s="150" t="s">
        <v>42</v>
      </c>
      <c r="C104" s="150" t="s">
        <v>3125</v>
      </c>
      <c r="D104" s="150" t="s">
        <v>3646</v>
      </c>
      <c r="E104" s="151" t="s">
        <v>3125</v>
      </c>
      <c r="F104" s="151" t="s">
        <v>2628</v>
      </c>
      <c r="G104" s="150" t="s">
        <v>3263</v>
      </c>
    </row>
    <row r="105" spans="1:7" ht="17.25">
      <c r="A105" s="150" t="s">
        <v>3264</v>
      </c>
      <c r="B105" s="150" t="s">
        <v>42</v>
      </c>
      <c r="C105" s="150" t="s">
        <v>3125</v>
      </c>
      <c r="D105" s="150" t="s">
        <v>3646</v>
      </c>
      <c r="E105" s="151" t="s">
        <v>3125</v>
      </c>
      <c r="F105" s="150" t="s">
        <v>2628</v>
      </c>
      <c r="G105" s="150" t="s">
        <v>3265</v>
      </c>
    </row>
    <row r="106" spans="1:7" ht="17.25">
      <c r="A106" s="150" t="s">
        <v>3266</v>
      </c>
      <c r="B106" s="150" t="s">
        <v>44</v>
      </c>
      <c r="C106" s="150" t="s">
        <v>217</v>
      </c>
      <c r="D106" s="150" t="s">
        <v>3646</v>
      </c>
      <c r="E106" s="151" t="s">
        <v>217</v>
      </c>
      <c r="F106" s="150" t="s">
        <v>2628</v>
      </c>
      <c r="G106" s="150" t="s">
        <v>3267</v>
      </c>
    </row>
    <row r="107" spans="1:7" ht="17.25">
      <c r="A107" s="150" t="s">
        <v>3268</v>
      </c>
      <c r="B107" s="150" t="s">
        <v>56</v>
      </c>
      <c r="C107" s="150" t="s">
        <v>3269</v>
      </c>
      <c r="D107" s="150" t="s">
        <v>3646</v>
      </c>
      <c r="E107" s="151" t="s">
        <v>217</v>
      </c>
      <c r="F107" s="150" t="s">
        <v>2628</v>
      </c>
      <c r="G107" s="150" t="s">
        <v>3270</v>
      </c>
    </row>
    <row r="108" spans="1:7" ht="17.25">
      <c r="A108" s="150" t="s">
        <v>3271</v>
      </c>
      <c r="B108" s="150" t="s">
        <v>56</v>
      </c>
      <c r="C108" s="150" t="s">
        <v>3269</v>
      </c>
      <c r="D108" s="150" t="s">
        <v>3646</v>
      </c>
      <c r="E108" s="151" t="s">
        <v>217</v>
      </c>
      <c r="F108" s="150" t="s">
        <v>2628</v>
      </c>
      <c r="G108" s="150" t="s">
        <v>3270</v>
      </c>
    </row>
    <row r="109" spans="1:7" ht="17.25">
      <c r="A109" s="150" t="s">
        <v>3272</v>
      </c>
      <c r="B109" s="150" t="s">
        <v>56</v>
      </c>
      <c r="C109" s="150" t="s">
        <v>217</v>
      </c>
      <c r="D109" s="150" t="s">
        <v>3646</v>
      </c>
      <c r="E109" s="151" t="s">
        <v>217</v>
      </c>
      <c r="F109" s="150" t="s">
        <v>2628</v>
      </c>
      <c r="G109" s="150" t="s">
        <v>3273</v>
      </c>
    </row>
    <row r="110" spans="1:7" ht="17.25">
      <c r="A110" s="150" t="s">
        <v>3274</v>
      </c>
      <c r="B110" s="150" t="s">
        <v>57</v>
      </c>
      <c r="C110" s="150" t="s">
        <v>3125</v>
      </c>
      <c r="D110" s="150" t="s">
        <v>3646</v>
      </c>
      <c r="E110" s="151" t="s">
        <v>3125</v>
      </c>
      <c r="F110" s="150" t="s">
        <v>2628</v>
      </c>
      <c r="G110" s="150" t="s">
        <v>3275</v>
      </c>
    </row>
    <row r="111" spans="1:7" ht="17.25">
      <c r="A111" s="150" t="s">
        <v>2947</v>
      </c>
      <c r="B111" s="150" t="s">
        <v>58</v>
      </c>
      <c r="C111" s="150" t="s">
        <v>2839</v>
      </c>
      <c r="D111" s="150" t="s">
        <v>3646</v>
      </c>
      <c r="E111" s="151" t="s">
        <v>217</v>
      </c>
      <c r="F111" s="150" t="s">
        <v>2628</v>
      </c>
      <c r="G111" s="150" t="s">
        <v>2948</v>
      </c>
    </row>
    <row r="112" spans="1:7" ht="17.25">
      <c r="A112" s="150" t="s">
        <v>3276</v>
      </c>
      <c r="B112" s="150" t="s">
        <v>58</v>
      </c>
      <c r="C112" s="150" t="s">
        <v>3125</v>
      </c>
      <c r="D112" s="150" t="s">
        <v>3646</v>
      </c>
      <c r="E112" s="151" t="s">
        <v>3125</v>
      </c>
      <c r="F112" s="150" t="s">
        <v>2628</v>
      </c>
      <c r="G112" s="150" t="s">
        <v>3277</v>
      </c>
    </row>
    <row r="113" spans="1:7" ht="17.25">
      <c r="A113" s="150" t="s">
        <v>3278</v>
      </c>
      <c r="B113" s="150" t="s">
        <v>58</v>
      </c>
      <c r="C113" s="150" t="s">
        <v>217</v>
      </c>
      <c r="D113" s="150" t="s">
        <v>3646</v>
      </c>
      <c r="E113" s="151" t="s">
        <v>217</v>
      </c>
      <c r="F113" s="151" t="s">
        <v>2628</v>
      </c>
      <c r="G113" s="150" t="s">
        <v>3279</v>
      </c>
    </row>
    <row r="114" spans="1:7" ht="17.25">
      <c r="A114" s="150" t="s">
        <v>3280</v>
      </c>
      <c r="B114" s="150" t="s">
        <v>3281</v>
      </c>
      <c r="C114" s="150" t="s">
        <v>217</v>
      </c>
      <c r="D114" s="150" t="s">
        <v>3646</v>
      </c>
      <c r="E114" s="151" t="s">
        <v>217</v>
      </c>
      <c r="F114" s="151" t="s">
        <v>2628</v>
      </c>
      <c r="G114" s="150" t="s">
        <v>3282</v>
      </c>
    </row>
    <row r="115" spans="1:7" ht="17.25">
      <c r="A115" s="150" t="s">
        <v>3283</v>
      </c>
      <c r="B115" s="150" t="s">
        <v>3284</v>
      </c>
      <c r="C115" s="150" t="s">
        <v>3125</v>
      </c>
      <c r="D115" s="150" t="s">
        <v>3646</v>
      </c>
      <c r="E115" s="151" t="s">
        <v>3125</v>
      </c>
      <c r="F115" s="151" t="s">
        <v>2628</v>
      </c>
      <c r="G115" s="150" t="s">
        <v>3285</v>
      </c>
    </row>
    <row r="116" spans="1:7" ht="17.25">
      <c r="A116" s="150" t="s">
        <v>2950</v>
      </c>
      <c r="B116" s="150" t="s">
        <v>2951</v>
      </c>
      <c r="C116" s="150" t="s">
        <v>1333</v>
      </c>
      <c r="D116" s="150" t="s">
        <v>3646</v>
      </c>
      <c r="E116" s="151" t="s">
        <v>1333</v>
      </c>
      <c r="F116" s="150" t="s">
        <v>2631</v>
      </c>
      <c r="G116" s="150" t="s">
        <v>2836</v>
      </c>
    </row>
    <row r="117" spans="1:7" ht="17.25">
      <c r="A117" s="150" t="s">
        <v>2952</v>
      </c>
      <c r="B117" s="150" t="s">
        <v>2951</v>
      </c>
      <c r="C117" s="150" t="s">
        <v>1333</v>
      </c>
      <c r="D117" s="150" t="s">
        <v>3646</v>
      </c>
      <c r="E117" s="151" t="s">
        <v>1333</v>
      </c>
      <c r="F117" s="150" t="s">
        <v>2631</v>
      </c>
      <c r="G117" s="150" t="s">
        <v>2836</v>
      </c>
    </row>
    <row r="118" spans="1:7" ht="17.25">
      <c r="A118" s="150" t="s">
        <v>3286</v>
      </c>
      <c r="B118" s="150" t="s">
        <v>40</v>
      </c>
      <c r="C118" s="150" t="s">
        <v>217</v>
      </c>
      <c r="D118" s="150" t="s">
        <v>3646</v>
      </c>
      <c r="E118" s="151" t="s">
        <v>217</v>
      </c>
      <c r="F118" s="150" t="s">
        <v>2628</v>
      </c>
      <c r="G118" s="150" t="s">
        <v>3287</v>
      </c>
    </row>
    <row r="119" spans="1:7" ht="17.25">
      <c r="A119" s="150" t="s">
        <v>3288</v>
      </c>
      <c r="B119" s="150"/>
      <c r="C119" s="150" t="s">
        <v>217</v>
      </c>
      <c r="D119" s="150" t="s">
        <v>3646</v>
      </c>
      <c r="E119" s="151" t="s">
        <v>217</v>
      </c>
      <c r="F119" s="150" t="s">
        <v>2628</v>
      </c>
      <c r="G119" s="150" t="s">
        <v>2836</v>
      </c>
    </row>
    <row r="120" spans="1:7" ht="17.25">
      <c r="A120" s="52" t="s">
        <v>3289</v>
      </c>
      <c r="B120" s="52"/>
      <c r="C120" s="52"/>
      <c r="D120" s="52"/>
      <c r="E120" s="53"/>
      <c r="F120" s="52"/>
      <c r="G120" s="52"/>
    </row>
    <row r="121" spans="1:7" ht="17.25">
      <c r="A121" s="150" t="s">
        <v>2956</v>
      </c>
      <c r="B121" s="150" t="s">
        <v>2957</v>
      </c>
      <c r="C121" s="150" t="s">
        <v>1333</v>
      </c>
      <c r="D121" s="150" t="s">
        <v>3646</v>
      </c>
      <c r="E121" s="151" t="s">
        <v>1333</v>
      </c>
      <c r="F121" s="150" t="s">
        <v>2631</v>
      </c>
      <c r="G121" s="150" t="s">
        <v>2836</v>
      </c>
    </row>
    <row r="122" spans="1:7" ht="17.25">
      <c r="A122" s="148" t="s">
        <v>2958</v>
      </c>
      <c r="B122" s="148"/>
      <c r="C122" s="148" t="s">
        <v>2959</v>
      </c>
      <c r="D122" s="148" t="s">
        <v>3646</v>
      </c>
      <c r="E122" s="149" t="s">
        <v>2959</v>
      </c>
      <c r="F122" s="149" t="s">
        <v>2936</v>
      </c>
      <c r="G122" s="148" t="s">
        <v>2836</v>
      </c>
    </row>
    <row r="123" spans="1:7" ht="17.25">
      <c r="A123" s="150" t="s">
        <v>3290</v>
      </c>
      <c r="B123" s="150" t="s">
        <v>3291</v>
      </c>
      <c r="C123" s="150" t="s">
        <v>3125</v>
      </c>
      <c r="D123" s="150" t="s">
        <v>3646</v>
      </c>
      <c r="E123" s="151" t="s">
        <v>3125</v>
      </c>
      <c r="F123" s="151" t="s">
        <v>2628</v>
      </c>
      <c r="G123" s="150" t="s">
        <v>3292</v>
      </c>
    </row>
    <row r="124" spans="1:7" ht="17.25">
      <c r="A124" s="150" t="s">
        <v>3293</v>
      </c>
      <c r="B124" s="150"/>
      <c r="C124" s="150" t="s">
        <v>217</v>
      </c>
      <c r="D124" s="150" t="s">
        <v>3646</v>
      </c>
      <c r="E124" s="151" t="s">
        <v>217</v>
      </c>
      <c r="F124" s="150" t="s">
        <v>2628</v>
      </c>
      <c r="G124" s="150" t="s">
        <v>2836</v>
      </c>
    </row>
    <row r="125" spans="1:7" ht="17.25">
      <c r="A125" s="52" t="s">
        <v>3294</v>
      </c>
      <c r="B125" s="52"/>
      <c r="C125" s="52"/>
      <c r="D125" s="52"/>
      <c r="E125" s="53"/>
      <c r="F125" s="52"/>
      <c r="G125" s="52"/>
    </row>
    <row r="126" spans="1:7" ht="17.25">
      <c r="A126" s="150" t="s">
        <v>3295</v>
      </c>
      <c r="B126" s="150" t="s">
        <v>10</v>
      </c>
      <c r="C126" s="150" t="s">
        <v>217</v>
      </c>
      <c r="D126" s="150" t="s">
        <v>3646</v>
      </c>
      <c r="E126" s="151" t="s">
        <v>217</v>
      </c>
      <c r="F126" s="150" t="s">
        <v>2628</v>
      </c>
      <c r="G126" s="150" t="s">
        <v>2836</v>
      </c>
    </row>
    <row r="127" spans="1:7" ht="17.25">
      <c r="A127" s="150" t="s">
        <v>3296</v>
      </c>
      <c r="B127" s="150" t="s">
        <v>3297</v>
      </c>
      <c r="C127" s="150" t="s">
        <v>217</v>
      </c>
      <c r="D127" s="150" t="s">
        <v>3646</v>
      </c>
      <c r="E127" s="151" t="s">
        <v>217</v>
      </c>
      <c r="F127" s="150" t="s">
        <v>2628</v>
      </c>
      <c r="G127" s="150" t="s">
        <v>3298</v>
      </c>
    </row>
    <row r="128" spans="1:7" ht="17.25">
      <c r="A128" s="150" t="s">
        <v>3299</v>
      </c>
      <c r="B128" s="150" t="s">
        <v>3297</v>
      </c>
      <c r="C128" s="150" t="s">
        <v>217</v>
      </c>
      <c r="D128" s="150" t="s">
        <v>3646</v>
      </c>
      <c r="E128" s="151" t="s">
        <v>217</v>
      </c>
      <c r="F128" s="150" t="s">
        <v>2628</v>
      </c>
      <c r="G128" s="150" t="s">
        <v>2836</v>
      </c>
    </row>
    <row r="129" spans="1:7" ht="17.25">
      <c r="A129" s="150" t="s">
        <v>3300</v>
      </c>
      <c r="B129" s="150" t="s">
        <v>12</v>
      </c>
      <c r="C129" s="150" t="s">
        <v>217</v>
      </c>
      <c r="D129" s="150" t="s">
        <v>3646</v>
      </c>
      <c r="E129" s="151" t="s">
        <v>217</v>
      </c>
      <c r="F129" s="150" t="s">
        <v>2628</v>
      </c>
      <c r="G129" s="150" t="s">
        <v>3301</v>
      </c>
    </row>
    <row r="130" spans="1:7" ht="17.25">
      <c r="A130" s="52" t="s">
        <v>3302</v>
      </c>
      <c r="B130" s="52"/>
      <c r="C130" s="52"/>
      <c r="D130" s="52"/>
      <c r="E130" s="53"/>
      <c r="F130" s="52"/>
      <c r="G130" s="52"/>
    </row>
    <row r="131" spans="1:7" ht="17.25">
      <c r="A131" s="150" t="s">
        <v>3303</v>
      </c>
      <c r="B131" s="150" t="s">
        <v>2980</v>
      </c>
      <c r="C131" s="150" t="s">
        <v>217</v>
      </c>
      <c r="D131" s="150" t="s">
        <v>3646</v>
      </c>
      <c r="E131" s="151" t="s">
        <v>217</v>
      </c>
      <c r="F131" s="150" t="s">
        <v>2628</v>
      </c>
      <c r="G131" s="150" t="s">
        <v>2836</v>
      </c>
    </row>
    <row r="132" spans="1:7" ht="17.25">
      <c r="A132" s="150" t="s">
        <v>3304</v>
      </c>
      <c r="B132" s="150" t="s">
        <v>2980</v>
      </c>
      <c r="C132" s="150" t="s">
        <v>3305</v>
      </c>
      <c r="D132" s="150" t="s">
        <v>3646</v>
      </c>
      <c r="E132" s="151" t="s">
        <v>217</v>
      </c>
      <c r="F132" s="150" t="s">
        <v>2628</v>
      </c>
      <c r="G132" s="150" t="s">
        <v>2836</v>
      </c>
    </row>
    <row r="133" spans="1:7" ht="17.25">
      <c r="A133" s="150" t="s">
        <v>3306</v>
      </c>
      <c r="B133" s="150" t="s">
        <v>2980</v>
      </c>
      <c r="C133" s="150" t="s">
        <v>3257</v>
      </c>
      <c r="D133" s="150" t="s">
        <v>3646</v>
      </c>
      <c r="E133" s="151" t="s">
        <v>217</v>
      </c>
      <c r="F133" s="150" t="s">
        <v>2628</v>
      </c>
      <c r="G133" s="150" t="s">
        <v>3307</v>
      </c>
    </row>
    <row r="134" spans="1:7" ht="17.25">
      <c r="A134" s="150" t="s">
        <v>3308</v>
      </c>
      <c r="B134" s="150" t="s">
        <v>2980</v>
      </c>
      <c r="C134" s="150" t="s">
        <v>217</v>
      </c>
      <c r="D134" s="150" t="s">
        <v>3646</v>
      </c>
      <c r="E134" s="151" t="s">
        <v>217</v>
      </c>
      <c r="F134" s="150" t="s">
        <v>2628</v>
      </c>
      <c r="G134" s="150" t="s">
        <v>2836</v>
      </c>
    </row>
    <row r="135" spans="1:7" ht="17.25">
      <c r="A135" s="52" t="s">
        <v>3309</v>
      </c>
      <c r="B135" s="52"/>
      <c r="C135" s="52"/>
      <c r="D135" s="52"/>
      <c r="E135" s="53"/>
      <c r="F135" s="52"/>
      <c r="G135" s="52"/>
    </row>
    <row r="136" spans="1:7" ht="17.25">
      <c r="A136" s="150" t="s">
        <v>3310</v>
      </c>
      <c r="B136" s="150" t="s">
        <v>3311</v>
      </c>
      <c r="C136" s="150" t="s">
        <v>3312</v>
      </c>
      <c r="D136" s="150" t="s">
        <v>3646</v>
      </c>
      <c r="E136" s="151" t="s">
        <v>217</v>
      </c>
      <c r="F136" s="150" t="s">
        <v>2628</v>
      </c>
      <c r="G136" s="150" t="s">
        <v>2836</v>
      </c>
    </row>
    <row r="137" spans="1:7" ht="17.25">
      <c r="A137" s="150" t="s">
        <v>3313</v>
      </c>
      <c r="B137" s="150" t="s">
        <v>3314</v>
      </c>
      <c r="C137" s="150" t="s">
        <v>3315</v>
      </c>
      <c r="D137" s="150" t="s">
        <v>3646</v>
      </c>
      <c r="E137" s="151" t="s">
        <v>217</v>
      </c>
      <c r="F137" s="150" t="s">
        <v>2628</v>
      </c>
      <c r="G137" s="150" t="s">
        <v>2836</v>
      </c>
    </row>
    <row r="138" spans="1:7" ht="17.25">
      <c r="A138" s="150" t="s">
        <v>3316</v>
      </c>
      <c r="B138" s="150" t="s">
        <v>3317</v>
      </c>
      <c r="C138" s="150" t="s">
        <v>217</v>
      </c>
      <c r="D138" s="150" t="s">
        <v>3646</v>
      </c>
      <c r="E138" s="151" t="s">
        <v>217</v>
      </c>
      <c r="F138" s="150" t="s">
        <v>2628</v>
      </c>
      <c r="G138" s="150" t="s">
        <v>2836</v>
      </c>
    </row>
    <row r="139" spans="1:7" ht="17.25">
      <c r="A139" s="150" t="s">
        <v>3318</v>
      </c>
      <c r="B139" s="150" t="s">
        <v>3319</v>
      </c>
      <c r="C139" s="150" t="s">
        <v>217</v>
      </c>
      <c r="D139" s="150" t="s">
        <v>3646</v>
      </c>
      <c r="E139" s="151" t="s">
        <v>217</v>
      </c>
      <c r="F139" s="150" t="s">
        <v>2628</v>
      </c>
      <c r="G139" s="150" t="s">
        <v>2836</v>
      </c>
    </row>
    <row r="140" spans="1:7" ht="17.25">
      <c r="A140" s="150" t="s">
        <v>3320</v>
      </c>
      <c r="B140" s="150" t="s">
        <v>3317</v>
      </c>
      <c r="C140" s="150" t="s">
        <v>217</v>
      </c>
      <c r="D140" s="150" t="s">
        <v>3646</v>
      </c>
      <c r="E140" s="151" t="s">
        <v>217</v>
      </c>
      <c r="F140" s="150" t="s">
        <v>2628</v>
      </c>
      <c r="G140" s="150" t="s">
        <v>2836</v>
      </c>
    </row>
    <row r="141" spans="1:7" ht="17.25">
      <c r="A141" s="150" t="s">
        <v>3321</v>
      </c>
      <c r="B141" s="150" t="s">
        <v>3317</v>
      </c>
      <c r="C141" s="150" t="s">
        <v>217</v>
      </c>
      <c r="D141" s="150" t="s">
        <v>3646</v>
      </c>
      <c r="E141" s="151" t="s">
        <v>217</v>
      </c>
      <c r="F141" s="150" t="s">
        <v>2628</v>
      </c>
      <c r="G141" s="150" t="s">
        <v>2836</v>
      </c>
    </row>
    <row r="142" spans="1:7" ht="17.25">
      <c r="A142" s="52" t="s">
        <v>3322</v>
      </c>
      <c r="B142" s="52"/>
      <c r="C142" s="52"/>
      <c r="D142" s="52"/>
      <c r="E142" s="53"/>
      <c r="F142" s="52"/>
      <c r="G142" s="52"/>
    </row>
    <row r="143" spans="1:7" ht="17.25">
      <c r="A143" s="150" t="s">
        <v>3323</v>
      </c>
      <c r="B143" s="150" t="s">
        <v>10</v>
      </c>
      <c r="C143" s="150" t="s">
        <v>217</v>
      </c>
      <c r="D143" s="150" t="s">
        <v>3646</v>
      </c>
      <c r="E143" s="151" t="s">
        <v>217</v>
      </c>
      <c r="F143" s="150" t="s">
        <v>2628</v>
      </c>
      <c r="G143" s="150" t="s">
        <v>2836</v>
      </c>
    </row>
    <row r="144" spans="1:7" ht="17.25">
      <c r="A144" s="150" t="s">
        <v>2961</v>
      </c>
      <c r="B144" s="150" t="s">
        <v>10</v>
      </c>
      <c r="C144" s="150" t="s">
        <v>2847</v>
      </c>
      <c r="D144" s="150" t="s">
        <v>3646</v>
      </c>
      <c r="E144" s="151" t="s">
        <v>3416</v>
      </c>
      <c r="F144" s="150" t="s">
        <v>2628</v>
      </c>
      <c r="G144" s="150" t="s">
        <v>2836</v>
      </c>
    </row>
    <row r="145" spans="1:7" ht="17.25">
      <c r="A145" s="150" t="s">
        <v>2962</v>
      </c>
      <c r="B145" s="150" t="s">
        <v>10</v>
      </c>
      <c r="C145" s="150" t="s">
        <v>2847</v>
      </c>
      <c r="D145" s="150" t="s">
        <v>3646</v>
      </c>
      <c r="E145" s="151" t="s">
        <v>3416</v>
      </c>
      <c r="F145" s="150" t="s">
        <v>2628</v>
      </c>
      <c r="G145" s="150" t="s">
        <v>2836</v>
      </c>
    </row>
    <row r="146" spans="1:7" ht="17.25">
      <c r="A146" s="150" t="s">
        <v>2963</v>
      </c>
      <c r="B146" s="150" t="s">
        <v>10</v>
      </c>
      <c r="C146" s="150" t="s">
        <v>2847</v>
      </c>
      <c r="D146" s="150" t="s">
        <v>3646</v>
      </c>
      <c r="E146" s="151" t="s">
        <v>3416</v>
      </c>
      <c r="F146" s="150" t="s">
        <v>2628</v>
      </c>
      <c r="G146" s="150" t="s">
        <v>2836</v>
      </c>
    </row>
    <row r="147" spans="1:7" ht="17.25">
      <c r="A147" s="150" t="s">
        <v>2964</v>
      </c>
      <c r="B147" s="150" t="s">
        <v>10</v>
      </c>
      <c r="C147" s="150" t="s">
        <v>2847</v>
      </c>
      <c r="D147" s="150" t="s">
        <v>3646</v>
      </c>
      <c r="E147" s="151" t="s">
        <v>3416</v>
      </c>
      <c r="F147" s="150" t="s">
        <v>2628</v>
      </c>
      <c r="G147" s="150" t="s">
        <v>2836</v>
      </c>
    </row>
    <row r="148" spans="1:7" ht="17.25">
      <c r="A148" s="150" t="s">
        <v>3324</v>
      </c>
      <c r="B148" s="150" t="s">
        <v>61</v>
      </c>
      <c r="C148" s="150" t="s">
        <v>217</v>
      </c>
      <c r="D148" s="150" t="s">
        <v>3646</v>
      </c>
      <c r="E148" s="151" t="s">
        <v>217</v>
      </c>
      <c r="F148" s="150" t="s">
        <v>2628</v>
      </c>
      <c r="G148" s="150" t="s">
        <v>3325</v>
      </c>
    </row>
    <row r="149" spans="1:7" ht="17.25">
      <c r="A149" s="150" t="s">
        <v>3326</v>
      </c>
      <c r="B149" s="150" t="s">
        <v>61</v>
      </c>
      <c r="C149" s="150" t="s">
        <v>217</v>
      </c>
      <c r="D149" s="150" t="s">
        <v>3646</v>
      </c>
      <c r="E149" s="151" t="s">
        <v>217</v>
      </c>
      <c r="F149" s="150" t="s">
        <v>2628</v>
      </c>
      <c r="G149" s="150" t="s">
        <v>2836</v>
      </c>
    </row>
    <row r="150" spans="1:7" ht="17.25">
      <c r="A150" s="52" t="s">
        <v>3327</v>
      </c>
      <c r="B150" s="52"/>
      <c r="C150" s="52"/>
      <c r="D150" s="52"/>
      <c r="E150" s="53"/>
      <c r="F150" s="52"/>
      <c r="G150" s="52"/>
    </row>
    <row r="151" spans="1:7" ht="17.25">
      <c r="A151" s="150" t="s">
        <v>3328</v>
      </c>
      <c r="B151" s="150" t="s">
        <v>74</v>
      </c>
      <c r="C151" s="150" t="s">
        <v>217</v>
      </c>
      <c r="D151" s="150" t="s">
        <v>3646</v>
      </c>
      <c r="E151" s="151" t="s">
        <v>217</v>
      </c>
      <c r="F151" s="150" t="s">
        <v>2628</v>
      </c>
      <c r="G151" s="150" t="s">
        <v>2836</v>
      </c>
    </row>
    <row r="152" spans="1:7" ht="17.25">
      <c r="A152" s="150" t="s">
        <v>3329</v>
      </c>
      <c r="B152" s="150" t="s">
        <v>3330</v>
      </c>
      <c r="C152" s="150" t="s">
        <v>3312</v>
      </c>
      <c r="D152" s="150" t="s">
        <v>3646</v>
      </c>
      <c r="E152" s="151" t="s">
        <v>217</v>
      </c>
      <c r="F152" s="150" t="s">
        <v>2628</v>
      </c>
      <c r="G152" s="150" t="s">
        <v>2836</v>
      </c>
    </row>
    <row r="153" spans="1:7" ht="17.25">
      <c r="A153" s="150" t="s">
        <v>3331</v>
      </c>
      <c r="B153" s="150" t="s">
        <v>74</v>
      </c>
      <c r="C153" s="150" t="s">
        <v>3332</v>
      </c>
      <c r="D153" s="150" t="s">
        <v>3646</v>
      </c>
      <c r="E153" s="151" t="s">
        <v>217</v>
      </c>
      <c r="F153" s="150" t="s">
        <v>2628</v>
      </c>
      <c r="G153" s="150" t="s">
        <v>3333</v>
      </c>
    </row>
    <row r="154" spans="1:7" ht="17.25">
      <c r="A154" s="150" t="s">
        <v>3334</v>
      </c>
      <c r="B154" s="150" t="s">
        <v>2957</v>
      </c>
      <c r="C154" s="150" t="s">
        <v>3335</v>
      </c>
      <c r="D154" s="150" t="s">
        <v>3646</v>
      </c>
      <c r="E154" s="151" t="s">
        <v>217</v>
      </c>
      <c r="F154" s="150" t="s">
        <v>2628</v>
      </c>
      <c r="G154" s="150" t="s">
        <v>2836</v>
      </c>
    </row>
    <row r="155" spans="1:7" ht="17.25">
      <c r="A155" s="150" t="s">
        <v>2966</v>
      </c>
      <c r="B155" s="150" t="s">
        <v>2957</v>
      </c>
      <c r="C155" s="150" t="s">
        <v>2847</v>
      </c>
      <c r="D155" s="150" t="s">
        <v>3646</v>
      </c>
      <c r="E155" s="151" t="s">
        <v>3416</v>
      </c>
      <c r="F155" s="150" t="s">
        <v>2628</v>
      </c>
      <c r="G155" s="150" t="s">
        <v>2836</v>
      </c>
    </row>
    <row r="156" spans="1:7" ht="17.25">
      <c r="A156" s="150" t="s">
        <v>2967</v>
      </c>
      <c r="B156" s="150" t="s">
        <v>2957</v>
      </c>
      <c r="C156" s="150" t="s">
        <v>2847</v>
      </c>
      <c r="D156" s="150" t="s">
        <v>3646</v>
      </c>
      <c r="E156" s="151" t="s">
        <v>3416</v>
      </c>
      <c r="F156" s="150" t="s">
        <v>2628</v>
      </c>
      <c r="G156" s="150" t="s">
        <v>2836</v>
      </c>
    </row>
    <row r="157" spans="1:7" ht="17.25">
      <c r="A157" s="150" t="s">
        <v>2968</v>
      </c>
      <c r="B157" s="150" t="s">
        <v>2957</v>
      </c>
      <c r="C157" s="150" t="s">
        <v>2847</v>
      </c>
      <c r="D157" s="150" t="s">
        <v>3646</v>
      </c>
      <c r="E157" s="151" t="s">
        <v>3416</v>
      </c>
      <c r="F157" s="150" t="s">
        <v>2628</v>
      </c>
      <c r="G157" s="150" t="s">
        <v>2836</v>
      </c>
    </row>
    <row r="158" spans="1:7" ht="17.25">
      <c r="A158" s="150" t="s">
        <v>3336</v>
      </c>
      <c r="B158" s="150" t="s">
        <v>74</v>
      </c>
      <c r="C158" s="150" t="s">
        <v>3125</v>
      </c>
      <c r="D158" s="150" t="s">
        <v>3646</v>
      </c>
      <c r="E158" s="151" t="s">
        <v>3125</v>
      </c>
      <c r="F158" s="150" t="s">
        <v>2628</v>
      </c>
      <c r="G158" s="150" t="s">
        <v>2836</v>
      </c>
    </row>
    <row r="159" spans="1:7" ht="17.25">
      <c r="A159" s="150" t="s">
        <v>3337</v>
      </c>
      <c r="B159" s="150" t="s">
        <v>83</v>
      </c>
      <c r="C159" s="150" t="s">
        <v>217</v>
      </c>
      <c r="D159" s="150" t="s">
        <v>3646</v>
      </c>
      <c r="E159" s="151" t="s">
        <v>217</v>
      </c>
      <c r="F159" s="150" t="s">
        <v>2628</v>
      </c>
      <c r="G159" s="150" t="s">
        <v>2836</v>
      </c>
    </row>
    <row r="160" spans="1:7" ht="17.25">
      <c r="A160" s="150" t="s">
        <v>3338</v>
      </c>
      <c r="B160" s="150" t="s">
        <v>3330</v>
      </c>
      <c r="C160" s="150" t="s">
        <v>217</v>
      </c>
      <c r="D160" s="150" t="s">
        <v>3646</v>
      </c>
      <c r="E160" s="151" t="s">
        <v>217</v>
      </c>
      <c r="F160" s="150" t="s">
        <v>2628</v>
      </c>
      <c r="G160" s="150" t="s">
        <v>2836</v>
      </c>
    </row>
    <row r="161" spans="1:7" ht="17.25">
      <c r="A161" s="52" t="s">
        <v>3339</v>
      </c>
      <c r="B161" s="52"/>
      <c r="C161" s="52"/>
      <c r="D161" s="52"/>
      <c r="E161" s="53"/>
      <c r="F161" s="52"/>
      <c r="G161" s="52"/>
    </row>
    <row r="162" spans="1:7" ht="17.25">
      <c r="A162" s="150" t="s">
        <v>3343</v>
      </c>
      <c r="B162" s="150" t="s">
        <v>2957</v>
      </c>
      <c r="C162" s="150" t="s">
        <v>3125</v>
      </c>
      <c r="D162" s="150" t="s">
        <v>3646</v>
      </c>
      <c r="E162" s="151" t="s">
        <v>3125</v>
      </c>
      <c r="F162" s="150" t="s">
        <v>2628</v>
      </c>
      <c r="G162" s="150" t="s">
        <v>2836</v>
      </c>
    </row>
    <row r="163" spans="1:7" ht="17.25">
      <c r="A163" s="150" t="s">
        <v>3105</v>
      </c>
      <c r="B163" s="150" t="s">
        <v>2957</v>
      </c>
      <c r="C163" s="150" t="s">
        <v>3106</v>
      </c>
      <c r="D163" s="150" t="s">
        <v>3646</v>
      </c>
      <c r="E163" s="151" t="s">
        <v>3125</v>
      </c>
      <c r="F163" s="150" t="s">
        <v>2628</v>
      </c>
      <c r="G163" s="150" t="s">
        <v>2836</v>
      </c>
    </row>
    <row r="164" spans="1:7" ht="17.25">
      <c r="A164" s="150" t="s">
        <v>3344</v>
      </c>
      <c r="B164" s="150" t="s">
        <v>74</v>
      </c>
      <c r="C164" s="150" t="s">
        <v>217</v>
      </c>
      <c r="D164" s="150" t="s">
        <v>3646</v>
      </c>
      <c r="E164" s="151" t="s">
        <v>217</v>
      </c>
      <c r="F164" s="150" t="s">
        <v>2628</v>
      </c>
      <c r="G164" s="150" t="s">
        <v>2836</v>
      </c>
    </row>
    <row r="165" spans="1:7" ht="17.25">
      <c r="A165" s="150" t="s">
        <v>3345</v>
      </c>
      <c r="B165" s="150" t="s">
        <v>74</v>
      </c>
      <c r="C165" s="150" t="s">
        <v>217</v>
      </c>
      <c r="D165" s="150" t="s">
        <v>3646</v>
      </c>
      <c r="E165" s="151" t="s">
        <v>217</v>
      </c>
      <c r="F165" s="150" t="s">
        <v>2628</v>
      </c>
      <c r="G165" s="150" t="s">
        <v>2836</v>
      </c>
    </row>
    <row r="166" spans="1:7" ht="17.25">
      <c r="A166" s="150" t="s">
        <v>3346</v>
      </c>
      <c r="B166" s="150" t="s">
        <v>61</v>
      </c>
      <c r="C166" s="150" t="s">
        <v>217</v>
      </c>
      <c r="D166" s="150" t="s">
        <v>3646</v>
      </c>
      <c r="E166" s="151" t="s">
        <v>217</v>
      </c>
      <c r="F166" s="150" t="s">
        <v>2628</v>
      </c>
      <c r="G166" s="150" t="s">
        <v>2836</v>
      </c>
    </row>
    <row r="167" spans="1:7" ht="17.25">
      <c r="A167" s="150" t="s">
        <v>3347</v>
      </c>
      <c r="B167" s="150" t="s">
        <v>75</v>
      </c>
      <c r="C167" s="150" t="s">
        <v>3125</v>
      </c>
      <c r="D167" s="150" t="s">
        <v>3646</v>
      </c>
      <c r="E167" s="151" t="s">
        <v>3125</v>
      </c>
      <c r="F167" s="150" t="s">
        <v>2628</v>
      </c>
      <c r="G167" s="150" t="s">
        <v>2836</v>
      </c>
    </row>
    <row r="168" spans="1:7" ht="17.25">
      <c r="A168" s="150" t="s">
        <v>3348</v>
      </c>
      <c r="B168" s="150" t="s">
        <v>75</v>
      </c>
      <c r="C168" s="150" t="s">
        <v>3125</v>
      </c>
      <c r="D168" s="150" t="s">
        <v>3646</v>
      </c>
      <c r="E168" s="151" t="s">
        <v>3125</v>
      </c>
      <c r="F168" s="150" t="s">
        <v>2628</v>
      </c>
      <c r="G168" s="150" t="s">
        <v>2836</v>
      </c>
    </row>
    <row r="169" spans="1:7" ht="17.25">
      <c r="A169" s="150" t="s">
        <v>2970</v>
      </c>
      <c r="B169" s="150" t="s">
        <v>2957</v>
      </c>
      <c r="C169" s="150" t="s">
        <v>2847</v>
      </c>
      <c r="D169" s="150" t="s">
        <v>3646</v>
      </c>
      <c r="E169" s="151" t="s">
        <v>3416</v>
      </c>
      <c r="F169" s="150" t="s">
        <v>2628</v>
      </c>
      <c r="G169" s="150" t="s">
        <v>2836</v>
      </c>
    </row>
    <row r="170" spans="1:7" ht="17.25">
      <c r="A170" s="150" t="s">
        <v>3349</v>
      </c>
      <c r="B170" s="150" t="s">
        <v>75</v>
      </c>
      <c r="C170" s="150" t="s">
        <v>217</v>
      </c>
      <c r="D170" s="150" t="s">
        <v>3646</v>
      </c>
      <c r="E170" s="151" t="s">
        <v>217</v>
      </c>
      <c r="F170" s="150" t="s">
        <v>2628</v>
      </c>
      <c r="G170" s="150" t="s">
        <v>3350</v>
      </c>
    </row>
    <row r="171" spans="1:7" ht="17.25">
      <c r="A171" s="150" t="s">
        <v>2971</v>
      </c>
      <c r="B171" s="150" t="s">
        <v>2957</v>
      </c>
      <c r="C171" s="150" t="s">
        <v>2847</v>
      </c>
      <c r="D171" s="150" t="s">
        <v>3646</v>
      </c>
      <c r="E171" s="151" t="s">
        <v>3416</v>
      </c>
      <c r="F171" s="150" t="s">
        <v>2628</v>
      </c>
      <c r="G171" s="150" t="s">
        <v>2836</v>
      </c>
    </row>
    <row r="172" spans="1:7" ht="17.25">
      <c r="A172" s="52" t="s">
        <v>3351</v>
      </c>
      <c r="B172" s="52"/>
      <c r="C172" s="52"/>
      <c r="D172" s="52"/>
      <c r="E172" s="53"/>
      <c r="F172" s="52"/>
      <c r="G172" s="52"/>
    </row>
    <row r="173" spans="1:7" ht="17.25">
      <c r="A173" s="150" t="s">
        <v>3352</v>
      </c>
      <c r="B173" s="150" t="s">
        <v>82</v>
      </c>
      <c r="C173" s="150" t="s">
        <v>217</v>
      </c>
      <c r="D173" s="150" t="s">
        <v>3646</v>
      </c>
      <c r="E173" s="151" t="s">
        <v>217</v>
      </c>
      <c r="F173" s="150" t="s">
        <v>2628</v>
      </c>
      <c r="G173" s="150" t="s">
        <v>2836</v>
      </c>
    </row>
    <row r="174" spans="1:7" ht="17.25">
      <c r="A174" s="150" t="s">
        <v>3353</v>
      </c>
      <c r="B174" s="150" t="s">
        <v>84</v>
      </c>
      <c r="C174" s="150" t="s">
        <v>217</v>
      </c>
      <c r="D174" s="150" t="s">
        <v>3646</v>
      </c>
      <c r="E174" s="151" t="s">
        <v>217</v>
      </c>
      <c r="F174" s="150" t="s">
        <v>2628</v>
      </c>
      <c r="G174" s="150" t="s">
        <v>2836</v>
      </c>
    </row>
    <row r="175" spans="1:7" ht="17.25">
      <c r="A175" s="52" t="s">
        <v>3354</v>
      </c>
      <c r="B175" s="52"/>
      <c r="C175" s="52"/>
      <c r="D175" s="52"/>
      <c r="E175" s="53"/>
      <c r="F175" s="52"/>
      <c r="G175" s="52"/>
    </row>
    <row r="176" spans="1:7" ht="17.25">
      <c r="A176" s="150" t="s">
        <v>3355</v>
      </c>
      <c r="B176" s="150" t="s">
        <v>2974</v>
      </c>
      <c r="C176" s="150" t="s">
        <v>3125</v>
      </c>
      <c r="D176" s="150" t="s">
        <v>3646</v>
      </c>
      <c r="E176" s="151" t="s">
        <v>3125</v>
      </c>
      <c r="F176" s="150" t="s">
        <v>2628</v>
      </c>
      <c r="G176" s="150" t="s">
        <v>3356</v>
      </c>
    </row>
    <row r="177" spans="1:7" ht="17.25">
      <c r="A177" s="150" t="s">
        <v>3357</v>
      </c>
      <c r="B177" s="150" t="s">
        <v>88</v>
      </c>
      <c r="C177" s="150" t="s">
        <v>217</v>
      </c>
      <c r="D177" s="150" t="s">
        <v>3646</v>
      </c>
      <c r="E177" s="151" t="s">
        <v>217</v>
      </c>
      <c r="F177" s="150" t="s">
        <v>2628</v>
      </c>
      <c r="G177" s="150" t="s">
        <v>3358</v>
      </c>
    </row>
    <row r="178" spans="1:7" ht="17.25">
      <c r="A178" s="150" t="s">
        <v>3359</v>
      </c>
      <c r="B178" s="150" t="s">
        <v>3117</v>
      </c>
      <c r="C178" s="150" t="s">
        <v>217</v>
      </c>
      <c r="D178" s="150" t="s">
        <v>3646</v>
      </c>
      <c r="E178" s="151" t="s">
        <v>217</v>
      </c>
      <c r="F178" s="150" t="s">
        <v>2628</v>
      </c>
      <c r="G178" s="150" t="s">
        <v>3360</v>
      </c>
    </row>
    <row r="179" spans="1:7" ht="17.25">
      <c r="A179" s="150" t="s">
        <v>3116</v>
      </c>
      <c r="B179" s="150" t="s">
        <v>3117</v>
      </c>
      <c r="C179" s="150" t="s">
        <v>1889</v>
      </c>
      <c r="D179" s="150" t="s">
        <v>3646</v>
      </c>
      <c r="E179" s="151" t="s">
        <v>217</v>
      </c>
      <c r="F179" s="150" t="s">
        <v>2628</v>
      </c>
      <c r="G179" s="150" t="s">
        <v>2836</v>
      </c>
    </row>
    <row r="180" spans="1:7" ht="17.25">
      <c r="A180" s="150" t="s">
        <v>3361</v>
      </c>
      <c r="B180" s="150" t="s">
        <v>85</v>
      </c>
      <c r="C180" s="150" t="s">
        <v>217</v>
      </c>
      <c r="D180" s="150" t="s">
        <v>3646</v>
      </c>
      <c r="E180" s="151" t="s">
        <v>217</v>
      </c>
      <c r="F180" s="150" t="s">
        <v>2628</v>
      </c>
      <c r="G180" s="150" t="s">
        <v>2836</v>
      </c>
    </row>
    <row r="181" spans="1:7" ht="17.25">
      <c r="A181" s="150" t="s">
        <v>2992</v>
      </c>
      <c r="B181" s="150" t="s">
        <v>2993</v>
      </c>
      <c r="C181" s="150" t="s">
        <v>2847</v>
      </c>
      <c r="D181" s="150" t="s">
        <v>3646</v>
      </c>
      <c r="E181" s="151" t="s">
        <v>3416</v>
      </c>
      <c r="F181" s="150" t="s">
        <v>2628</v>
      </c>
      <c r="G181" s="150" t="s">
        <v>2836</v>
      </c>
    </row>
    <row r="182" spans="1:7" ht="17.25">
      <c r="A182" s="150" t="s">
        <v>2992</v>
      </c>
      <c r="B182" s="150" t="s">
        <v>2993</v>
      </c>
      <c r="C182" s="150" t="s">
        <v>2847</v>
      </c>
      <c r="D182" s="150" t="s">
        <v>3646</v>
      </c>
      <c r="E182" s="151" t="s">
        <v>3416</v>
      </c>
      <c r="F182" s="150" t="s">
        <v>2628</v>
      </c>
      <c r="G182" s="150" t="s">
        <v>2836</v>
      </c>
    </row>
    <row r="183" spans="1:7" ht="17.25">
      <c r="A183" s="52" t="s">
        <v>3362</v>
      </c>
      <c r="B183" s="52"/>
      <c r="C183" s="52"/>
      <c r="D183" s="52"/>
      <c r="E183" s="53"/>
      <c r="F183" s="52"/>
      <c r="G183" s="52"/>
    </row>
    <row r="184" spans="1:7" ht="17.25">
      <c r="A184" s="150" t="s">
        <v>3363</v>
      </c>
      <c r="B184" s="150" t="s">
        <v>90</v>
      </c>
      <c r="C184" s="150" t="s">
        <v>3125</v>
      </c>
      <c r="D184" s="150" t="s">
        <v>3646</v>
      </c>
      <c r="E184" s="151" t="s">
        <v>3125</v>
      </c>
      <c r="F184" s="150" t="s">
        <v>2628</v>
      </c>
      <c r="G184" s="150" t="s">
        <v>2836</v>
      </c>
    </row>
    <row r="185" spans="1:7" ht="17.25">
      <c r="A185" s="150" t="s">
        <v>3364</v>
      </c>
      <c r="B185" s="150" t="s">
        <v>88</v>
      </c>
      <c r="C185" s="150" t="s">
        <v>217</v>
      </c>
      <c r="D185" s="150" t="s">
        <v>3646</v>
      </c>
      <c r="E185" s="151" t="s">
        <v>217</v>
      </c>
      <c r="F185" s="150" t="s">
        <v>2628</v>
      </c>
      <c r="G185" s="150" t="s">
        <v>2836</v>
      </c>
    </row>
    <row r="186" spans="1:7" ht="17.25">
      <c r="A186" s="52" t="s">
        <v>3365</v>
      </c>
      <c r="B186" s="52"/>
      <c r="C186" s="52"/>
      <c r="D186" s="52"/>
      <c r="E186" s="53"/>
      <c r="F186" s="52"/>
      <c r="G186" s="52"/>
    </row>
    <row r="187" spans="1:7" ht="17.25">
      <c r="A187" s="150" t="s">
        <v>3366</v>
      </c>
      <c r="B187" s="150" t="s">
        <v>93</v>
      </c>
      <c r="C187" s="150" t="s">
        <v>217</v>
      </c>
      <c r="D187" s="150" t="s">
        <v>3646</v>
      </c>
      <c r="E187" s="151" t="s">
        <v>217</v>
      </c>
      <c r="F187" s="150" t="s">
        <v>2628</v>
      </c>
      <c r="G187" s="150" t="s">
        <v>2836</v>
      </c>
    </row>
    <row r="188" spans="1:7" ht="17.25">
      <c r="A188" s="150" t="s">
        <v>3367</v>
      </c>
      <c r="B188" s="150" t="s">
        <v>93</v>
      </c>
      <c r="C188" s="150" t="s">
        <v>3125</v>
      </c>
      <c r="D188" s="150" t="s">
        <v>3646</v>
      </c>
      <c r="E188" s="151" t="s">
        <v>3125</v>
      </c>
      <c r="F188" s="150" t="s">
        <v>2628</v>
      </c>
      <c r="G188" s="150" t="s">
        <v>3368</v>
      </c>
    </row>
    <row r="189" spans="1:7" ht="17.25">
      <c r="A189" s="150" t="s">
        <v>3001</v>
      </c>
      <c r="B189" s="150" t="s">
        <v>94</v>
      </c>
      <c r="C189" s="150" t="s">
        <v>3002</v>
      </c>
      <c r="D189" s="150" t="s">
        <v>3646</v>
      </c>
      <c r="E189" s="151" t="s">
        <v>3488</v>
      </c>
      <c r="F189" s="150" t="s">
        <v>2631</v>
      </c>
      <c r="G189" s="150" t="s">
        <v>3004</v>
      </c>
    </row>
    <row r="190" spans="1:7" ht="17.25">
      <c r="A190" s="150" t="s">
        <v>3370</v>
      </c>
      <c r="B190" s="150" t="s">
        <v>94</v>
      </c>
      <c r="C190" s="150" t="s">
        <v>3257</v>
      </c>
      <c r="D190" s="150" t="s">
        <v>3646</v>
      </c>
      <c r="E190" s="151" t="s">
        <v>217</v>
      </c>
      <c r="F190" s="150" t="s">
        <v>2628</v>
      </c>
      <c r="G190" s="150" t="s">
        <v>3371</v>
      </c>
    </row>
    <row r="191" spans="1:7" ht="17.25">
      <c r="A191" s="150" t="s">
        <v>3372</v>
      </c>
      <c r="B191" s="150" t="s">
        <v>93</v>
      </c>
      <c r="C191" s="150" t="s">
        <v>3373</v>
      </c>
      <c r="D191" s="150" t="s">
        <v>3646</v>
      </c>
      <c r="E191" s="151" t="s">
        <v>217</v>
      </c>
      <c r="F191" s="150" t="s">
        <v>2628</v>
      </c>
      <c r="G191" s="150" t="s">
        <v>2836</v>
      </c>
    </row>
    <row r="192" spans="1:7" ht="17.25">
      <c r="A192" s="150" t="s">
        <v>3374</v>
      </c>
      <c r="B192" s="150" t="s">
        <v>93</v>
      </c>
      <c r="C192" s="150" t="s">
        <v>3375</v>
      </c>
      <c r="D192" s="150" t="s">
        <v>3646</v>
      </c>
      <c r="E192" s="151" t="s">
        <v>217</v>
      </c>
      <c r="F192" s="151" t="s">
        <v>2628</v>
      </c>
      <c r="G192" s="150" t="s">
        <v>3376</v>
      </c>
    </row>
    <row r="193" spans="1:7" ht="17.25">
      <c r="A193" s="150" t="s">
        <v>3377</v>
      </c>
      <c r="B193" s="150" t="s">
        <v>93</v>
      </c>
      <c r="C193" s="150" t="s">
        <v>3378</v>
      </c>
      <c r="D193" s="150" t="s">
        <v>3646</v>
      </c>
      <c r="E193" s="151" t="s">
        <v>217</v>
      </c>
      <c r="F193" s="151" t="s">
        <v>2628</v>
      </c>
      <c r="G193" s="150" t="s">
        <v>3379</v>
      </c>
    </row>
    <row r="194" spans="1:7" ht="17.25">
      <c r="A194" s="52" t="s">
        <v>3380</v>
      </c>
      <c r="B194" s="52"/>
      <c r="C194" s="52"/>
      <c r="D194" s="52"/>
      <c r="E194" s="53"/>
      <c r="F194" s="52"/>
      <c r="G194" s="52"/>
    </row>
    <row r="195" spans="1:7" ht="17.25">
      <c r="A195" s="150" t="s">
        <v>3381</v>
      </c>
      <c r="B195" s="150" t="s">
        <v>99</v>
      </c>
      <c r="C195" s="150" t="s">
        <v>3382</v>
      </c>
      <c r="D195" s="150" t="s">
        <v>3646</v>
      </c>
      <c r="E195" s="151" t="s">
        <v>217</v>
      </c>
      <c r="F195" s="150" t="s">
        <v>2628</v>
      </c>
      <c r="G195" s="150" t="s">
        <v>3383</v>
      </c>
    </row>
    <row r="196" spans="1:7" ht="17.25">
      <c r="A196" s="150" t="s">
        <v>3013</v>
      </c>
      <c r="B196" s="150" t="s">
        <v>104</v>
      </c>
      <c r="C196" s="150" t="s">
        <v>2847</v>
      </c>
      <c r="D196" s="150" t="s">
        <v>3646</v>
      </c>
      <c r="E196" s="151" t="s">
        <v>3416</v>
      </c>
      <c r="F196" s="150" t="s">
        <v>2628</v>
      </c>
      <c r="G196" s="150" t="s">
        <v>2836</v>
      </c>
    </row>
    <row r="197" spans="1:7" ht="17.25">
      <c r="A197" s="150" t="s">
        <v>3014</v>
      </c>
      <c r="B197" s="150" t="s">
        <v>101</v>
      </c>
      <c r="C197" s="150" t="s">
        <v>3015</v>
      </c>
      <c r="D197" s="150" t="s">
        <v>3646</v>
      </c>
      <c r="E197" s="151" t="s">
        <v>217</v>
      </c>
      <c r="F197" s="151" t="s">
        <v>2628</v>
      </c>
      <c r="G197" s="150" t="s">
        <v>3016</v>
      </c>
    </row>
    <row r="198" spans="1:7" ht="17.25">
      <c r="A198" s="150" t="s">
        <v>3017</v>
      </c>
      <c r="B198" s="150" t="s">
        <v>2957</v>
      </c>
      <c r="C198" s="150" t="s">
        <v>2847</v>
      </c>
      <c r="D198" s="150" t="s">
        <v>3646</v>
      </c>
      <c r="E198" s="151" t="s">
        <v>3416</v>
      </c>
      <c r="F198" s="151" t="s">
        <v>2628</v>
      </c>
      <c r="G198" s="150" t="s">
        <v>2836</v>
      </c>
    </row>
    <row r="199" spans="1:7" ht="17.25">
      <c r="A199" s="150" t="s">
        <v>3384</v>
      </c>
      <c r="B199" s="150" t="s">
        <v>2957</v>
      </c>
      <c r="C199" s="150" t="s">
        <v>217</v>
      </c>
      <c r="D199" s="150" t="s">
        <v>3646</v>
      </c>
      <c r="E199" s="151" t="s">
        <v>217</v>
      </c>
      <c r="F199" s="150" t="s">
        <v>2628</v>
      </c>
      <c r="G199" s="150" t="s">
        <v>2836</v>
      </c>
    </row>
    <row r="200" spans="1:7" ht="17.25">
      <c r="A200" s="52" t="s">
        <v>3390</v>
      </c>
      <c r="B200" s="52"/>
      <c r="C200" s="52"/>
      <c r="D200" s="52"/>
      <c r="E200" s="53"/>
      <c r="F200" s="52"/>
      <c r="G200" s="52"/>
    </row>
    <row r="201" spans="1:7" ht="17.25">
      <c r="A201" s="148" t="s">
        <v>2843</v>
      </c>
      <c r="B201" s="148" t="s">
        <v>35</v>
      </c>
      <c r="C201" s="148" t="s">
        <v>2844</v>
      </c>
      <c r="D201" s="148" t="s">
        <v>3647</v>
      </c>
      <c r="E201" s="149" t="s">
        <v>1333</v>
      </c>
      <c r="F201" s="149" t="s">
        <v>2936</v>
      </c>
      <c r="G201" s="148" t="s">
        <v>2845</v>
      </c>
    </row>
    <row r="202" spans="1:7" ht="17.25">
      <c r="A202" s="148" t="s">
        <v>2850</v>
      </c>
      <c r="B202" s="148" t="s">
        <v>38</v>
      </c>
      <c r="C202" s="148" t="s">
        <v>2851</v>
      </c>
      <c r="D202" s="148" t="s">
        <v>3647</v>
      </c>
      <c r="E202" s="149" t="s">
        <v>1333</v>
      </c>
      <c r="F202" s="149" t="s">
        <v>2936</v>
      </c>
      <c r="G202" s="148" t="s">
        <v>2852</v>
      </c>
    </row>
    <row r="203" spans="1:7" ht="17.25">
      <c r="A203" s="148" t="s">
        <v>2861</v>
      </c>
      <c r="B203" s="148" t="s">
        <v>58</v>
      </c>
      <c r="C203" s="148" t="s">
        <v>2851</v>
      </c>
      <c r="D203" s="148" t="s">
        <v>3647</v>
      </c>
      <c r="E203" s="149" t="s">
        <v>1333</v>
      </c>
      <c r="F203" s="149" t="s">
        <v>2936</v>
      </c>
      <c r="G203" s="148" t="s">
        <v>2852</v>
      </c>
    </row>
    <row r="204" spans="1:7" ht="17.25">
      <c r="A204" s="148" t="s">
        <v>2880</v>
      </c>
      <c r="B204" s="148" t="s">
        <v>2881</v>
      </c>
      <c r="C204" s="148" t="s">
        <v>1333</v>
      </c>
      <c r="D204" s="148" t="s">
        <v>3647</v>
      </c>
      <c r="E204" s="149" t="s">
        <v>1333</v>
      </c>
      <c r="F204" s="149" t="s">
        <v>2936</v>
      </c>
      <c r="G204" s="148" t="s">
        <v>2882</v>
      </c>
    </row>
    <row r="205" spans="1:7" ht="17.25">
      <c r="A205" s="52" t="s">
        <v>3393</v>
      </c>
      <c r="B205" s="52"/>
      <c r="C205" s="52"/>
      <c r="D205" s="52"/>
      <c r="E205" s="53"/>
      <c r="F205" s="52"/>
      <c r="G205" s="52"/>
    </row>
    <row r="206" spans="1:7" ht="17.25">
      <c r="A206" s="148" t="s">
        <v>2896</v>
      </c>
      <c r="B206" s="148" t="s">
        <v>44</v>
      </c>
      <c r="C206" s="148" t="s">
        <v>2897</v>
      </c>
      <c r="D206" s="148" t="s">
        <v>3647</v>
      </c>
      <c r="E206" s="149" t="s">
        <v>1333</v>
      </c>
      <c r="F206" s="149" t="s">
        <v>2936</v>
      </c>
      <c r="G206" s="148" t="s">
        <v>2898</v>
      </c>
    </row>
    <row r="207" spans="1:7" ht="17.25">
      <c r="A207" s="148" t="s">
        <v>2900</v>
      </c>
      <c r="B207" s="148" t="s">
        <v>58</v>
      </c>
      <c r="C207" s="148" t="s">
        <v>1333</v>
      </c>
      <c r="D207" s="148" t="s">
        <v>3647</v>
      </c>
      <c r="E207" s="149" t="s">
        <v>1333</v>
      </c>
      <c r="F207" s="149" t="s">
        <v>2936</v>
      </c>
      <c r="G207" s="148" t="s">
        <v>2901</v>
      </c>
    </row>
    <row r="208" spans="1:7" ht="17.25">
      <c r="A208" s="52" t="s">
        <v>3394</v>
      </c>
      <c r="B208" s="52"/>
      <c r="C208" s="52"/>
      <c r="D208" s="52"/>
      <c r="E208" s="53"/>
      <c r="F208" s="52"/>
      <c r="G208" s="52"/>
    </row>
    <row r="209" spans="1:7" ht="17.25">
      <c r="A209" s="148" t="s">
        <v>2915</v>
      </c>
      <c r="B209" s="148" t="s">
        <v>2916</v>
      </c>
      <c r="C209" s="148" t="s">
        <v>1333</v>
      </c>
      <c r="D209" s="148" t="s">
        <v>3647</v>
      </c>
      <c r="E209" s="149" t="s">
        <v>1333</v>
      </c>
      <c r="F209" s="149" t="s">
        <v>2936</v>
      </c>
      <c r="G209" s="148" t="s">
        <v>2836</v>
      </c>
    </row>
    <row r="210" spans="1:7" ht="17.25">
      <c r="A210" s="52" t="s">
        <v>3398</v>
      </c>
      <c r="B210" s="52"/>
      <c r="C210" s="52"/>
      <c r="D210" s="52"/>
      <c r="E210" s="53"/>
      <c r="F210" s="52"/>
      <c r="G210" s="52"/>
    </row>
    <row r="211" spans="1:7" ht="17.25">
      <c r="A211" s="148" t="s">
        <v>2950</v>
      </c>
      <c r="B211" s="148" t="s">
        <v>2951</v>
      </c>
      <c r="C211" s="148" t="s">
        <v>1333</v>
      </c>
      <c r="D211" s="148" t="s">
        <v>3647</v>
      </c>
      <c r="E211" s="149" t="s">
        <v>1333</v>
      </c>
      <c r="F211" s="149" t="s">
        <v>2936</v>
      </c>
      <c r="G211" s="148" t="s">
        <v>2836</v>
      </c>
    </row>
    <row r="212" spans="1:7" ht="17.25">
      <c r="A212" s="148" t="s">
        <v>2952</v>
      </c>
      <c r="B212" s="148" t="s">
        <v>2951</v>
      </c>
      <c r="C212" s="148" t="s">
        <v>1333</v>
      </c>
      <c r="D212" s="148" t="s">
        <v>3647</v>
      </c>
      <c r="E212" s="149" t="s">
        <v>1333</v>
      </c>
      <c r="F212" s="149" t="s">
        <v>2936</v>
      </c>
      <c r="G212" s="148" t="s">
        <v>2836</v>
      </c>
    </row>
    <row r="213" spans="1:7" ht="17.25">
      <c r="A213" s="52" t="s">
        <v>3435</v>
      </c>
      <c r="B213" s="52"/>
      <c r="C213" s="52"/>
      <c r="D213" s="52"/>
      <c r="E213" s="53"/>
      <c r="F213" s="52"/>
      <c r="G213" s="52"/>
    </row>
    <row r="214" spans="1:7" ht="17.25">
      <c r="A214" s="148" t="s">
        <v>3377</v>
      </c>
      <c r="B214" s="148" t="s">
        <v>93</v>
      </c>
      <c r="C214" s="148" t="s">
        <v>3378</v>
      </c>
      <c r="D214" s="148" t="s">
        <v>3648</v>
      </c>
      <c r="E214" s="149" t="s">
        <v>3379</v>
      </c>
      <c r="F214" s="149" t="s">
        <v>2936</v>
      </c>
      <c r="G214" s="148" t="s">
        <v>3379</v>
      </c>
    </row>
    <row r="215" spans="1:7" ht="17.25">
      <c r="A215" s="52" t="s">
        <v>3490</v>
      </c>
      <c r="B215" s="52"/>
      <c r="C215" s="52"/>
      <c r="D215" s="52"/>
      <c r="E215" s="53"/>
      <c r="F215" s="52"/>
      <c r="G215" s="52"/>
    </row>
    <row r="216" spans="1:7" ht="17.25">
      <c r="A216" s="148" t="s">
        <v>3124</v>
      </c>
      <c r="B216" s="148" t="s">
        <v>35</v>
      </c>
      <c r="C216" s="148" t="s">
        <v>3125</v>
      </c>
      <c r="D216" s="148" t="s">
        <v>3649</v>
      </c>
      <c r="E216" s="149" t="s">
        <v>3125</v>
      </c>
      <c r="F216" s="149" t="s">
        <v>2936</v>
      </c>
      <c r="G216" s="148" t="s">
        <v>3127</v>
      </c>
    </row>
    <row r="217" spans="1:7" ht="17.25">
      <c r="A217" s="148" t="s">
        <v>3024</v>
      </c>
      <c r="B217" s="148" t="s">
        <v>42</v>
      </c>
      <c r="C217" s="148" t="s">
        <v>3025</v>
      </c>
      <c r="D217" s="148" t="s">
        <v>3649</v>
      </c>
      <c r="E217" s="149" t="s">
        <v>217</v>
      </c>
      <c r="F217" s="149" t="s">
        <v>2936</v>
      </c>
      <c r="G217" s="148" t="s">
        <v>3026</v>
      </c>
    </row>
    <row r="218" spans="1:7" ht="17.25">
      <c r="A218" s="148" t="s">
        <v>3129</v>
      </c>
      <c r="B218" s="148" t="s">
        <v>42</v>
      </c>
      <c r="C218" s="148" t="s">
        <v>3125</v>
      </c>
      <c r="D218" s="148" t="s">
        <v>3649</v>
      </c>
      <c r="E218" s="149" t="s">
        <v>3125</v>
      </c>
      <c r="F218" s="149" t="s">
        <v>2936</v>
      </c>
      <c r="G218" s="148" t="s">
        <v>3127</v>
      </c>
    </row>
    <row r="219" spans="1:7" ht="17.25">
      <c r="A219" s="148" t="s">
        <v>3027</v>
      </c>
      <c r="B219" s="148" t="s">
        <v>44</v>
      </c>
      <c r="C219" s="148" t="s">
        <v>1889</v>
      </c>
      <c r="D219" s="148" t="s">
        <v>3649</v>
      </c>
      <c r="E219" s="149" t="s">
        <v>217</v>
      </c>
      <c r="F219" s="149" t="s">
        <v>2936</v>
      </c>
      <c r="G219" s="148" t="s">
        <v>3028</v>
      </c>
    </row>
    <row r="220" spans="1:7" ht="17.25">
      <c r="A220" s="148" t="s">
        <v>3130</v>
      </c>
      <c r="B220" s="148" t="s">
        <v>44</v>
      </c>
      <c r="C220" s="148" t="s">
        <v>217</v>
      </c>
      <c r="D220" s="148" t="s">
        <v>3649</v>
      </c>
      <c r="E220" s="149" t="s">
        <v>217</v>
      </c>
      <c r="F220" s="149" t="s">
        <v>2936</v>
      </c>
      <c r="G220" s="148" t="s">
        <v>3131</v>
      </c>
    </row>
    <row r="221" spans="1:7" ht="17.25">
      <c r="A221" s="52" t="s">
        <v>3492</v>
      </c>
      <c r="B221" s="52"/>
      <c r="C221" s="52"/>
      <c r="D221" s="52"/>
      <c r="E221" s="53"/>
      <c r="F221" s="52"/>
      <c r="G221" s="52"/>
    </row>
    <row r="222" spans="1:7" ht="17.25">
      <c r="A222" s="148" t="s">
        <v>2838</v>
      </c>
      <c r="B222" s="148" t="s">
        <v>35</v>
      </c>
      <c r="C222" s="148" t="s">
        <v>2839</v>
      </c>
      <c r="D222" s="148" t="s">
        <v>3649</v>
      </c>
      <c r="E222" s="149" t="s">
        <v>3650</v>
      </c>
      <c r="F222" s="149" t="s">
        <v>2936</v>
      </c>
      <c r="G222" s="148" t="s">
        <v>2842</v>
      </c>
    </row>
    <row r="223" spans="1:7" ht="17.25">
      <c r="A223" s="148" t="s">
        <v>2843</v>
      </c>
      <c r="B223" s="148" t="s">
        <v>35</v>
      </c>
      <c r="C223" s="148" t="s">
        <v>2844</v>
      </c>
      <c r="D223" s="148" t="s">
        <v>3649</v>
      </c>
      <c r="E223" s="149" t="s">
        <v>217</v>
      </c>
      <c r="F223" s="149" t="s">
        <v>2936</v>
      </c>
      <c r="G223" s="148" t="s">
        <v>2845</v>
      </c>
    </row>
    <row r="224" spans="1:7" ht="17.25">
      <c r="A224" s="148" t="s">
        <v>2846</v>
      </c>
      <c r="B224" s="148" t="s">
        <v>36</v>
      </c>
      <c r="C224" s="148" t="s">
        <v>2847</v>
      </c>
      <c r="D224" s="148" t="s">
        <v>3649</v>
      </c>
      <c r="E224" s="149" t="s">
        <v>3651</v>
      </c>
      <c r="F224" s="149" t="s">
        <v>2936</v>
      </c>
      <c r="G224" s="148" t="s">
        <v>2849</v>
      </c>
    </row>
    <row r="225" spans="1:7" ht="17.25">
      <c r="A225" s="148" t="s">
        <v>3135</v>
      </c>
      <c r="B225" s="148" t="s">
        <v>36</v>
      </c>
      <c r="C225" s="148" t="s">
        <v>217</v>
      </c>
      <c r="D225" s="148" t="s">
        <v>3649</v>
      </c>
      <c r="E225" s="149" t="s">
        <v>217</v>
      </c>
      <c r="F225" s="149" t="s">
        <v>2936</v>
      </c>
      <c r="G225" s="148" t="s">
        <v>3136</v>
      </c>
    </row>
    <row r="226" spans="1:7" ht="17.25">
      <c r="A226" s="148" t="s">
        <v>2853</v>
      </c>
      <c r="B226" s="148" t="s">
        <v>38</v>
      </c>
      <c r="C226" s="148" t="s">
        <v>2854</v>
      </c>
      <c r="D226" s="148" t="s">
        <v>3649</v>
      </c>
      <c r="E226" s="149" t="s">
        <v>2841</v>
      </c>
      <c r="F226" s="149" t="s">
        <v>2936</v>
      </c>
      <c r="G226" s="148" t="s">
        <v>2855</v>
      </c>
    </row>
    <row r="227" spans="1:7" ht="17.25">
      <c r="A227" s="148" t="s">
        <v>3137</v>
      </c>
      <c r="B227" s="148" t="s">
        <v>42</v>
      </c>
      <c r="C227" s="148" t="s">
        <v>217</v>
      </c>
      <c r="D227" s="148" t="s">
        <v>3649</v>
      </c>
      <c r="E227" s="149" t="s">
        <v>217</v>
      </c>
      <c r="F227" s="149" t="s">
        <v>2936</v>
      </c>
      <c r="G227" s="148" t="s">
        <v>3138</v>
      </c>
    </row>
    <row r="228" spans="1:7" ht="17.25">
      <c r="A228" s="148" t="s">
        <v>2856</v>
      </c>
      <c r="B228" s="148" t="s">
        <v>42</v>
      </c>
      <c r="C228" s="148" t="s">
        <v>2847</v>
      </c>
      <c r="D228" s="148" t="s">
        <v>3649</v>
      </c>
      <c r="E228" s="149" t="s">
        <v>3651</v>
      </c>
      <c r="F228" s="149" t="s">
        <v>2936</v>
      </c>
      <c r="G228" s="148" t="s">
        <v>2857</v>
      </c>
    </row>
    <row r="229" spans="1:7" ht="17.25">
      <c r="A229" s="148" t="s">
        <v>3139</v>
      </c>
      <c r="B229" s="148" t="s">
        <v>44</v>
      </c>
      <c r="C229" s="148" t="s">
        <v>217</v>
      </c>
      <c r="D229" s="148" t="s">
        <v>3649</v>
      </c>
      <c r="E229" s="149" t="s">
        <v>217</v>
      </c>
      <c r="F229" s="149" t="s">
        <v>2936</v>
      </c>
      <c r="G229" s="148" t="s">
        <v>3140</v>
      </c>
    </row>
    <row r="230" spans="1:7" ht="17.25">
      <c r="A230" s="148" t="s">
        <v>2858</v>
      </c>
      <c r="B230" s="148" t="s">
        <v>44</v>
      </c>
      <c r="C230" s="148" t="s">
        <v>2847</v>
      </c>
      <c r="D230" s="148" t="s">
        <v>3649</v>
      </c>
      <c r="E230" s="149" t="s">
        <v>3651</v>
      </c>
      <c r="F230" s="149" t="s">
        <v>2936</v>
      </c>
      <c r="G230" s="148" t="s">
        <v>2836</v>
      </c>
    </row>
    <row r="231" spans="1:7" ht="17.25">
      <c r="A231" s="148" t="s">
        <v>2859</v>
      </c>
      <c r="B231" s="148" t="s">
        <v>57</v>
      </c>
      <c r="C231" s="148" t="s">
        <v>2847</v>
      </c>
      <c r="D231" s="148" t="s">
        <v>3649</v>
      </c>
      <c r="E231" s="149" t="s">
        <v>3651</v>
      </c>
      <c r="F231" s="149" t="s">
        <v>2936</v>
      </c>
      <c r="G231" s="148" t="s">
        <v>2836</v>
      </c>
    </row>
    <row r="232" spans="1:7" ht="17.25">
      <c r="A232" s="148" t="s">
        <v>2860</v>
      </c>
      <c r="B232" s="148" t="s">
        <v>56</v>
      </c>
      <c r="C232" s="148" t="s">
        <v>2854</v>
      </c>
      <c r="D232" s="148" t="s">
        <v>3649</v>
      </c>
      <c r="E232" s="149" t="s">
        <v>2841</v>
      </c>
      <c r="F232" s="149" t="s">
        <v>2936</v>
      </c>
      <c r="G232" s="148" t="s">
        <v>2855</v>
      </c>
    </row>
    <row r="233" spans="1:7" ht="17.25">
      <c r="A233" s="148" t="s">
        <v>3141</v>
      </c>
      <c r="B233" s="148" t="s">
        <v>56</v>
      </c>
      <c r="C233" s="148" t="s">
        <v>3125</v>
      </c>
      <c r="D233" s="148" t="s">
        <v>3649</v>
      </c>
      <c r="E233" s="149" t="s">
        <v>3125</v>
      </c>
      <c r="F233" s="149" t="s">
        <v>2936</v>
      </c>
      <c r="G233" s="148" t="s">
        <v>3142</v>
      </c>
    </row>
    <row r="234" spans="1:7" ht="17.25">
      <c r="A234" s="148" t="s">
        <v>3143</v>
      </c>
      <c r="B234" s="148" t="s">
        <v>57</v>
      </c>
      <c r="C234" s="148" t="s">
        <v>3144</v>
      </c>
      <c r="D234" s="148" t="s">
        <v>3649</v>
      </c>
      <c r="E234" s="149" t="s">
        <v>217</v>
      </c>
      <c r="F234" s="149" t="s">
        <v>2936</v>
      </c>
      <c r="G234" s="148" t="s">
        <v>3145</v>
      </c>
    </row>
    <row r="235" spans="1:7" ht="17.25">
      <c r="A235" s="148" t="s">
        <v>2878</v>
      </c>
      <c r="B235" s="148" t="s">
        <v>42</v>
      </c>
      <c r="C235" s="148" t="s">
        <v>2847</v>
      </c>
      <c r="D235" s="148" t="s">
        <v>3649</v>
      </c>
      <c r="E235" s="149" t="s">
        <v>3651</v>
      </c>
      <c r="F235" s="149" t="s">
        <v>2936</v>
      </c>
      <c r="G235" s="148" t="s">
        <v>2879</v>
      </c>
    </row>
    <row r="236" spans="1:7" ht="17.25">
      <c r="A236" s="148" t="s">
        <v>3146</v>
      </c>
      <c r="B236" s="148" t="s">
        <v>2884</v>
      </c>
      <c r="C236" s="148" t="s">
        <v>3125</v>
      </c>
      <c r="D236" s="148" t="s">
        <v>3649</v>
      </c>
      <c r="E236" s="149" t="s">
        <v>3125</v>
      </c>
      <c r="F236" s="149" t="s">
        <v>2936</v>
      </c>
      <c r="G236" s="148" t="s">
        <v>2836</v>
      </c>
    </row>
    <row r="237" spans="1:7" ht="17.25">
      <c r="A237" s="148" t="s">
        <v>3147</v>
      </c>
      <c r="B237" s="148" t="s">
        <v>36</v>
      </c>
      <c r="C237" s="148" t="s">
        <v>3125</v>
      </c>
      <c r="D237" s="148" t="s">
        <v>3649</v>
      </c>
      <c r="E237" s="149" t="s">
        <v>3125</v>
      </c>
      <c r="F237" s="149" t="s">
        <v>2936</v>
      </c>
      <c r="G237" s="148" t="s">
        <v>2836</v>
      </c>
    </row>
    <row r="238" spans="1:7" ht="17.25">
      <c r="A238" s="148" t="s">
        <v>3148</v>
      </c>
      <c r="B238" s="148" t="s">
        <v>33</v>
      </c>
      <c r="C238" s="148" t="s">
        <v>3125</v>
      </c>
      <c r="D238" s="148" t="s">
        <v>3649</v>
      </c>
      <c r="E238" s="149" t="s">
        <v>3125</v>
      </c>
      <c r="F238" s="149" t="s">
        <v>2936</v>
      </c>
      <c r="G238" s="148" t="s">
        <v>2836</v>
      </c>
    </row>
    <row r="239" spans="1:7" ht="17.25">
      <c r="A239" s="148" t="s">
        <v>2883</v>
      </c>
      <c r="B239" s="148" t="s">
        <v>2884</v>
      </c>
      <c r="C239" s="148" t="s">
        <v>2854</v>
      </c>
      <c r="D239" s="148" t="s">
        <v>3649</v>
      </c>
      <c r="E239" s="149" t="s">
        <v>2841</v>
      </c>
      <c r="F239" s="149" t="s">
        <v>2936</v>
      </c>
      <c r="G239" s="148" t="s">
        <v>2885</v>
      </c>
    </row>
    <row r="240" spans="1:7" ht="17.25">
      <c r="A240" s="52" t="s">
        <v>3494</v>
      </c>
      <c r="B240" s="52"/>
      <c r="C240" s="52"/>
      <c r="D240" s="52"/>
      <c r="E240" s="53"/>
      <c r="F240" s="52"/>
      <c r="G240" s="52"/>
    </row>
    <row r="241" spans="1:7" ht="17.25">
      <c r="A241" s="148" t="s">
        <v>3150</v>
      </c>
      <c r="B241" s="148" t="s">
        <v>35</v>
      </c>
      <c r="C241" s="148" t="s">
        <v>217</v>
      </c>
      <c r="D241" s="148" t="s">
        <v>3649</v>
      </c>
      <c r="E241" s="149" t="s">
        <v>217</v>
      </c>
      <c r="F241" s="149" t="s">
        <v>2936</v>
      </c>
      <c r="G241" s="148" t="s">
        <v>2836</v>
      </c>
    </row>
    <row r="242" spans="1:7" ht="17.25">
      <c r="A242" s="148" t="s">
        <v>3151</v>
      </c>
      <c r="B242" s="148" t="s">
        <v>35</v>
      </c>
      <c r="C242" s="148" t="s">
        <v>217</v>
      </c>
      <c r="D242" s="148" t="s">
        <v>3649</v>
      </c>
      <c r="E242" s="149" t="s">
        <v>217</v>
      </c>
      <c r="F242" s="149" t="s">
        <v>2936</v>
      </c>
      <c r="G242" s="148" t="s">
        <v>3152</v>
      </c>
    </row>
    <row r="243" spans="1:7" ht="17.25">
      <c r="A243" s="148" t="s">
        <v>3153</v>
      </c>
      <c r="B243" s="148" t="s">
        <v>38</v>
      </c>
      <c r="C243" s="148" t="s">
        <v>3154</v>
      </c>
      <c r="D243" s="148" t="s">
        <v>3649</v>
      </c>
      <c r="E243" s="149" t="s">
        <v>217</v>
      </c>
      <c r="F243" s="149" t="s">
        <v>2936</v>
      </c>
      <c r="G243" s="148" t="s">
        <v>3155</v>
      </c>
    </row>
    <row r="244" spans="1:7" ht="17.25">
      <c r="A244" s="148" t="s">
        <v>3156</v>
      </c>
      <c r="B244" s="148" t="s">
        <v>40</v>
      </c>
      <c r="C244" s="148" t="s">
        <v>3157</v>
      </c>
      <c r="D244" s="148" t="s">
        <v>3649</v>
      </c>
      <c r="E244" s="149" t="s">
        <v>217</v>
      </c>
      <c r="F244" s="149" t="s">
        <v>2936</v>
      </c>
      <c r="G244" s="148" t="s">
        <v>3158</v>
      </c>
    </row>
    <row r="245" spans="1:7" ht="17.25">
      <c r="A245" s="148" t="s">
        <v>3159</v>
      </c>
      <c r="B245" s="148" t="s">
        <v>42</v>
      </c>
      <c r="C245" s="148" t="s">
        <v>217</v>
      </c>
      <c r="D245" s="148" t="s">
        <v>3649</v>
      </c>
      <c r="E245" s="149" t="s">
        <v>217</v>
      </c>
      <c r="F245" s="149" t="s">
        <v>2936</v>
      </c>
      <c r="G245" s="148" t="s">
        <v>3160</v>
      </c>
    </row>
    <row r="246" spans="1:7" ht="17.25">
      <c r="A246" s="148" t="s">
        <v>3161</v>
      </c>
      <c r="B246" s="148" t="s">
        <v>44</v>
      </c>
      <c r="C246" s="148" t="s">
        <v>217</v>
      </c>
      <c r="D246" s="148" t="s">
        <v>3649</v>
      </c>
      <c r="E246" s="149" t="s">
        <v>217</v>
      </c>
      <c r="F246" s="149" t="s">
        <v>2936</v>
      </c>
      <c r="G246" s="148" t="s">
        <v>3162</v>
      </c>
    </row>
    <row r="247" spans="1:7" ht="17.25">
      <c r="A247" s="148" t="s">
        <v>3163</v>
      </c>
      <c r="B247" s="148" t="s">
        <v>44</v>
      </c>
      <c r="C247" s="148" t="s">
        <v>217</v>
      </c>
      <c r="D247" s="148" t="s">
        <v>3649</v>
      </c>
      <c r="E247" s="149" t="s">
        <v>217</v>
      </c>
      <c r="F247" s="149" t="s">
        <v>2936</v>
      </c>
      <c r="G247" s="148" t="s">
        <v>3164</v>
      </c>
    </row>
    <row r="248" spans="1:7" ht="17.25">
      <c r="A248" s="148" t="s">
        <v>3165</v>
      </c>
      <c r="B248" s="148" t="s">
        <v>57</v>
      </c>
      <c r="C248" s="148" t="s">
        <v>217</v>
      </c>
      <c r="D248" s="148" t="s">
        <v>3649</v>
      </c>
      <c r="E248" s="149" t="s">
        <v>217</v>
      </c>
      <c r="F248" s="149" t="s">
        <v>2936</v>
      </c>
      <c r="G248" s="148" t="s">
        <v>3166</v>
      </c>
    </row>
    <row r="249" spans="1:7" ht="17.25">
      <c r="A249" s="148" t="s">
        <v>3167</v>
      </c>
      <c r="B249" s="148" t="s">
        <v>56</v>
      </c>
      <c r="C249" s="148" t="s">
        <v>217</v>
      </c>
      <c r="D249" s="148" t="s">
        <v>3649</v>
      </c>
      <c r="E249" s="149" t="s">
        <v>217</v>
      </c>
      <c r="F249" s="149" t="s">
        <v>2936</v>
      </c>
      <c r="G249" s="148" t="s">
        <v>2836</v>
      </c>
    </row>
    <row r="250" spans="1:7" ht="17.25">
      <c r="A250" s="148" t="s">
        <v>3168</v>
      </c>
      <c r="B250" s="148" t="s">
        <v>3169</v>
      </c>
      <c r="C250" s="148" t="s">
        <v>3125</v>
      </c>
      <c r="D250" s="148" t="s">
        <v>3649</v>
      </c>
      <c r="E250" s="149" t="s">
        <v>3125</v>
      </c>
      <c r="F250" s="149" t="s">
        <v>2936</v>
      </c>
      <c r="G250" s="148" t="s">
        <v>2836</v>
      </c>
    </row>
    <row r="251" spans="1:7" ht="17.25">
      <c r="A251" s="52" t="s">
        <v>3495</v>
      </c>
      <c r="B251" s="52"/>
      <c r="C251" s="52"/>
      <c r="D251" s="52"/>
      <c r="E251" s="53"/>
      <c r="F251" s="52"/>
      <c r="G251" s="52"/>
    </row>
    <row r="252" spans="1:7" ht="17.25">
      <c r="A252" s="148" t="s">
        <v>3171</v>
      </c>
      <c r="B252" s="148" t="s">
        <v>36</v>
      </c>
      <c r="C252" s="148" t="s">
        <v>3125</v>
      </c>
      <c r="D252" s="148" t="s">
        <v>3649</v>
      </c>
      <c r="E252" s="149" t="s">
        <v>3125</v>
      </c>
      <c r="F252" s="149" t="s">
        <v>2936</v>
      </c>
      <c r="G252" s="148" t="s">
        <v>3172</v>
      </c>
    </row>
    <row r="253" spans="1:7" ht="17.25">
      <c r="A253" s="148" t="s">
        <v>3173</v>
      </c>
      <c r="B253" s="148" t="s">
        <v>38</v>
      </c>
      <c r="C253" s="148" t="s">
        <v>3125</v>
      </c>
      <c r="D253" s="148" t="s">
        <v>3649</v>
      </c>
      <c r="E253" s="149" t="s">
        <v>3125</v>
      </c>
      <c r="F253" s="149" t="s">
        <v>2936</v>
      </c>
      <c r="G253" s="148" t="s">
        <v>3174</v>
      </c>
    </row>
    <row r="254" spans="1:7" ht="17.25">
      <c r="A254" s="148" t="s">
        <v>3175</v>
      </c>
      <c r="B254" s="148" t="s">
        <v>42</v>
      </c>
      <c r="C254" s="148" t="s">
        <v>3176</v>
      </c>
      <c r="D254" s="148" t="s">
        <v>3649</v>
      </c>
      <c r="E254" s="149" t="s">
        <v>217</v>
      </c>
      <c r="F254" s="149" t="s">
        <v>2936</v>
      </c>
      <c r="G254" s="148" t="s">
        <v>3177</v>
      </c>
    </row>
    <row r="255" spans="1:7" ht="17.25">
      <c r="A255" s="148" t="s">
        <v>2890</v>
      </c>
      <c r="B255" s="148" t="s">
        <v>42</v>
      </c>
      <c r="C255" s="148" t="s">
        <v>2847</v>
      </c>
      <c r="D255" s="148" t="s">
        <v>3649</v>
      </c>
      <c r="E255" s="149" t="s">
        <v>3651</v>
      </c>
      <c r="F255" s="149" t="s">
        <v>2936</v>
      </c>
      <c r="G255" s="148" t="s">
        <v>2891</v>
      </c>
    </row>
    <row r="256" spans="1:7" ht="17.25">
      <c r="A256" s="148" t="s">
        <v>2892</v>
      </c>
      <c r="B256" s="148" t="s">
        <v>42</v>
      </c>
      <c r="C256" s="148" t="s">
        <v>2893</v>
      </c>
      <c r="D256" s="148" t="s">
        <v>3649</v>
      </c>
      <c r="E256" s="149" t="s">
        <v>2894</v>
      </c>
      <c r="F256" s="149" t="s">
        <v>2936</v>
      </c>
      <c r="G256" s="148" t="s">
        <v>2895</v>
      </c>
    </row>
    <row r="257" spans="1:7" ht="17.25">
      <c r="A257" s="148" t="s">
        <v>3178</v>
      </c>
      <c r="B257" s="148" t="s">
        <v>44</v>
      </c>
      <c r="C257" s="148" t="s">
        <v>217</v>
      </c>
      <c r="D257" s="148" t="s">
        <v>3649</v>
      </c>
      <c r="E257" s="149" t="s">
        <v>217</v>
      </c>
      <c r="F257" s="149" t="s">
        <v>2936</v>
      </c>
      <c r="G257" s="148" t="s">
        <v>3179</v>
      </c>
    </row>
    <row r="258" spans="1:7" ht="17.25">
      <c r="A258" s="148" t="s">
        <v>3180</v>
      </c>
      <c r="B258" s="148" t="s">
        <v>44</v>
      </c>
      <c r="C258" s="148" t="s">
        <v>217</v>
      </c>
      <c r="D258" s="148" t="s">
        <v>3649</v>
      </c>
      <c r="E258" s="149" t="s">
        <v>217</v>
      </c>
      <c r="F258" s="149" t="s">
        <v>2936</v>
      </c>
      <c r="G258" s="148" t="s">
        <v>2836</v>
      </c>
    </row>
    <row r="259" spans="1:7" ht="17.25">
      <c r="A259" s="148" t="s">
        <v>2896</v>
      </c>
      <c r="B259" s="148" t="s">
        <v>44</v>
      </c>
      <c r="C259" s="148" t="s">
        <v>2897</v>
      </c>
      <c r="D259" s="148" t="s">
        <v>3649</v>
      </c>
      <c r="E259" s="149" t="s">
        <v>217</v>
      </c>
      <c r="F259" s="149" t="s">
        <v>2936</v>
      </c>
      <c r="G259" s="148" t="s">
        <v>2898</v>
      </c>
    </row>
    <row r="260" spans="1:7" ht="17.25">
      <c r="A260" s="148" t="s">
        <v>2899</v>
      </c>
      <c r="B260" s="148" t="s">
        <v>56</v>
      </c>
      <c r="C260" s="148" t="s">
        <v>2847</v>
      </c>
      <c r="D260" s="148" t="s">
        <v>3649</v>
      </c>
      <c r="E260" s="149" t="s">
        <v>3651</v>
      </c>
      <c r="F260" s="149" t="s">
        <v>2936</v>
      </c>
      <c r="G260" s="148" t="s">
        <v>2891</v>
      </c>
    </row>
    <row r="261" spans="1:7" ht="17.25">
      <c r="A261" s="148" t="s">
        <v>3053</v>
      </c>
      <c r="B261" s="148" t="s">
        <v>57</v>
      </c>
      <c r="C261" s="148" t="s">
        <v>3054</v>
      </c>
      <c r="D261" s="148" t="s">
        <v>3649</v>
      </c>
      <c r="E261" s="149" t="s">
        <v>3125</v>
      </c>
      <c r="F261" s="149" t="s">
        <v>2936</v>
      </c>
      <c r="G261" s="148" t="s">
        <v>3056</v>
      </c>
    </row>
    <row r="262" spans="1:7" ht="17.25">
      <c r="A262" s="148" t="s">
        <v>2902</v>
      </c>
      <c r="B262" s="148" t="s">
        <v>35</v>
      </c>
      <c r="C262" s="148" t="s">
        <v>2847</v>
      </c>
      <c r="D262" s="148" t="s">
        <v>3649</v>
      </c>
      <c r="E262" s="149" t="s">
        <v>3651</v>
      </c>
      <c r="F262" s="149" t="s">
        <v>2936</v>
      </c>
      <c r="G262" s="148" t="s">
        <v>2836</v>
      </c>
    </row>
    <row r="263" spans="1:7" ht="17.25">
      <c r="A263" s="148" t="s">
        <v>2904</v>
      </c>
      <c r="B263" s="148"/>
      <c r="C263" s="148" t="s">
        <v>2854</v>
      </c>
      <c r="D263" s="148" t="s">
        <v>3649</v>
      </c>
      <c r="E263" s="149" t="s">
        <v>2841</v>
      </c>
      <c r="F263" s="149" t="s">
        <v>2936</v>
      </c>
      <c r="G263" s="148" t="s">
        <v>2905</v>
      </c>
    </row>
    <row r="264" spans="1:7" ht="17.25">
      <c r="A264" s="148" t="s">
        <v>2906</v>
      </c>
      <c r="B264" s="148" t="s">
        <v>2907</v>
      </c>
      <c r="C264" s="148" t="s">
        <v>2854</v>
      </c>
      <c r="D264" s="148" t="s">
        <v>3649</v>
      </c>
      <c r="E264" s="149" t="s">
        <v>2841</v>
      </c>
      <c r="F264" s="149" t="s">
        <v>2936</v>
      </c>
      <c r="G264" s="148" t="s">
        <v>2836</v>
      </c>
    </row>
    <row r="265" spans="1:7" ht="17.25">
      <c r="A265" s="148" t="s">
        <v>2908</v>
      </c>
      <c r="B265" s="148" t="s">
        <v>2863</v>
      </c>
      <c r="C265" s="148" t="s">
        <v>2854</v>
      </c>
      <c r="D265" s="148" t="s">
        <v>3649</v>
      </c>
      <c r="E265" s="149" t="s">
        <v>2841</v>
      </c>
      <c r="F265" s="149" t="s">
        <v>2936</v>
      </c>
      <c r="G265" s="148" t="s">
        <v>2909</v>
      </c>
    </row>
    <row r="266" spans="1:7" ht="17.25">
      <c r="A266" s="52" t="s">
        <v>3496</v>
      </c>
      <c r="B266" s="52"/>
      <c r="C266" s="52"/>
      <c r="D266" s="52"/>
      <c r="E266" s="53"/>
      <c r="F266" s="52"/>
      <c r="G266" s="52"/>
    </row>
    <row r="267" spans="1:7" ht="17.25">
      <c r="A267" s="148" t="s">
        <v>3182</v>
      </c>
      <c r="B267" s="148" t="s">
        <v>38</v>
      </c>
      <c r="C267" s="148" t="s">
        <v>217</v>
      </c>
      <c r="D267" s="148" t="s">
        <v>3649</v>
      </c>
      <c r="E267" s="149" t="s">
        <v>217</v>
      </c>
      <c r="F267" s="149" t="s">
        <v>2936</v>
      </c>
      <c r="G267" s="148" t="s">
        <v>3183</v>
      </c>
    </row>
    <row r="268" spans="1:7" ht="15">
      <c r="A268" s="37" t="s">
        <v>2911</v>
      </c>
      <c r="B268" s="37" t="s">
        <v>40</v>
      </c>
      <c r="C268" s="37" t="s">
        <v>2847</v>
      </c>
      <c r="D268" s="37" t="s">
        <v>3649</v>
      </c>
      <c r="E268" s="38" t="s">
        <v>3651</v>
      </c>
      <c r="F268" s="38" t="s">
        <v>2936</v>
      </c>
      <c r="G268" s="37" t="s">
        <v>2836</v>
      </c>
    </row>
    <row r="269" spans="1:7" ht="17.25">
      <c r="A269" s="148" t="s">
        <v>3184</v>
      </c>
      <c r="B269" s="148" t="s">
        <v>40</v>
      </c>
      <c r="C269" s="148" t="s">
        <v>3125</v>
      </c>
      <c r="D269" s="148" t="s">
        <v>3649</v>
      </c>
      <c r="E269" s="149" t="s">
        <v>3125</v>
      </c>
      <c r="F269" s="149" t="s">
        <v>2936</v>
      </c>
      <c r="G269" s="148" t="s">
        <v>3185</v>
      </c>
    </row>
    <row r="270" spans="1:7" ht="17.25">
      <c r="A270" s="148" t="s">
        <v>3186</v>
      </c>
      <c r="B270" s="148" t="s">
        <v>40</v>
      </c>
      <c r="C270" s="148" t="s">
        <v>217</v>
      </c>
      <c r="D270" s="148" t="s">
        <v>3649</v>
      </c>
      <c r="E270" s="149" t="s">
        <v>217</v>
      </c>
      <c r="F270" s="149" t="s">
        <v>2936</v>
      </c>
      <c r="G270" s="148" t="s">
        <v>3187</v>
      </c>
    </row>
    <row r="271" spans="1:7" ht="17.25">
      <c r="A271" s="148" t="s">
        <v>3188</v>
      </c>
      <c r="B271" s="148" t="s">
        <v>42</v>
      </c>
      <c r="C271" s="148" t="s">
        <v>3125</v>
      </c>
      <c r="D271" s="148" t="s">
        <v>3649</v>
      </c>
      <c r="E271" s="149" t="s">
        <v>3125</v>
      </c>
      <c r="F271" s="149" t="s">
        <v>2936</v>
      </c>
      <c r="G271" s="148" t="s">
        <v>3189</v>
      </c>
    </row>
    <row r="272" spans="1:7" ht="17.25">
      <c r="A272" s="148" t="s">
        <v>2912</v>
      </c>
      <c r="B272" s="148" t="s">
        <v>42</v>
      </c>
      <c r="C272" s="148" t="s">
        <v>2893</v>
      </c>
      <c r="D272" s="148" t="s">
        <v>3649</v>
      </c>
      <c r="E272" s="149" t="s">
        <v>2894</v>
      </c>
      <c r="F272" s="149" t="s">
        <v>2936</v>
      </c>
      <c r="G272" s="148" t="s">
        <v>2836</v>
      </c>
    </row>
    <row r="273" spans="1:7" ht="17.25">
      <c r="A273" s="148" t="s">
        <v>3190</v>
      </c>
      <c r="B273" s="148" t="s">
        <v>44</v>
      </c>
      <c r="C273" s="148" t="s">
        <v>217</v>
      </c>
      <c r="D273" s="148" t="s">
        <v>3649</v>
      </c>
      <c r="E273" s="149" t="s">
        <v>217</v>
      </c>
      <c r="F273" s="149" t="s">
        <v>2936</v>
      </c>
      <c r="G273" s="148" t="s">
        <v>3191</v>
      </c>
    </row>
    <row r="274" spans="1:7" ht="17.25">
      <c r="A274" s="148" t="s">
        <v>3192</v>
      </c>
      <c r="B274" s="148" t="s">
        <v>44</v>
      </c>
      <c r="C274" s="148" t="s">
        <v>217</v>
      </c>
      <c r="D274" s="148" t="s">
        <v>3649</v>
      </c>
      <c r="E274" s="149" t="s">
        <v>217</v>
      </c>
      <c r="F274" s="149" t="s">
        <v>2936</v>
      </c>
      <c r="G274" s="148" t="s">
        <v>3193</v>
      </c>
    </row>
    <row r="275" spans="1:7" ht="17.25">
      <c r="A275" s="148" t="s">
        <v>3194</v>
      </c>
      <c r="B275" s="148" t="s">
        <v>56</v>
      </c>
      <c r="C275" s="148" t="s">
        <v>3195</v>
      </c>
      <c r="D275" s="148" t="s">
        <v>3649</v>
      </c>
      <c r="E275" s="149" t="s">
        <v>217</v>
      </c>
      <c r="F275" s="149" t="s">
        <v>2936</v>
      </c>
      <c r="G275" s="148" t="s">
        <v>3196</v>
      </c>
    </row>
    <row r="276" spans="1:7" ht="17.25">
      <c r="A276" s="148" t="s">
        <v>3197</v>
      </c>
      <c r="B276" s="148" t="s">
        <v>56</v>
      </c>
      <c r="C276" s="148" t="s">
        <v>3125</v>
      </c>
      <c r="D276" s="148" t="s">
        <v>3649</v>
      </c>
      <c r="E276" s="149" t="s">
        <v>3125</v>
      </c>
      <c r="F276" s="149" t="s">
        <v>2936</v>
      </c>
      <c r="G276" s="148" t="s">
        <v>3198</v>
      </c>
    </row>
    <row r="277" spans="1:7" ht="17.25">
      <c r="A277" s="148" t="s">
        <v>3199</v>
      </c>
      <c r="B277" s="148" t="s">
        <v>56</v>
      </c>
      <c r="C277" s="148" t="s">
        <v>3200</v>
      </c>
      <c r="D277" s="148" t="s">
        <v>3649</v>
      </c>
      <c r="E277" s="149" t="s">
        <v>3125</v>
      </c>
      <c r="F277" s="149" t="s">
        <v>2936</v>
      </c>
      <c r="G277" s="148" t="s">
        <v>3201</v>
      </c>
    </row>
    <row r="278" spans="1:7" ht="17.25">
      <c r="A278" s="148" t="s">
        <v>3202</v>
      </c>
      <c r="B278" s="148" t="s">
        <v>57</v>
      </c>
      <c r="C278" s="148" t="s">
        <v>3125</v>
      </c>
      <c r="D278" s="148" t="s">
        <v>3649</v>
      </c>
      <c r="E278" s="149" t="s">
        <v>3125</v>
      </c>
      <c r="F278" s="149" t="s">
        <v>2936</v>
      </c>
      <c r="G278" s="148" t="s">
        <v>3203</v>
      </c>
    </row>
    <row r="279" spans="1:7" ht="17.25">
      <c r="A279" s="148" t="s">
        <v>2913</v>
      </c>
      <c r="B279" s="148" t="s">
        <v>57</v>
      </c>
      <c r="C279" s="148" t="s">
        <v>2847</v>
      </c>
      <c r="D279" s="148" t="s">
        <v>3649</v>
      </c>
      <c r="E279" s="149" t="s">
        <v>3651</v>
      </c>
      <c r="F279" s="149" t="s">
        <v>2936</v>
      </c>
      <c r="G279" s="148" t="s">
        <v>2914</v>
      </c>
    </row>
    <row r="280" spans="1:7" ht="17.25">
      <c r="A280" s="148" t="s">
        <v>3204</v>
      </c>
      <c r="B280" s="148" t="s">
        <v>58</v>
      </c>
      <c r="C280" s="148" t="s">
        <v>217</v>
      </c>
      <c r="D280" s="148" t="s">
        <v>3649</v>
      </c>
      <c r="E280" s="149" t="s">
        <v>217</v>
      </c>
      <c r="F280" s="149" t="s">
        <v>2936</v>
      </c>
      <c r="G280" s="148" t="s">
        <v>3205</v>
      </c>
    </row>
    <row r="281" spans="1:7" ht="17.25">
      <c r="A281" s="148" t="s">
        <v>3065</v>
      </c>
      <c r="B281" s="148"/>
      <c r="C281" s="148" t="s">
        <v>3066</v>
      </c>
      <c r="D281" s="148" t="s">
        <v>3649</v>
      </c>
      <c r="E281" s="149" t="s">
        <v>217</v>
      </c>
      <c r="F281" s="149" t="s">
        <v>2936</v>
      </c>
      <c r="G281" s="148" t="s">
        <v>3067</v>
      </c>
    </row>
    <row r="282" spans="1:7" ht="17.25">
      <c r="A282" s="52" t="s">
        <v>3498</v>
      </c>
      <c r="B282" s="52"/>
      <c r="C282" s="52"/>
      <c r="D282" s="52"/>
      <c r="E282" s="53"/>
      <c r="F282" s="52"/>
      <c r="G282" s="52"/>
    </row>
    <row r="283" spans="1:7" ht="17.25">
      <c r="A283" s="148" t="s">
        <v>3207</v>
      </c>
      <c r="B283" s="148" t="s">
        <v>36</v>
      </c>
      <c r="C283" s="148" t="s">
        <v>3125</v>
      </c>
      <c r="D283" s="148" t="s">
        <v>3649</v>
      </c>
      <c r="E283" s="149" t="s">
        <v>3125</v>
      </c>
      <c r="F283" s="149" t="s">
        <v>2936</v>
      </c>
      <c r="G283" s="148" t="s">
        <v>3208</v>
      </c>
    </row>
    <row r="284" spans="1:7" ht="17.25">
      <c r="A284" s="148" t="s">
        <v>3209</v>
      </c>
      <c r="B284" s="148" t="s">
        <v>36</v>
      </c>
      <c r="C284" s="148" t="s">
        <v>217</v>
      </c>
      <c r="D284" s="148" t="s">
        <v>3649</v>
      </c>
      <c r="E284" s="149" t="s">
        <v>217</v>
      </c>
      <c r="F284" s="149" t="s">
        <v>2936</v>
      </c>
      <c r="G284" s="148" t="s">
        <v>3210</v>
      </c>
    </row>
    <row r="285" spans="1:7" ht="17.25">
      <c r="A285" s="148" t="s">
        <v>3211</v>
      </c>
      <c r="B285" s="148" t="s">
        <v>36</v>
      </c>
      <c r="C285" s="148" t="s">
        <v>3125</v>
      </c>
      <c r="D285" s="148" t="s">
        <v>3649</v>
      </c>
      <c r="E285" s="149" t="s">
        <v>3125</v>
      </c>
      <c r="F285" s="149" t="s">
        <v>2936</v>
      </c>
      <c r="G285" s="148" t="s">
        <v>3212</v>
      </c>
    </row>
    <row r="286" spans="1:7" ht="15">
      <c r="A286" s="37" t="s">
        <v>2918</v>
      </c>
      <c r="B286" s="37" t="s">
        <v>36</v>
      </c>
      <c r="C286" s="37" t="s">
        <v>2893</v>
      </c>
      <c r="D286" s="37" t="s">
        <v>3649</v>
      </c>
      <c r="E286" s="38" t="s">
        <v>2894</v>
      </c>
      <c r="F286" s="38" t="s">
        <v>2936</v>
      </c>
      <c r="G286" s="37" t="s">
        <v>2836</v>
      </c>
    </row>
    <row r="287" spans="1:7" ht="17.25">
      <c r="A287" s="148" t="s">
        <v>3213</v>
      </c>
      <c r="B287" s="148" t="s">
        <v>36</v>
      </c>
      <c r="C287" s="148" t="s">
        <v>217</v>
      </c>
      <c r="D287" s="148" t="s">
        <v>3649</v>
      </c>
      <c r="E287" s="149" t="s">
        <v>217</v>
      </c>
      <c r="F287" s="149" t="s">
        <v>2936</v>
      </c>
      <c r="G287" s="148" t="s">
        <v>3214</v>
      </c>
    </row>
    <row r="288" spans="1:7" ht="17.25">
      <c r="A288" s="148" t="s">
        <v>3215</v>
      </c>
      <c r="B288" s="148" t="s">
        <v>40</v>
      </c>
      <c r="C288" s="148" t="s">
        <v>3125</v>
      </c>
      <c r="D288" s="148" t="s">
        <v>3649</v>
      </c>
      <c r="E288" s="149" t="s">
        <v>3125</v>
      </c>
      <c r="F288" s="149" t="s">
        <v>2936</v>
      </c>
      <c r="G288" s="148" t="s">
        <v>3216</v>
      </c>
    </row>
    <row r="289" spans="1:7" ht="17.25">
      <c r="A289" s="148" t="s">
        <v>3217</v>
      </c>
      <c r="B289" s="148" t="s">
        <v>40</v>
      </c>
      <c r="C289" s="148" t="s">
        <v>217</v>
      </c>
      <c r="D289" s="148" t="s">
        <v>3649</v>
      </c>
      <c r="E289" s="149" t="s">
        <v>217</v>
      </c>
      <c r="F289" s="149" t="s">
        <v>2936</v>
      </c>
      <c r="G289" s="148" t="s">
        <v>3218</v>
      </c>
    </row>
    <row r="290" spans="1:7" ht="17.25">
      <c r="A290" s="148" t="s">
        <v>3219</v>
      </c>
      <c r="B290" s="148" t="s">
        <v>42</v>
      </c>
      <c r="C290" s="148" t="s">
        <v>3125</v>
      </c>
      <c r="D290" s="148" t="s">
        <v>3649</v>
      </c>
      <c r="E290" s="149" t="s">
        <v>3125</v>
      </c>
      <c r="F290" s="149" t="s">
        <v>2936</v>
      </c>
      <c r="G290" s="148" t="s">
        <v>3220</v>
      </c>
    </row>
    <row r="291" spans="1:7" ht="17.25">
      <c r="A291" s="148" t="s">
        <v>2921</v>
      </c>
      <c r="B291" s="148" t="s">
        <v>42</v>
      </c>
      <c r="C291" s="148" t="s">
        <v>2922</v>
      </c>
      <c r="D291" s="148" t="s">
        <v>3649</v>
      </c>
      <c r="E291" s="149" t="s">
        <v>3652</v>
      </c>
      <c r="F291" s="149" t="s">
        <v>2936</v>
      </c>
      <c r="G291" s="148" t="s">
        <v>2923</v>
      </c>
    </row>
    <row r="292" spans="1:7" ht="17.25">
      <c r="A292" s="148" t="s">
        <v>3222</v>
      </c>
      <c r="B292" s="148" t="s">
        <v>44</v>
      </c>
      <c r="C292" s="148" t="s">
        <v>3125</v>
      </c>
      <c r="D292" s="148" t="s">
        <v>3649</v>
      </c>
      <c r="E292" s="149" t="s">
        <v>3125</v>
      </c>
      <c r="F292" s="149" t="s">
        <v>2936</v>
      </c>
      <c r="G292" s="148" t="s">
        <v>3223</v>
      </c>
    </row>
    <row r="293" spans="1:7" ht="17.25">
      <c r="A293" s="148" t="s">
        <v>2924</v>
      </c>
      <c r="B293" s="148" t="s">
        <v>44</v>
      </c>
      <c r="C293" s="148" t="s">
        <v>2847</v>
      </c>
      <c r="D293" s="148" t="s">
        <v>3649</v>
      </c>
      <c r="E293" s="149" t="s">
        <v>3651</v>
      </c>
      <c r="F293" s="149" t="s">
        <v>2936</v>
      </c>
      <c r="G293" s="148" t="s">
        <v>2925</v>
      </c>
    </row>
    <row r="294" spans="1:7" ht="17.25">
      <c r="A294" s="148" t="s">
        <v>3224</v>
      </c>
      <c r="B294" s="148" t="s">
        <v>44</v>
      </c>
      <c r="C294" s="148" t="s">
        <v>3125</v>
      </c>
      <c r="D294" s="148" t="s">
        <v>3649</v>
      </c>
      <c r="E294" s="149" t="s">
        <v>3125</v>
      </c>
      <c r="F294" s="149" t="s">
        <v>2936</v>
      </c>
      <c r="G294" s="148" t="s">
        <v>3225</v>
      </c>
    </row>
    <row r="295" spans="1:7" ht="17.25">
      <c r="A295" s="148" t="s">
        <v>3226</v>
      </c>
      <c r="B295" s="148" t="s">
        <v>56</v>
      </c>
      <c r="C295" s="148" t="s">
        <v>3125</v>
      </c>
      <c r="D295" s="148" t="s">
        <v>3649</v>
      </c>
      <c r="E295" s="149" t="s">
        <v>3125</v>
      </c>
      <c r="F295" s="149" t="s">
        <v>2936</v>
      </c>
      <c r="G295" s="148" t="s">
        <v>3227</v>
      </c>
    </row>
    <row r="296" spans="1:7" ht="17.25">
      <c r="A296" s="148" t="s">
        <v>3228</v>
      </c>
      <c r="B296" s="148" t="s">
        <v>57</v>
      </c>
      <c r="C296" s="148" t="s">
        <v>3125</v>
      </c>
      <c r="D296" s="148" t="s">
        <v>3649</v>
      </c>
      <c r="E296" s="149" t="s">
        <v>3125</v>
      </c>
      <c r="F296" s="149" t="s">
        <v>2936</v>
      </c>
      <c r="G296" s="148" t="s">
        <v>3229</v>
      </c>
    </row>
    <row r="297" spans="1:7" ht="17.25">
      <c r="A297" s="148" t="s">
        <v>3082</v>
      </c>
      <c r="B297" s="148" t="s">
        <v>2876</v>
      </c>
      <c r="C297" s="148" t="s">
        <v>3083</v>
      </c>
      <c r="D297" s="148" t="s">
        <v>3649</v>
      </c>
      <c r="E297" s="149" t="s">
        <v>3125</v>
      </c>
      <c r="F297" s="149" t="s">
        <v>2936</v>
      </c>
      <c r="G297" s="148" t="s">
        <v>3084</v>
      </c>
    </row>
    <row r="298" spans="1:7" ht="17.25">
      <c r="A298" s="148" t="s">
        <v>3230</v>
      </c>
      <c r="B298" s="148" t="s">
        <v>3231</v>
      </c>
      <c r="C298" s="148" t="s">
        <v>3125</v>
      </c>
      <c r="D298" s="148" t="s">
        <v>3649</v>
      </c>
      <c r="E298" s="149" t="s">
        <v>3125</v>
      </c>
      <c r="F298" s="149" t="s">
        <v>2936</v>
      </c>
      <c r="G298" s="148" t="s">
        <v>2836</v>
      </c>
    </row>
    <row r="299" spans="1:7" ht="17.25">
      <c r="A299" s="148" t="s">
        <v>3232</v>
      </c>
      <c r="B299" s="148" t="s">
        <v>36</v>
      </c>
      <c r="C299" s="148" t="s">
        <v>3125</v>
      </c>
      <c r="D299" s="148" t="s">
        <v>3649</v>
      </c>
      <c r="E299" s="149" t="s">
        <v>3125</v>
      </c>
      <c r="F299" s="149" t="s">
        <v>2936</v>
      </c>
      <c r="G299" s="148" t="s">
        <v>2836</v>
      </c>
    </row>
    <row r="300" spans="1:7" ht="17.25">
      <c r="A300" s="148" t="s">
        <v>3233</v>
      </c>
      <c r="B300" s="148" t="s">
        <v>3234</v>
      </c>
      <c r="C300" s="148" t="s">
        <v>217</v>
      </c>
      <c r="D300" s="148" t="s">
        <v>3649</v>
      </c>
      <c r="E300" s="149" t="s">
        <v>217</v>
      </c>
      <c r="F300" s="149" t="s">
        <v>2936</v>
      </c>
      <c r="G300" s="148" t="s">
        <v>2836</v>
      </c>
    </row>
    <row r="301" spans="1:7" ht="17.25">
      <c r="A301" s="52" t="s">
        <v>3501</v>
      </c>
      <c r="B301" s="52"/>
      <c r="C301" s="52"/>
      <c r="D301" s="52"/>
      <c r="E301" s="53"/>
      <c r="F301" s="52"/>
      <c r="G301" s="52"/>
    </row>
    <row r="302" spans="1:7" ht="17.25">
      <c r="A302" s="148" t="s">
        <v>3236</v>
      </c>
      <c r="B302" s="148" t="s">
        <v>35</v>
      </c>
      <c r="C302" s="148" t="s">
        <v>217</v>
      </c>
      <c r="D302" s="148" t="s">
        <v>3649</v>
      </c>
      <c r="E302" s="149" t="s">
        <v>217</v>
      </c>
      <c r="F302" s="149" t="s">
        <v>2936</v>
      </c>
      <c r="G302" s="148" t="s">
        <v>3237</v>
      </c>
    </row>
    <row r="303" spans="1:7" ht="17.25">
      <c r="A303" s="148" t="s">
        <v>3238</v>
      </c>
      <c r="B303" s="148" t="s">
        <v>33</v>
      </c>
      <c r="C303" s="148" t="s">
        <v>3125</v>
      </c>
      <c r="D303" s="148" t="s">
        <v>3649</v>
      </c>
      <c r="E303" s="149" t="s">
        <v>3125</v>
      </c>
      <c r="F303" s="149" t="s">
        <v>2936</v>
      </c>
      <c r="G303" s="148" t="s">
        <v>3239</v>
      </c>
    </row>
    <row r="304" spans="1:7" ht="17.25">
      <c r="A304" s="148" t="s">
        <v>3240</v>
      </c>
      <c r="B304" s="148" t="s">
        <v>40</v>
      </c>
      <c r="C304" s="148" t="s">
        <v>217</v>
      </c>
      <c r="D304" s="148" t="s">
        <v>3649</v>
      </c>
      <c r="E304" s="149" t="s">
        <v>217</v>
      </c>
      <c r="F304" s="149" t="s">
        <v>2936</v>
      </c>
      <c r="G304" s="148" t="s">
        <v>3241</v>
      </c>
    </row>
    <row r="305" spans="1:7" ht="17.25">
      <c r="A305" s="148" t="s">
        <v>3242</v>
      </c>
      <c r="B305" s="148" t="s">
        <v>40</v>
      </c>
      <c r="C305" s="148" t="s">
        <v>217</v>
      </c>
      <c r="D305" s="148" t="s">
        <v>3649</v>
      </c>
      <c r="E305" s="149" t="s">
        <v>217</v>
      </c>
      <c r="F305" s="149" t="s">
        <v>2936</v>
      </c>
      <c r="G305" s="148" t="s">
        <v>3243</v>
      </c>
    </row>
    <row r="306" spans="1:7" ht="17.25">
      <c r="A306" s="148" t="s">
        <v>3244</v>
      </c>
      <c r="B306" s="148" t="s">
        <v>40</v>
      </c>
      <c r="C306" s="148" t="s">
        <v>217</v>
      </c>
      <c r="D306" s="148" t="s">
        <v>3649</v>
      </c>
      <c r="E306" s="149" t="s">
        <v>217</v>
      </c>
      <c r="F306" s="149" t="s">
        <v>2936</v>
      </c>
      <c r="G306" s="148" t="s">
        <v>3245</v>
      </c>
    </row>
    <row r="307" spans="1:7" ht="17.25">
      <c r="A307" s="148" t="s">
        <v>3246</v>
      </c>
      <c r="B307" s="148" t="s">
        <v>33</v>
      </c>
      <c r="C307" s="148" t="s">
        <v>217</v>
      </c>
      <c r="D307" s="148" t="s">
        <v>3649</v>
      </c>
      <c r="E307" s="149" t="s">
        <v>217</v>
      </c>
      <c r="F307" s="149" t="s">
        <v>2936</v>
      </c>
      <c r="G307" s="148" t="s">
        <v>3247</v>
      </c>
    </row>
    <row r="308" spans="1:7" ht="17.25">
      <c r="A308" s="148" t="s">
        <v>3249</v>
      </c>
      <c r="B308" s="148" t="s">
        <v>56</v>
      </c>
      <c r="C308" s="148" t="s">
        <v>217</v>
      </c>
      <c r="D308" s="148" t="s">
        <v>3649</v>
      </c>
      <c r="E308" s="149" t="s">
        <v>217</v>
      </c>
      <c r="F308" s="149" t="s">
        <v>2936</v>
      </c>
      <c r="G308" s="148" t="s">
        <v>3243</v>
      </c>
    </row>
    <row r="309" spans="1:7" ht="17.25">
      <c r="A309" s="148" t="s">
        <v>3250</v>
      </c>
      <c r="B309" s="148" t="s">
        <v>57</v>
      </c>
      <c r="C309" s="148" t="s">
        <v>3125</v>
      </c>
      <c r="D309" s="148" t="s">
        <v>3649</v>
      </c>
      <c r="E309" s="149" t="s">
        <v>3125</v>
      </c>
      <c r="F309" s="149" t="s">
        <v>2936</v>
      </c>
      <c r="G309" s="148" t="s">
        <v>3251</v>
      </c>
    </row>
    <row r="310" spans="1:7" ht="17.25">
      <c r="A310" s="148" t="s">
        <v>3252</v>
      </c>
      <c r="B310" s="148" t="s">
        <v>57</v>
      </c>
      <c r="C310" s="148" t="s">
        <v>3125</v>
      </c>
      <c r="D310" s="148" t="s">
        <v>3649</v>
      </c>
      <c r="E310" s="149" t="s">
        <v>3125</v>
      </c>
      <c r="F310" s="149" t="s">
        <v>2936</v>
      </c>
      <c r="G310" s="148" t="s">
        <v>3253</v>
      </c>
    </row>
    <row r="311" spans="1:7" ht="17.25">
      <c r="A311" s="148" t="s">
        <v>3254</v>
      </c>
      <c r="B311" s="148" t="s">
        <v>58</v>
      </c>
      <c r="C311" s="148" t="s">
        <v>217</v>
      </c>
      <c r="D311" s="148" t="s">
        <v>3649</v>
      </c>
      <c r="E311" s="149" t="s">
        <v>217</v>
      </c>
      <c r="F311" s="149" t="s">
        <v>2936</v>
      </c>
      <c r="G311" s="148" t="s">
        <v>3255</v>
      </c>
    </row>
    <row r="312" spans="1:7" ht="17.25">
      <c r="A312" s="148" t="s">
        <v>3256</v>
      </c>
      <c r="B312" s="148" t="s">
        <v>42</v>
      </c>
      <c r="C312" s="148" t="s">
        <v>3257</v>
      </c>
      <c r="D312" s="148" t="s">
        <v>3649</v>
      </c>
      <c r="E312" s="149" t="s">
        <v>217</v>
      </c>
      <c r="F312" s="149" t="s">
        <v>2936</v>
      </c>
      <c r="G312" s="148" t="s">
        <v>2836</v>
      </c>
    </row>
    <row r="313" spans="1:7" ht="17.25">
      <c r="A313" s="148" t="s">
        <v>3258</v>
      </c>
      <c r="B313" s="148" t="s">
        <v>38</v>
      </c>
      <c r="C313" s="148" t="s">
        <v>3125</v>
      </c>
      <c r="D313" s="148" t="s">
        <v>3649</v>
      </c>
      <c r="E313" s="149" t="s">
        <v>3125</v>
      </c>
      <c r="F313" s="149" t="s">
        <v>2936</v>
      </c>
      <c r="G313" s="148" t="s">
        <v>2836</v>
      </c>
    </row>
    <row r="314" spans="1:7" ht="17.25">
      <c r="A314" s="148" t="s">
        <v>3259</v>
      </c>
      <c r="B314" s="148" t="s">
        <v>33</v>
      </c>
      <c r="C314" s="148" t="s">
        <v>217</v>
      </c>
      <c r="D314" s="148" t="s">
        <v>3649</v>
      </c>
      <c r="E314" s="149" t="s">
        <v>217</v>
      </c>
      <c r="F314" s="149" t="s">
        <v>2936</v>
      </c>
      <c r="G314" s="148" t="s">
        <v>2836</v>
      </c>
    </row>
    <row r="315" spans="1:7" ht="17.25">
      <c r="A315" s="52" t="s">
        <v>3502</v>
      </c>
      <c r="B315" s="52"/>
      <c r="C315" s="52"/>
      <c r="D315" s="52"/>
      <c r="E315" s="53"/>
      <c r="F315" s="52"/>
      <c r="G315" s="52"/>
    </row>
    <row r="316" spans="1:7" ht="17.25">
      <c r="A316" s="148" t="s">
        <v>3261</v>
      </c>
      <c r="B316" s="148" t="s">
        <v>38</v>
      </c>
      <c r="C316" s="148" t="s">
        <v>217</v>
      </c>
      <c r="D316" s="148" t="s">
        <v>3649</v>
      </c>
      <c r="E316" s="149" t="s">
        <v>217</v>
      </c>
      <c r="F316" s="149" t="s">
        <v>2936</v>
      </c>
      <c r="G316" s="148" t="s">
        <v>3255</v>
      </c>
    </row>
    <row r="317" spans="1:7" ht="17.25">
      <c r="A317" s="148" t="s">
        <v>3262</v>
      </c>
      <c r="B317" s="148" t="s">
        <v>42</v>
      </c>
      <c r="C317" s="148" t="s">
        <v>3125</v>
      </c>
      <c r="D317" s="148" t="s">
        <v>3649</v>
      </c>
      <c r="E317" s="149" t="s">
        <v>3125</v>
      </c>
      <c r="F317" s="149" t="s">
        <v>2936</v>
      </c>
      <c r="G317" s="148" t="s">
        <v>3263</v>
      </c>
    </row>
    <row r="318" spans="1:7" ht="17.25">
      <c r="A318" s="148" t="s">
        <v>3264</v>
      </c>
      <c r="B318" s="148" t="s">
        <v>42</v>
      </c>
      <c r="C318" s="148" t="s">
        <v>3125</v>
      </c>
      <c r="D318" s="148" t="s">
        <v>3649</v>
      </c>
      <c r="E318" s="149" t="s">
        <v>3125</v>
      </c>
      <c r="F318" s="149" t="s">
        <v>2936</v>
      </c>
      <c r="G318" s="148" t="s">
        <v>3265</v>
      </c>
    </row>
    <row r="319" spans="1:7" ht="17.25">
      <c r="A319" s="148" t="s">
        <v>3266</v>
      </c>
      <c r="B319" s="148" t="s">
        <v>44</v>
      </c>
      <c r="C319" s="148" t="s">
        <v>217</v>
      </c>
      <c r="D319" s="148" t="s">
        <v>3649</v>
      </c>
      <c r="E319" s="149" t="s">
        <v>217</v>
      </c>
      <c r="F319" s="149" t="s">
        <v>2936</v>
      </c>
      <c r="G319" s="148" t="s">
        <v>3267</v>
      </c>
    </row>
    <row r="320" spans="1:7" ht="17.25">
      <c r="A320" s="148" t="s">
        <v>3268</v>
      </c>
      <c r="B320" s="148" t="s">
        <v>56</v>
      </c>
      <c r="C320" s="148" t="s">
        <v>3269</v>
      </c>
      <c r="D320" s="148" t="s">
        <v>3649</v>
      </c>
      <c r="E320" s="149" t="s">
        <v>217</v>
      </c>
      <c r="F320" s="149" t="s">
        <v>2936</v>
      </c>
      <c r="G320" s="148" t="s">
        <v>3270</v>
      </c>
    </row>
    <row r="321" spans="1:7" ht="17.25">
      <c r="A321" s="148" t="s">
        <v>3271</v>
      </c>
      <c r="B321" s="148" t="s">
        <v>56</v>
      </c>
      <c r="C321" s="148" t="s">
        <v>3269</v>
      </c>
      <c r="D321" s="148" t="s">
        <v>3649</v>
      </c>
      <c r="E321" s="149" t="s">
        <v>217</v>
      </c>
      <c r="F321" s="149" t="s">
        <v>2936</v>
      </c>
      <c r="G321" s="148" t="s">
        <v>3270</v>
      </c>
    </row>
    <row r="322" spans="1:7" ht="17.25">
      <c r="A322" s="148" t="s">
        <v>3272</v>
      </c>
      <c r="B322" s="148" t="s">
        <v>56</v>
      </c>
      <c r="C322" s="148" t="s">
        <v>217</v>
      </c>
      <c r="D322" s="148" t="s">
        <v>3649</v>
      </c>
      <c r="E322" s="149" t="s">
        <v>217</v>
      </c>
      <c r="F322" s="149" t="s">
        <v>2936</v>
      </c>
      <c r="G322" s="148" t="s">
        <v>3273</v>
      </c>
    </row>
    <row r="323" spans="1:7" ht="17.25">
      <c r="A323" s="148" t="s">
        <v>3274</v>
      </c>
      <c r="B323" s="148" t="s">
        <v>57</v>
      </c>
      <c r="C323" s="148" t="s">
        <v>3125</v>
      </c>
      <c r="D323" s="148" t="s">
        <v>3649</v>
      </c>
      <c r="E323" s="149" t="s">
        <v>3125</v>
      </c>
      <c r="F323" s="149" t="s">
        <v>2936</v>
      </c>
      <c r="G323" s="148" t="s">
        <v>3275</v>
      </c>
    </row>
    <row r="324" spans="1:7" ht="17.25">
      <c r="A324" s="148" t="s">
        <v>2947</v>
      </c>
      <c r="B324" s="148" t="s">
        <v>58</v>
      </c>
      <c r="C324" s="148" t="s">
        <v>2839</v>
      </c>
      <c r="D324" s="148" t="s">
        <v>3649</v>
      </c>
      <c r="E324" s="149" t="s">
        <v>3650</v>
      </c>
      <c r="F324" s="149" t="s">
        <v>2936</v>
      </c>
      <c r="G324" s="148" t="s">
        <v>2948</v>
      </c>
    </row>
    <row r="325" spans="1:7" ht="17.25">
      <c r="A325" s="148" t="s">
        <v>3276</v>
      </c>
      <c r="B325" s="148" t="s">
        <v>58</v>
      </c>
      <c r="C325" s="148" t="s">
        <v>3125</v>
      </c>
      <c r="D325" s="148" t="s">
        <v>3649</v>
      </c>
      <c r="E325" s="149" t="s">
        <v>3125</v>
      </c>
      <c r="F325" s="149" t="s">
        <v>2936</v>
      </c>
      <c r="G325" s="148" t="s">
        <v>3277</v>
      </c>
    </row>
    <row r="326" spans="1:7" ht="17.25">
      <c r="A326" s="148" t="s">
        <v>3278</v>
      </c>
      <c r="B326" s="148" t="s">
        <v>58</v>
      </c>
      <c r="C326" s="148" t="s">
        <v>217</v>
      </c>
      <c r="D326" s="148" t="s">
        <v>3649</v>
      </c>
      <c r="E326" s="149" t="s">
        <v>217</v>
      </c>
      <c r="F326" s="149" t="s">
        <v>2936</v>
      </c>
      <c r="G326" s="148" t="s">
        <v>3279</v>
      </c>
    </row>
    <row r="327" spans="1:7" ht="17.25">
      <c r="A327" s="148" t="s">
        <v>3280</v>
      </c>
      <c r="B327" s="148" t="s">
        <v>3281</v>
      </c>
      <c r="C327" s="148" t="s">
        <v>217</v>
      </c>
      <c r="D327" s="148" t="s">
        <v>3649</v>
      </c>
      <c r="E327" s="149" t="s">
        <v>217</v>
      </c>
      <c r="F327" s="149" t="s">
        <v>2936</v>
      </c>
      <c r="G327" s="148" t="s">
        <v>3282</v>
      </c>
    </row>
    <row r="328" spans="1:7" ht="17.25">
      <c r="A328" s="148" t="s">
        <v>3283</v>
      </c>
      <c r="B328" s="148" t="s">
        <v>3284</v>
      </c>
      <c r="C328" s="148" t="s">
        <v>3125</v>
      </c>
      <c r="D328" s="148" t="s">
        <v>3649</v>
      </c>
      <c r="E328" s="149" t="s">
        <v>3125</v>
      </c>
      <c r="F328" s="149" t="s">
        <v>2936</v>
      </c>
      <c r="G328" s="148" t="s">
        <v>3285</v>
      </c>
    </row>
    <row r="329" spans="1:7" ht="17.25">
      <c r="A329" s="148" t="s">
        <v>3286</v>
      </c>
      <c r="B329" s="148" t="s">
        <v>40</v>
      </c>
      <c r="C329" s="148" t="s">
        <v>217</v>
      </c>
      <c r="D329" s="148" t="s">
        <v>3649</v>
      </c>
      <c r="E329" s="149" t="s">
        <v>217</v>
      </c>
      <c r="F329" s="149" t="s">
        <v>2936</v>
      </c>
      <c r="G329" s="148" t="s">
        <v>3287</v>
      </c>
    </row>
    <row r="330" spans="1:7" ht="17.25">
      <c r="A330" s="148" t="s">
        <v>3288</v>
      </c>
      <c r="B330" s="148"/>
      <c r="C330" s="148" t="s">
        <v>217</v>
      </c>
      <c r="D330" s="148" t="s">
        <v>3649</v>
      </c>
      <c r="E330" s="149" t="s">
        <v>217</v>
      </c>
      <c r="F330" s="149" t="s">
        <v>2936</v>
      </c>
      <c r="G330" s="148" t="s">
        <v>2836</v>
      </c>
    </row>
    <row r="331" spans="1:7" ht="17.25">
      <c r="A331" s="52" t="s">
        <v>3506</v>
      </c>
      <c r="B331" s="52"/>
      <c r="C331" s="52"/>
      <c r="D331" s="52"/>
      <c r="E331" s="53"/>
      <c r="F331" s="52"/>
      <c r="G331" s="52"/>
    </row>
    <row r="332" spans="1:7" ht="17.25">
      <c r="A332" s="148" t="s">
        <v>2954</v>
      </c>
      <c r="B332" s="148" t="s">
        <v>17</v>
      </c>
      <c r="C332" s="148" t="s">
        <v>2854</v>
      </c>
      <c r="D332" s="148" t="s">
        <v>3649</v>
      </c>
      <c r="E332" s="149" t="s">
        <v>2841</v>
      </c>
      <c r="F332" s="149" t="s">
        <v>2936</v>
      </c>
      <c r="G332" s="148" t="s">
        <v>2955</v>
      </c>
    </row>
    <row r="333" spans="1:7" ht="17.25">
      <c r="A333" s="148" t="s">
        <v>2958</v>
      </c>
      <c r="B333" s="148"/>
      <c r="C333" s="148" t="s">
        <v>2959</v>
      </c>
      <c r="D333" s="148" t="s">
        <v>3649</v>
      </c>
      <c r="E333" s="149" t="s">
        <v>217</v>
      </c>
      <c r="F333" s="149" t="s">
        <v>2936</v>
      </c>
      <c r="G333" s="148" t="s">
        <v>2836</v>
      </c>
    </row>
    <row r="334" spans="1:7" ht="17.25">
      <c r="A334" s="148" t="s">
        <v>3290</v>
      </c>
      <c r="B334" s="148" t="s">
        <v>3291</v>
      </c>
      <c r="C334" s="148" t="s">
        <v>3125</v>
      </c>
      <c r="D334" s="148" t="s">
        <v>3649</v>
      </c>
      <c r="E334" s="149" t="s">
        <v>3125</v>
      </c>
      <c r="F334" s="149" t="s">
        <v>2936</v>
      </c>
      <c r="G334" s="148" t="s">
        <v>3292</v>
      </c>
    </row>
    <row r="335" spans="1:7" ht="17.25">
      <c r="A335" s="148" t="s">
        <v>3293</v>
      </c>
      <c r="B335" s="148"/>
      <c r="C335" s="148" t="s">
        <v>217</v>
      </c>
      <c r="D335" s="148" t="s">
        <v>3649</v>
      </c>
      <c r="E335" s="149" t="s">
        <v>217</v>
      </c>
      <c r="F335" s="149" t="s">
        <v>2936</v>
      </c>
      <c r="G335" s="148" t="s">
        <v>2836</v>
      </c>
    </row>
    <row r="336" spans="1:7" ht="17.25">
      <c r="A336" s="52" t="s">
        <v>3653</v>
      </c>
      <c r="B336" s="52"/>
      <c r="C336" s="52"/>
      <c r="D336" s="52"/>
      <c r="E336" s="53"/>
      <c r="F336" s="52"/>
      <c r="G336" s="52"/>
    </row>
    <row r="337" spans="1:7" ht="17.25">
      <c r="A337" s="148" t="s">
        <v>3295</v>
      </c>
      <c r="B337" s="148" t="s">
        <v>10</v>
      </c>
      <c r="C337" s="148" t="s">
        <v>217</v>
      </c>
      <c r="D337" s="148" t="s">
        <v>3649</v>
      </c>
      <c r="E337" s="149" t="s">
        <v>217</v>
      </c>
      <c r="F337" s="149" t="s">
        <v>2936</v>
      </c>
      <c r="G337" s="148" t="s">
        <v>2836</v>
      </c>
    </row>
    <row r="338" spans="1:7" ht="17.25">
      <c r="A338" s="148" t="s">
        <v>3296</v>
      </c>
      <c r="B338" s="148" t="s">
        <v>3297</v>
      </c>
      <c r="C338" s="148" t="s">
        <v>217</v>
      </c>
      <c r="D338" s="148" t="s">
        <v>3649</v>
      </c>
      <c r="E338" s="149" t="s">
        <v>217</v>
      </c>
      <c r="F338" s="149" t="s">
        <v>2936</v>
      </c>
      <c r="G338" s="148" t="s">
        <v>3298</v>
      </c>
    </row>
    <row r="339" spans="1:7" ht="17.25">
      <c r="A339" s="148" t="s">
        <v>3299</v>
      </c>
      <c r="B339" s="148" t="s">
        <v>3297</v>
      </c>
      <c r="C339" s="148" t="s">
        <v>217</v>
      </c>
      <c r="D339" s="148" t="s">
        <v>3649</v>
      </c>
      <c r="E339" s="149" t="s">
        <v>217</v>
      </c>
      <c r="F339" s="149" t="s">
        <v>2936</v>
      </c>
      <c r="G339" s="148" t="s">
        <v>2836</v>
      </c>
    </row>
    <row r="340" spans="1:7" ht="17.25">
      <c r="A340" s="148" t="s">
        <v>3300</v>
      </c>
      <c r="B340" s="148" t="s">
        <v>12</v>
      </c>
      <c r="C340" s="148" t="s">
        <v>217</v>
      </c>
      <c r="D340" s="148" t="s">
        <v>3649</v>
      </c>
      <c r="E340" s="149" t="s">
        <v>217</v>
      </c>
      <c r="F340" s="149" t="s">
        <v>2936</v>
      </c>
      <c r="G340" s="148" t="s">
        <v>3301</v>
      </c>
    </row>
    <row r="341" spans="1:7" ht="17.25">
      <c r="A341" s="52" t="s">
        <v>3654</v>
      </c>
      <c r="B341" s="52"/>
      <c r="C341" s="52"/>
      <c r="D341" s="52"/>
      <c r="E341" s="53"/>
      <c r="F341" s="52"/>
      <c r="G341" s="52"/>
    </row>
    <row r="342" spans="1:7" ht="17.25">
      <c r="A342" s="148" t="s">
        <v>3303</v>
      </c>
      <c r="B342" s="148" t="s">
        <v>2980</v>
      </c>
      <c r="C342" s="148" t="s">
        <v>217</v>
      </c>
      <c r="D342" s="148" t="s">
        <v>3649</v>
      </c>
      <c r="E342" s="149" t="s">
        <v>217</v>
      </c>
      <c r="F342" s="149" t="s">
        <v>2936</v>
      </c>
      <c r="G342" s="148" t="s">
        <v>2836</v>
      </c>
    </row>
    <row r="343" spans="1:7" ht="17.25">
      <c r="A343" s="148" t="s">
        <v>3304</v>
      </c>
      <c r="B343" s="148" t="s">
        <v>2980</v>
      </c>
      <c r="C343" s="148" t="s">
        <v>3305</v>
      </c>
      <c r="D343" s="148" t="s">
        <v>3649</v>
      </c>
      <c r="E343" s="149" t="s">
        <v>217</v>
      </c>
      <c r="F343" s="149" t="s">
        <v>2936</v>
      </c>
      <c r="G343" s="148" t="s">
        <v>2836</v>
      </c>
    </row>
    <row r="344" spans="1:7" ht="17.25">
      <c r="A344" s="148" t="s">
        <v>3306</v>
      </c>
      <c r="B344" s="148" t="s">
        <v>2980</v>
      </c>
      <c r="C344" s="148" t="s">
        <v>3257</v>
      </c>
      <c r="D344" s="148" t="s">
        <v>3649</v>
      </c>
      <c r="E344" s="149" t="s">
        <v>217</v>
      </c>
      <c r="F344" s="149" t="s">
        <v>2936</v>
      </c>
      <c r="G344" s="148" t="s">
        <v>3307</v>
      </c>
    </row>
    <row r="345" spans="1:7" ht="17.25">
      <c r="A345" s="148" t="s">
        <v>3308</v>
      </c>
      <c r="B345" s="148" t="s">
        <v>2980</v>
      </c>
      <c r="C345" s="148" t="s">
        <v>217</v>
      </c>
      <c r="D345" s="148" t="s">
        <v>3649</v>
      </c>
      <c r="E345" s="149" t="s">
        <v>217</v>
      </c>
      <c r="F345" s="149" t="s">
        <v>2936</v>
      </c>
      <c r="G345" s="148" t="s">
        <v>2836</v>
      </c>
    </row>
    <row r="346" spans="1:7" ht="17.25">
      <c r="A346" s="52" t="s">
        <v>3655</v>
      </c>
      <c r="B346" s="52"/>
      <c r="C346" s="52"/>
      <c r="D346" s="52"/>
      <c r="E346" s="53"/>
      <c r="F346" s="52"/>
      <c r="G346" s="52"/>
    </row>
    <row r="347" spans="1:7" ht="17.25">
      <c r="A347" s="148" t="s">
        <v>3310</v>
      </c>
      <c r="B347" s="148" t="s">
        <v>3311</v>
      </c>
      <c r="C347" s="148" t="s">
        <v>3312</v>
      </c>
      <c r="D347" s="148" t="s">
        <v>3649</v>
      </c>
      <c r="E347" s="149" t="s">
        <v>217</v>
      </c>
      <c r="F347" s="149" t="s">
        <v>2936</v>
      </c>
      <c r="G347" s="148" t="s">
        <v>2836</v>
      </c>
    </row>
    <row r="348" spans="1:7" ht="17.25">
      <c r="A348" s="148" t="s">
        <v>3313</v>
      </c>
      <c r="B348" s="148" t="s">
        <v>3314</v>
      </c>
      <c r="C348" s="148" t="s">
        <v>3315</v>
      </c>
      <c r="D348" s="148" t="s">
        <v>3649</v>
      </c>
      <c r="E348" s="149" t="s">
        <v>217</v>
      </c>
      <c r="F348" s="149" t="s">
        <v>2936</v>
      </c>
      <c r="G348" s="148" t="s">
        <v>2836</v>
      </c>
    </row>
    <row r="349" spans="1:7" ht="17.25">
      <c r="A349" s="148" t="s">
        <v>3316</v>
      </c>
      <c r="B349" s="148" t="s">
        <v>3317</v>
      </c>
      <c r="C349" s="148" t="s">
        <v>217</v>
      </c>
      <c r="D349" s="148" t="s">
        <v>3649</v>
      </c>
      <c r="E349" s="149" t="s">
        <v>217</v>
      </c>
      <c r="F349" s="149" t="s">
        <v>2936</v>
      </c>
      <c r="G349" s="148" t="s">
        <v>2836</v>
      </c>
    </row>
    <row r="350" spans="1:7" ht="17.25">
      <c r="A350" s="148" t="s">
        <v>3318</v>
      </c>
      <c r="B350" s="148" t="s">
        <v>3319</v>
      </c>
      <c r="C350" s="148" t="s">
        <v>217</v>
      </c>
      <c r="D350" s="148" t="s">
        <v>3649</v>
      </c>
      <c r="E350" s="149" t="s">
        <v>217</v>
      </c>
      <c r="F350" s="149" t="s">
        <v>2936</v>
      </c>
      <c r="G350" s="148" t="s">
        <v>2836</v>
      </c>
    </row>
    <row r="351" spans="1:7" ht="17.25">
      <c r="A351" s="148" t="s">
        <v>3320</v>
      </c>
      <c r="B351" s="148" t="s">
        <v>3317</v>
      </c>
      <c r="C351" s="148" t="s">
        <v>217</v>
      </c>
      <c r="D351" s="148" t="s">
        <v>3649</v>
      </c>
      <c r="E351" s="149" t="s">
        <v>217</v>
      </c>
      <c r="F351" s="149" t="s">
        <v>2936</v>
      </c>
      <c r="G351" s="148" t="s">
        <v>2836</v>
      </c>
    </row>
    <row r="352" spans="1:7" ht="17.25">
      <c r="A352" s="148" t="s">
        <v>3321</v>
      </c>
      <c r="B352" s="148" t="s">
        <v>3317</v>
      </c>
      <c r="C352" s="148" t="s">
        <v>217</v>
      </c>
      <c r="D352" s="148" t="s">
        <v>3649</v>
      </c>
      <c r="E352" s="149" t="s">
        <v>217</v>
      </c>
      <c r="F352" s="149" t="s">
        <v>2936</v>
      </c>
      <c r="G352" s="148" t="s">
        <v>2836</v>
      </c>
    </row>
    <row r="353" spans="1:7" ht="17.25">
      <c r="A353" s="52" t="s">
        <v>3656</v>
      </c>
      <c r="B353" s="52"/>
      <c r="C353" s="52"/>
      <c r="D353" s="52"/>
      <c r="E353" s="53"/>
      <c r="F353" s="52"/>
      <c r="G353" s="52"/>
    </row>
    <row r="354" spans="1:7" ht="17.25">
      <c r="A354" s="148" t="s">
        <v>3323</v>
      </c>
      <c r="B354" s="148" t="s">
        <v>10</v>
      </c>
      <c r="C354" s="148" t="s">
        <v>217</v>
      </c>
      <c r="D354" s="148" t="s">
        <v>3649</v>
      </c>
      <c r="E354" s="149" t="s">
        <v>217</v>
      </c>
      <c r="F354" s="149" t="s">
        <v>2936</v>
      </c>
      <c r="G354" s="148" t="s">
        <v>2836</v>
      </c>
    </row>
    <row r="355" spans="1:7" ht="17.25">
      <c r="A355" s="148" t="s">
        <v>2961</v>
      </c>
      <c r="B355" s="148" t="s">
        <v>10</v>
      </c>
      <c r="C355" s="148" t="s">
        <v>2847</v>
      </c>
      <c r="D355" s="148" t="s">
        <v>3649</v>
      </c>
      <c r="E355" s="149" t="s">
        <v>3651</v>
      </c>
      <c r="F355" s="149" t="s">
        <v>2936</v>
      </c>
      <c r="G355" s="148" t="s">
        <v>2836</v>
      </c>
    </row>
    <row r="356" spans="1:7" ht="17.25">
      <c r="A356" s="148" t="s">
        <v>2962</v>
      </c>
      <c r="B356" s="148" t="s">
        <v>10</v>
      </c>
      <c r="C356" s="148" t="s">
        <v>2847</v>
      </c>
      <c r="D356" s="148" t="s">
        <v>3649</v>
      </c>
      <c r="E356" s="149" t="s">
        <v>3651</v>
      </c>
      <c r="F356" s="149" t="s">
        <v>2936</v>
      </c>
      <c r="G356" s="148" t="s">
        <v>2836</v>
      </c>
    </row>
    <row r="357" spans="1:7" ht="17.25">
      <c r="A357" s="148" t="s">
        <v>2963</v>
      </c>
      <c r="B357" s="148" t="s">
        <v>10</v>
      </c>
      <c r="C357" s="148" t="s">
        <v>2847</v>
      </c>
      <c r="D357" s="148" t="s">
        <v>3649</v>
      </c>
      <c r="E357" s="149" t="s">
        <v>3651</v>
      </c>
      <c r="F357" s="149" t="s">
        <v>2936</v>
      </c>
      <c r="G357" s="148" t="s">
        <v>2836</v>
      </c>
    </row>
    <row r="358" spans="1:7" ht="17.25">
      <c r="A358" s="148" t="s">
        <v>2964</v>
      </c>
      <c r="B358" s="148" t="s">
        <v>10</v>
      </c>
      <c r="C358" s="148" t="s">
        <v>2847</v>
      </c>
      <c r="D358" s="148" t="s">
        <v>3649</v>
      </c>
      <c r="E358" s="149" t="s">
        <v>3651</v>
      </c>
      <c r="F358" s="149" t="s">
        <v>2936</v>
      </c>
      <c r="G358" s="148" t="s">
        <v>2836</v>
      </c>
    </row>
    <row r="359" spans="1:7" ht="17.25">
      <c r="A359" s="148" t="s">
        <v>3324</v>
      </c>
      <c r="B359" s="148" t="s">
        <v>61</v>
      </c>
      <c r="C359" s="148" t="s">
        <v>217</v>
      </c>
      <c r="D359" s="148" t="s">
        <v>3649</v>
      </c>
      <c r="E359" s="149" t="s">
        <v>217</v>
      </c>
      <c r="F359" s="149" t="s">
        <v>2936</v>
      </c>
      <c r="G359" s="148" t="s">
        <v>3325</v>
      </c>
    </row>
    <row r="360" spans="1:7" ht="17.25">
      <c r="A360" s="148" t="s">
        <v>3326</v>
      </c>
      <c r="B360" s="148" t="s">
        <v>61</v>
      </c>
      <c r="C360" s="148" t="s">
        <v>217</v>
      </c>
      <c r="D360" s="148" t="s">
        <v>3649</v>
      </c>
      <c r="E360" s="149" t="s">
        <v>217</v>
      </c>
      <c r="F360" s="149" t="s">
        <v>2936</v>
      </c>
      <c r="G360" s="148" t="s">
        <v>2836</v>
      </c>
    </row>
    <row r="361" spans="1:7" ht="17.25">
      <c r="A361" s="52" t="s">
        <v>3657</v>
      </c>
      <c r="B361" s="52"/>
      <c r="C361" s="52"/>
      <c r="D361" s="52"/>
      <c r="E361" s="53"/>
      <c r="F361" s="52"/>
      <c r="G361" s="52"/>
    </row>
    <row r="362" spans="1:7" ht="17.25">
      <c r="A362" s="148" t="s">
        <v>3328</v>
      </c>
      <c r="B362" s="148" t="s">
        <v>74</v>
      </c>
      <c r="C362" s="148" t="s">
        <v>217</v>
      </c>
      <c r="D362" s="148" t="s">
        <v>3649</v>
      </c>
      <c r="E362" s="149" t="s">
        <v>217</v>
      </c>
      <c r="F362" s="149" t="s">
        <v>2936</v>
      </c>
      <c r="G362" s="148" t="s">
        <v>2836</v>
      </c>
    </row>
    <row r="363" spans="1:7" ht="17.25">
      <c r="A363" s="148" t="s">
        <v>3329</v>
      </c>
      <c r="B363" s="148" t="s">
        <v>3330</v>
      </c>
      <c r="C363" s="148" t="s">
        <v>3312</v>
      </c>
      <c r="D363" s="148" t="s">
        <v>3649</v>
      </c>
      <c r="E363" s="149" t="s">
        <v>217</v>
      </c>
      <c r="F363" s="149" t="s">
        <v>2936</v>
      </c>
      <c r="G363" s="148" t="s">
        <v>2836</v>
      </c>
    </row>
    <row r="364" spans="1:7" ht="17.25">
      <c r="A364" s="148" t="s">
        <v>3331</v>
      </c>
      <c r="B364" s="148" t="s">
        <v>74</v>
      </c>
      <c r="C364" s="148" t="s">
        <v>3332</v>
      </c>
      <c r="D364" s="148" t="s">
        <v>3649</v>
      </c>
      <c r="E364" s="149" t="s">
        <v>217</v>
      </c>
      <c r="F364" s="149" t="s">
        <v>2936</v>
      </c>
      <c r="G364" s="148" t="s">
        <v>3333</v>
      </c>
    </row>
    <row r="365" spans="1:7" ht="17.25">
      <c r="A365" s="148" t="s">
        <v>3334</v>
      </c>
      <c r="B365" s="148" t="s">
        <v>2957</v>
      </c>
      <c r="C365" s="148" t="s">
        <v>3335</v>
      </c>
      <c r="D365" s="148" t="s">
        <v>3649</v>
      </c>
      <c r="E365" s="149" t="s">
        <v>217</v>
      </c>
      <c r="F365" s="149" t="s">
        <v>2936</v>
      </c>
      <c r="G365" s="148" t="s">
        <v>2836</v>
      </c>
    </row>
    <row r="366" spans="1:7" ht="17.25">
      <c r="A366" s="148" t="s">
        <v>2966</v>
      </c>
      <c r="B366" s="148" t="s">
        <v>2957</v>
      </c>
      <c r="C366" s="148" t="s">
        <v>2847</v>
      </c>
      <c r="D366" s="148" t="s">
        <v>3649</v>
      </c>
      <c r="E366" s="149" t="s">
        <v>3651</v>
      </c>
      <c r="F366" s="149" t="s">
        <v>2936</v>
      </c>
      <c r="G366" s="148" t="s">
        <v>2836</v>
      </c>
    </row>
    <row r="367" spans="1:7" ht="17.25">
      <c r="A367" s="148" t="s">
        <v>2967</v>
      </c>
      <c r="B367" s="148" t="s">
        <v>2957</v>
      </c>
      <c r="C367" s="148" t="s">
        <v>2847</v>
      </c>
      <c r="D367" s="148" t="s">
        <v>3649</v>
      </c>
      <c r="E367" s="149" t="s">
        <v>3651</v>
      </c>
      <c r="F367" s="149" t="s">
        <v>2936</v>
      </c>
      <c r="G367" s="148" t="s">
        <v>2836</v>
      </c>
    </row>
    <row r="368" spans="1:7" ht="17.25">
      <c r="A368" s="148" t="s">
        <v>2968</v>
      </c>
      <c r="B368" s="148" t="s">
        <v>2957</v>
      </c>
      <c r="C368" s="148" t="s">
        <v>2847</v>
      </c>
      <c r="D368" s="148" t="s">
        <v>3649</v>
      </c>
      <c r="E368" s="149" t="s">
        <v>3651</v>
      </c>
      <c r="F368" s="149" t="s">
        <v>2936</v>
      </c>
      <c r="G368" s="148" t="s">
        <v>2836</v>
      </c>
    </row>
    <row r="369" spans="1:7" ht="17.25">
      <c r="A369" s="148" t="s">
        <v>3336</v>
      </c>
      <c r="B369" s="148" t="s">
        <v>74</v>
      </c>
      <c r="C369" s="148" t="s">
        <v>3125</v>
      </c>
      <c r="D369" s="148" t="s">
        <v>3649</v>
      </c>
      <c r="E369" s="149" t="s">
        <v>3125</v>
      </c>
      <c r="F369" s="149" t="s">
        <v>2936</v>
      </c>
      <c r="G369" s="148" t="s">
        <v>2836</v>
      </c>
    </row>
    <row r="370" spans="1:7" ht="17.25">
      <c r="A370" s="148" t="s">
        <v>3337</v>
      </c>
      <c r="B370" s="148" t="s">
        <v>83</v>
      </c>
      <c r="C370" s="148" t="s">
        <v>217</v>
      </c>
      <c r="D370" s="148" t="s">
        <v>3649</v>
      </c>
      <c r="E370" s="149" t="s">
        <v>217</v>
      </c>
      <c r="F370" s="149" t="s">
        <v>2936</v>
      </c>
      <c r="G370" s="148" t="s">
        <v>2836</v>
      </c>
    </row>
    <row r="371" spans="1:7" ht="17.25">
      <c r="A371" s="148" t="s">
        <v>3338</v>
      </c>
      <c r="B371" s="148" t="s">
        <v>3330</v>
      </c>
      <c r="C371" s="148" t="s">
        <v>217</v>
      </c>
      <c r="D371" s="148" t="s">
        <v>3649</v>
      </c>
      <c r="E371" s="149" t="s">
        <v>217</v>
      </c>
      <c r="F371" s="149" t="s">
        <v>2936</v>
      </c>
      <c r="G371" s="148" t="s">
        <v>2836</v>
      </c>
    </row>
    <row r="372" spans="1:7" ht="17.25">
      <c r="A372" s="52" t="s">
        <v>3658</v>
      </c>
      <c r="B372" s="52"/>
      <c r="C372" s="52"/>
      <c r="D372" s="52"/>
      <c r="E372" s="53"/>
      <c r="F372" s="52"/>
      <c r="G372" s="52"/>
    </row>
    <row r="373" spans="1:7" ht="15">
      <c r="A373" s="37" t="s">
        <v>3343</v>
      </c>
      <c r="B373" s="37" t="s">
        <v>2957</v>
      </c>
      <c r="C373" s="37" t="s">
        <v>3125</v>
      </c>
      <c r="D373" s="37" t="s">
        <v>3649</v>
      </c>
      <c r="E373" s="38" t="s">
        <v>3125</v>
      </c>
      <c r="F373" s="38" t="s">
        <v>2936</v>
      </c>
      <c r="G373" s="37" t="s">
        <v>2836</v>
      </c>
    </row>
    <row r="374" spans="1:7" ht="17.25">
      <c r="A374" s="148" t="s">
        <v>3105</v>
      </c>
      <c r="B374" s="148" t="s">
        <v>2957</v>
      </c>
      <c r="C374" s="148" t="s">
        <v>3106</v>
      </c>
      <c r="D374" s="148" t="s">
        <v>3649</v>
      </c>
      <c r="E374" s="149" t="s">
        <v>3125</v>
      </c>
      <c r="F374" s="149" t="s">
        <v>2936</v>
      </c>
      <c r="G374" s="148" t="s">
        <v>2836</v>
      </c>
    </row>
    <row r="375" spans="1:7" ht="17.25">
      <c r="A375" s="148" t="s">
        <v>3344</v>
      </c>
      <c r="B375" s="148" t="s">
        <v>74</v>
      </c>
      <c r="C375" s="148" t="s">
        <v>217</v>
      </c>
      <c r="D375" s="148" t="s">
        <v>3649</v>
      </c>
      <c r="E375" s="149" t="s">
        <v>217</v>
      </c>
      <c r="F375" s="149" t="s">
        <v>2936</v>
      </c>
      <c r="G375" s="148" t="s">
        <v>2836</v>
      </c>
    </row>
    <row r="376" spans="1:7" ht="17.25">
      <c r="A376" s="148" t="s">
        <v>3345</v>
      </c>
      <c r="B376" s="148" t="s">
        <v>74</v>
      </c>
      <c r="C376" s="148" t="s">
        <v>217</v>
      </c>
      <c r="D376" s="148" t="s">
        <v>3649</v>
      </c>
      <c r="E376" s="149" t="s">
        <v>217</v>
      </c>
      <c r="F376" s="149" t="s">
        <v>2936</v>
      </c>
      <c r="G376" s="148" t="s">
        <v>2836</v>
      </c>
    </row>
    <row r="377" spans="1:7" ht="17.25">
      <c r="A377" s="148" t="s">
        <v>3346</v>
      </c>
      <c r="B377" s="148" t="s">
        <v>61</v>
      </c>
      <c r="C377" s="148" t="s">
        <v>217</v>
      </c>
      <c r="D377" s="148" t="s">
        <v>3649</v>
      </c>
      <c r="E377" s="149" t="s">
        <v>217</v>
      </c>
      <c r="F377" s="149" t="s">
        <v>2936</v>
      </c>
      <c r="G377" s="148" t="s">
        <v>2836</v>
      </c>
    </row>
    <row r="378" spans="1:7" ht="17.25">
      <c r="A378" s="148" t="s">
        <v>3347</v>
      </c>
      <c r="B378" s="148" t="s">
        <v>75</v>
      </c>
      <c r="C378" s="148" t="s">
        <v>3125</v>
      </c>
      <c r="D378" s="148" t="s">
        <v>3649</v>
      </c>
      <c r="E378" s="149" t="s">
        <v>3125</v>
      </c>
      <c r="F378" s="149" t="s">
        <v>2936</v>
      </c>
      <c r="G378" s="148" t="s">
        <v>2836</v>
      </c>
    </row>
    <row r="379" spans="1:7" ht="17.25">
      <c r="A379" s="148" t="s">
        <v>3348</v>
      </c>
      <c r="B379" s="148" t="s">
        <v>75</v>
      </c>
      <c r="C379" s="148" t="s">
        <v>3125</v>
      </c>
      <c r="D379" s="148" t="s">
        <v>3649</v>
      </c>
      <c r="E379" s="149" t="s">
        <v>3125</v>
      </c>
      <c r="F379" s="149" t="s">
        <v>2936</v>
      </c>
      <c r="G379" s="148" t="s">
        <v>2836</v>
      </c>
    </row>
    <row r="380" spans="1:7" ht="17.25">
      <c r="A380" s="148" t="s">
        <v>2970</v>
      </c>
      <c r="B380" s="148" t="s">
        <v>2957</v>
      </c>
      <c r="C380" s="148" t="s">
        <v>2847</v>
      </c>
      <c r="D380" s="148" t="s">
        <v>3649</v>
      </c>
      <c r="E380" s="149" t="s">
        <v>3651</v>
      </c>
      <c r="F380" s="149" t="s">
        <v>2936</v>
      </c>
      <c r="G380" s="148" t="s">
        <v>2836</v>
      </c>
    </row>
    <row r="381" spans="1:7" ht="17.25">
      <c r="A381" s="148" t="s">
        <v>3349</v>
      </c>
      <c r="B381" s="148" t="s">
        <v>75</v>
      </c>
      <c r="C381" s="148" t="s">
        <v>217</v>
      </c>
      <c r="D381" s="148" t="s">
        <v>3649</v>
      </c>
      <c r="E381" s="149" t="s">
        <v>217</v>
      </c>
      <c r="F381" s="149" t="s">
        <v>2936</v>
      </c>
      <c r="G381" s="148" t="s">
        <v>3350</v>
      </c>
    </row>
    <row r="382" spans="1:7" ht="17.25">
      <c r="A382" s="148" t="s">
        <v>2971</v>
      </c>
      <c r="B382" s="148" t="s">
        <v>2957</v>
      </c>
      <c r="C382" s="148" t="s">
        <v>2847</v>
      </c>
      <c r="D382" s="148" t="s">
        <v>3649</v>
      </c>
      <c r="E382" s="149" t="s">
        <v>3651</v>
      </c>
      <c r="F382" s="149" t="s">
        <v>2936</v>
      </c>
      <c r="G382" s="148" t="s">
        <v>2836</v>
      </c>
    </row>
    <row r="383" spans="1:7" ht="17.25">
      <c r="A383" s="52" t="s">
        <v>3659</v>
      </c>
      <c r="B383" s="52"/>
      <c r="C383" s="52"/>
      <c r="D383" s="52"/>
      <c r="E383" s="53"/>
      <c r="F383" s="52"/>
      <c r="G383" s="52"/>
    </row>
    <row r="384" spans="1:7" ht="17.25">
      <c r="A384" s="148" t="s">
        <v>3352</v>
      </c>
      <c r="B384" s="148" t="s">
        <v>82</v>
      </c>
      <c r="C384" s="148" t="s">
        <v>217</v>
      </c>
      <c r="D384" s="148" t="s">
        <v>3649</v>
      </c>
      <c r="E384" s="149" t="s">
        <v>217</v>
      </c>
      <c r="F384" s="149" t="s">
        <v>2936</v>
      </c>
      <c r="G384" s="148" t="s">
        <v>2836</v>
      </c>
    </row>
    <row r="385" spans="1:7" ht="17.25">
      <c r="A385" s="148" t="s">
        <v>3353</v>
      </c>
      <c r="B385" s="148" t="s">
        <v>84</v>
      </c>
      <c r="C385" s="148" t="s">
        <v>217</v>
      </c>
      <c r="D385" s="148" t="s">
        <v>3649</v>
      </c>
      <c r="E385" s="149" t="s">
        <v>217</v>
      </c>
      <c r="F385" s="149" t="s">
        <v>2936</v>
      </c>
      <c r="G385" s="148" t="s">
        <v>2836</v>
      </c>
    </row>
    <row r="386" spans="1:7" ht="17.25">
      <c r="A386" s="52" t="s">
        <v>3507</v>
      </c>
      <c r="B386" s="52"/>
      <c r="C386" s="52"/>
      <c r="D386" s="52"/>
      <c r="E386" s="53"/>
      <c r="F386" s="52"/>
      <c r="G386" s="52"/>
    </row>
    <row r="387" spans="1:7" ht="17.25">
      <c r="A387" s="148" t="s">
        <v>2973</v>
      </c>
      <c r="B387" s="148" t="s">
        <v>2974</v>
      </c>
      <c r="C387" s="148" t="s">
        <v>2854</v>
      </c>
      <c r="D387" s="148" t="s">
        <v>3649</v>
      </c>
      <c r="E387" s="149" t="s">
        <v>2841</v>
      </c>
      <c r="F387" s="149" t="s">
        <v>2936</v>
      </c>
      <c r="G387" s="148" t="s">
        <v>2975</v>
      </c>
    </row>
    <row r="388" spans="1:7" ht="17.25">
      <c r="A388" s="148" t="s">
        <v>2976</v>
      </c>
      <c r="B388" s="148" t="s">
        <v>2977</v>
      </c>
      <c r="C388" s="148" t="s">
        <v>2854</v>
      </c>
      <c r="D388" s="148" t="s">
        <v>3649</v>
      </c>
      <c r="E388" s="149" t="s">
        <v>2841</v>
      </c>
      <c r="F388" s="149" t="s">
        <v>2936</v>
      </c>
      <c r="G388" s="148" t="s">
        <v>2978</v>
      </c>
    </row>
    <row r="389" spans="1:7" ht="17.25">
      <c r="A389" s="148" t="s">
        <v>3355</v>
      </c>
      <c r="B389" s="148" t="s">
        <v>2974</v>
      </c>
      <c r="C389" s="148" t="s">
        <v>3125</v>
      </c>
      <c r="D389" s="148" t="s">
        <v>3649</v>
      </c>
      <c r="E389" s="149" t="s">
        <v>3125</v>
      </c>
      <c r="F389" s="149" t="s">
        <v>2936</v>
      </c>
      <c r="G389" s="148" t="s">
        <v>3356</v>
      </c>
    </row>
    <row r="390" spans="1:7" ht="17.25">
      <c r="A390" s="148" t="s">
        <v>3357</v>
      </c>
      <c r="B390" s="148" t="s">
        <v>88</v>
      </c>
      <c r="C390" s="148" t="s">
        <v>217</v>
      </c>
      <c r="D390" s="148" t="s">
        <v>3649</v>
      </c>
      <c r="E390" s="149" t="s">
        <v>217</v>
      </c>
      <c r="F390" s="149" t="s">
        <v>2936</v>
      </c>
      <c r="G390" s="148" t="s">
        <v>3358</v>
      </c>
    </row>
    <row r="391" spans="1:7" ht="17.25">
      <c r="A391" s="148" t="s">
        <v>3359</v>
      </c>
      <c r="B391" s="148" t="s">
        <v>3117</v>
      </c>
      <c r="C391" s="148" t="s">
        <v>217</v>
      </c>
      <c r="D391" s="148" t="s">
        <v>3649</v>
      </c>
      <c r="E391" s="149" t="s">
        <v>217</v>
      </c>
      <c r="F391" s="149" t="s">
        <v>2936</v>
      </c>
      <c r="G391" s="148" t="s">
        <v>3360</v>
      </c>
    </row>
    <row r="392" spans="1:7" ht="17.25">
      <c r="A392" s="148" t="s">
        <v>2984</v>
      </c>
      <c r="B392" s="148" t="s">
        <v>88</v>
      </c>
      <c r="C392" s="148" t="s">
        <v>2854</v>
      </c>
      <c r="D392" s="148" t="s">
        <v>3649</v>
      </c>
      <c r="E392" s="149" t="s">
        <v>2841</v>
      </c>
      <c r="F392" s="149" t="s">
        <v>2936</v>
      </c>
      <c r="G392" s="148" t="s">
        <v>2985</v>
      </c>
    </row>
    <row r="393" spans="1:7" ht="17.25">
      <c r="A393" s="148" t="s">
        <v>3116</v>
      </c>
      <c r="B393" s="148" t="s">
        <v>3117</v>
      </c>
      <c r="C393" s="148" t="s">
        <v>1889</v>
      </c>
      <c r="D393" s="148" t="s">
        <v>3649</v>
      </c>
      <c r="E393" s="149" t="s">
        <v>217</v>
      </c>
      <c r="F393" s="149" t="s">
        <v>2936</v>
      </c>
      <c r="G393" s="148" t="s">
        <v>2836</v>
      </c>
    </row>
    <row r="394" spans="1:7" ht="17.25">
      <c r="A394" s="148" t="s">
        <v>2990</v>
      </c>
      <c r="B394" s="148" t="s">
        <v>2957</v>
      </c>
      <c r="C394" s="148" t="s">
        <v>2893</v>
      </c>
      <c r="D394" s="148" t="s">
        <v>3649</v>
      </c>
      <c r="E394" s="149" t="s">
        <v>2894</v>
      </c>
      <c r="F394" s="149" t="s">
        <v>2936</v>
      </c>
      <c r="G394" s="148" t="s">
        <v>2836</v>
      </c>
    </row>
    <row r="395" spans="1:7" ht="17.25">
      <c r="A395" s="148" t="s">
        <v>2991</v>
      </c>
      <c r="B395" s="148" t="s">
        <v>2957</v>
      </c>
      <c r="C395" s="148" t="s">
        <v>2854</v>
      </c>
      <c r="D395" s="148" t="s">
        <v>3649</v>
      </c>
      <c r="E395" s="149" t="s">
        <v>2841</v>
      </c>
      <c r="F395" s="149" t="s">
        <v>2936</v>
      </c>
      <c r="G395" s="148" t="s">
        <v>2836</v>
      </c>
    </row>
    <row r="396" spans="1:7" ht="17.25">
      <c r="A396" s="148" t="s">
        <v>3361</v>
      </c>
      <c r="B396" s="148" t="s">
        <v>85</v>
      </c>
      <c r="C396" s="148" t="s">
        <v>217</v>
      </c>
      <c r="D396" s="148" t="s">
        <v>3649</v>
      </c>
      <c r="E396" s="149" t="s">
        <v>217</v>
      </c>
      <c r="F396" s="149" t="s">
        <v>2936</v>
      </c>
      <c r="G396" s="148" t="s">
        <v>2836</v>
      </c>
    </row>
    <row r="397" spans="1:7" ht="17.25">
      <c r="A397" s="148" t="s">
        <v>2992</v>
      </c>
      <c r="B397" s="148" t="s">
        <v>2993</v>
      </c>
      <c r="C397" s="148" t="s">
        <v>2847</v>
      </c>
      <c r="D397" s="148" t="s">
        <v>3649</v>
      </c>
      <c r="E397" s="149" t="s">
        <v>3651</v>
      </c>
      <c r="F397" s="149" t="s">
        <v>2936</v>
      </c>
      <c r="G397" s="148" t="s">
        <v>2836</v>
      </c>
    </row>
    <row r="398" spans="1:7" ht="17.25">
      <c r="A398" s="148" t="s">
        <v>2992</v>
      </c>
      <c r="B398" s="148" t="s">
        <v>2993</v>
      </c>
      <c r="C398" s="148" t="s">
        <v>2847</v>
      </c>
      <c r="D398" s="148" t="s">
        <v>3649</v>
      </c>
      <c r="E398" s="149" t="s">
        <v>3651</v>
      </c>
      <c r="F398" s="149" t="s">
        <v>2936</v>
      </c>
      <c r="G398" s="148" t="s">
        <v>2836</v>
      </c>
    </row>
    <row r="399" spans="1:7" ht="17.25">
      <c r="A399" s="52" t="s">
        <v>3508</v>
      </c>
      <c r="B399" s="52"/>
      <c r="C399" s="52"/>
      <c r="D399" s="52"/>
      <c r="E399" s="53"/>
      <c r="F399" s="52"/>
      <c r="G399" s="52"/>
    </row>
    <row r="400" spans="1:7" ht="17.25">
      <c r="A400" s="148" t="s">
        <v>3363</v>
      </c>
      <c r="B400" s="148" t="s">
        <v>90</v>
      </c>
      <c r="C400" s="148" t="s">
        <v>3125</v>
      </c>
      <c r="D400" s="148" t="s">
        <v>3649</v>
      </c>
      <c r="E400" s="149" t="s">
        <v>3125</v>
      </c>
      <c r="F400" s="149" t="s">
        <v>2936</v>
      </c>
      <c r="G400" s="148" t="s">
        <v>2836</v>
      </c>
    </row>
    <row r="401" spans="1:7" ht="17.25">
      <c r="A401" s="148" t="s">
        <v>2995</v>
      </c>
      <c r="B401" s="148" t="s">
        <v>2957</v>
      </c>
      <c r="C401" s="148" t="s">
        <v>2854</v>
      </c>
      <c r="D401" s="148" t="s">
        <v>3649</v>
      </c>
      <c r="E401" s="149" t="s">
        <v>2841</v>
      </c>
      <c r="F401" s="149" t="s">
        <v>2936</v>
      </c>
      <c r="G401" s="148" t="s">
        <v>2836</v>
      </c>
    </row>
    <row r="402" spans="1:7" ht="17.25">
      <c r="A402" s="148" t="s">
        <v>3364</v>
      </c>
      <c r="B402" s="148" t="s">
        <v>88</v>
      </c>
      <c r="C402" s="148" t="s">
        <v>217</v>
      </c>
      <c r="D402" s="148" t="s">
        <v>3649</v>
      </c>
      <c r="E402" s="149" t="s">
        <v>217</v>
      </c>
      <c r="F402" s="149" t="s">
        <v>2936</v>
      </c>
      <c r="G402" s="148" t="s">
        <v>2836</v>
      </c>
    </row>
    <row r="403" spans="1:7" ht="17.25">
      <c r="A403" s="52" t="s">
        <v>3509</v>
      </c>
      <c r="B403" s="52"/>
      <c r="C403" s="52"/>
      <c r="D403" s="52"/>
      <c r="E403" s="53"/>
      <c r="F403" s="52"/>
      <c r="G403" s="52"/>
    </row>
    <row r="404" spans="1:7" ht="17.25">
      <c r="A404" s="148" t="s">
        <v>3366</v>
      </c>
      <c r="B404" s="148" t="s">
        <v>93</v>
      </c>
      <c r="C404" s="148" t="s">
        <v>217</v>
      </c>
      <c r="D404" s="148" t="s">
        <v>3649</v>
      </c>
      <c r="E404" s="149" t="s">
        <v>217</v>
      </c>
      <c r="F404" s="149" t="s">
        <v>2936</v>
      </c>
      <c r="G404" s="148" t="s">
        <v>2836</v>
      </c>
    </row>
    <row r="405" spans="1:7" ht="17.25">
      <c r="A405" s="148" t="s">
        <v>3367</v>
      </c>
      <c r="B405" s="148" t="s">
        <v>93</v>
      </c>
      <c r="C405" s="148" t="s">
        <v>3125</v>
      </c>
      <c r="D405" s="148" t="s">
        <v>3649</v>
      </c>
      <c r="E405" s="149" t="s">
        <v>3125</v>
      </c>
      <c r="F405" s="149" t="s">
        <v>2936</v>
      </c>
      <c r="G405" s="148" t="s">
        <v>3368</v>
      </c>
    </row>
    <row r="406" spans="1:7" ht="17.25">
      <c r="A406" s="148" t="s">
        <v>3370</v>
      </c>
      <c r="B406" s="148" t="s">
        <v>94</v>
      </c>
      <c r="C406" s="148" t="s">
        <v>3257</v>
      </c>
      <c r="D406" s="148" t="s">
        <v>3649</v>
      </c>
      <c r="E406" s="149" t="s">
        <v>217</v>
      </c>
      <c r="F406" s="149" t="s">
        <v>2936</v>
      </c>
      <c r="G406" s="148" t="s">
        <v>3371</v>
      </c>
    </row>
    <row r="407" spans="1:7" ht="17.25">
      <c r="A407" s="148" t="s">
        <v>3372</v>
      </c>
      <c r="B407" s="148" t="s">
        <v>93</v>
      </c>
      <c r="C407" s="148" t="s">
        <v>3373</v>
      </c>
      <c r="D407" s="148" t="s">
        <v>3649</v>
      </c>
      <c r="E407" s="149" t="s">
        <v>217</v>
      </c>
      <c r="F407" s="149" t="s">
        <v>2936</v>
      </c>
      <c r="G407" s="148" t="s">
        <v>2836</v>
      </c>
    </row>
    <row r="408" spans="1:7" ht="17.25">
      <c r="A408" s="148" t="s">
        <v>3374</v>
      </c>
      <c r="B408" s="148" t="s">
        <v>93</v>
      </c>
      <c r="C408" s="148" t="s">
        <v>3375</v>
      </c>
      <c r="D408" s="148" t="s">
        <v>3649</v>
      </c>
      <c r="E408" s="149" t="s">
        <v>217</v>
      </c>
      <c r="F408" s="149" t="s">
        <v>2936</v>
      </c>
      <c r="G408" s="148" t="s">
        <v>3376</v>
      </c>
    </row>
    <row r="409" spans="1:7" ht="15">
      <c r="A409" s="37" t="s">
        <v>3377</v>
      </c>
      <c r="B409" s="37" t="s">
        <v>93</v>
      </c>
      <c r="C409" s="37" t="s">
        <v>3378</v>
      </c>
      <c r="D409" s="37" t="s">
        <v>3649</v>
      </c>
      <c r="E409" s="38" t="s">
        <v>217</v>
      </c>
      <c r="F409" s="38" t="s">
        <v>2936</v>
      </c>
      <c r="G409" s="37" t="s">
        <v>3379</v>
      </c>
    </row>
    <row r="410" spans="1:7" ht="17.25">
      <c r="A410" s="52" t="s">
        <v>3660</v>
      </c>
      <c r="B410" s="52"/>
      <c r="C410" s="52"/>
      <c r="D410" s="52"/>
      <c r="E410" s="53"/>
      <c r="F410" s="52"/>
      <c r="G410" s="52"/>
    </row>
    <row r="411" spans="1:7" ht="17.25">
      <c r="A411" s="148" t="s">
        <v>3011</v>
      </c>
      <c r="B411" s="148" t="s">
        <v>2957</v>
      </c>
      <c r="C411" s="148" t="s">
        <v>2854</v>
      </c>
      <c r="D411" s="148" t="s">
        <v>3649</v>
      </c>
      <c r="E411" s="149" t="s">
        <v>2841</v>
      </c>
      <c r="F411" s="149" t="s">
        <v>2936</v>
      </c>
      <c r="G411" s="148" t="s">
        <v>3012</v>
      </c>
    </row>
    <row r="412" spans="1:7" ht="17.25">
      <c r="A412" s="148" t="s">
        <v>3381</v>
      </c>
      <c r="B412" s="148" t="s">
        <v>99</v>
      </c>
      <c r="C412" s="148" t="s">
        <v>3382</v>
      </c>
      <c r="D412" s="148" t="s">
        <v>3649</v>
      </c>
      <c r="E412" s="149" t="s">
        <v>217</v>
      </c>
      <c r="F412" s="149" t="s">
        <v>2936</v>
      </c>
      <c r="G412" s="148" t="s">
        <v>3383</v>
      </c>
    </row>
    <row r="413" spans="1:7" ht="17.25">
      <c r="A413" s="148" t="s">
        <v>3013</v>
      </c>
      <c r="B413" s="148" t="s">
        <v>104</v>
      </c>
      <c r="C413" s="148" t="s">
        <v>2847</v>
      </c>
      <c r="D413" s="148" t="s">
        <v>3649</v>
      </c>
      <c r="E413" s="149" t="s">
        <v>3651</v>
      </c>
      <c r="F413" s="149" t="s">
        <v>2936</v>
      </c>
      <c r="G413" s="148" t="s">
        <v>2836</v>
      </c>
    </row>
    <row r="414" spans="1:7" ht="17.25">
      <c r="A414" s="148" t="s">
        <v>3014</v>
      </c>
      <c r="B414" s="148" t="s">
        <v>101</v>
      </c>
      <c r="C414" s="148" t="s">
        <v>3015</v>
      </c>
      <c r="D414" s="148" t="s">
        <v>3649</v>
      </c>
      <c r="E414" s="149" t="s">
        <v>3650</v>
      </c>
      <c r="F414" s="149" t="s">
        <v>2936</v>
      </c>
      <c r="G414" s="148" t="s">
        <v>3016</v>
      </c>
    </row>
    <row r="415" spans="1:7" ht="17.25">
      <c r="A415" s="148" t="s">
        <v>3017</v>
      </c>
      <c r="B415" s="148" t="s">
        <v>2957</v>
      </c>
      <c r="C415" s="148" t="s">
        <v>2847</v>
      </c>
      <c r="D415" s="148" t="s">
        <v>3649</v>
      </c>
      <c r="E415" s="149" t="s">
        <v>3651</v>
      </c>
      <c r="F415" s="149" t="s">
        <v>2936</v>
      </c>
      <c r="G415" s="148" t="s">
        <v>2836</v>
      </c>
    </row>
    <row r="416" spans="1:7" ht="17.25">
      <c r="A416" s="148" t="s">
        <v>3384</v>
      </c>
      <c r="B416" s="148" t="s">
        <v>2957</v>
      </c>
      <c r="C416" s="148" t="s">
        <v>217</v>
      </c>
      <c r="D416" s="148" t="s">
        <v>3649</v>
      </c>
      <c r="E416" s="149" t="s">
        <v>217</v>
      </c>
      <c r="F416" s="149" t="s">
        <v>2936</v>
      </c>
      <c r="G416" s="148" t="s">
        <v>2836</v>
      </c>
    </row>
    <row r="417" spans="1:7" ht="17.25">
      <c r="A417" s="52" t="s">
        <v>3519</v>
      </c>
      <c r="B417" s="52"/>
      <c r="C417" s="52"/>
      <c r="D417" s="52"/>
      <c r="E417" s="53"/>
      <c r="F417" s="52"/>
      <c r="G417" s="52"/>
    </row>
    <row r="418" spans="1:7" ht="17.25">
      <c r="A418" s="148" t="s">
        <v>2934</v>
      </c>
      <c r="B418" s="148" t="s">
        <v>44</v>
      </c>
      <c r="C418" s="148" t="s">
        <v>2935</v>
      </c>
      <c r="D418" s="148" t="s">
        <v>3661</v>
      </c>
      <c r="E418" s="149" t="s">
        <v>2599</v>
      </c>
      <c r="F418" s="149" t="s">
        <v>2936</v>
      </c>
      <c r="G418" s="148" t="s">
        <v>2937</v>
      </c>
    </row>
    <row r="419" spans="1:7" ht="17.25">
      <c r="A419" s="52" t="s">
        <v>3662</v>
      </c>
      <c r="B419" s="52"/>
      <c r="C419" s="52"/>
      <c r="D419" s="52"/>
      <c r="E419" s="53"/>
      <c r="F419" s="52"/>
      <c r="G419" s="52"/>
    </row>
    <row r="420" spans="1:7" ht="17.25">
      <c r="A420" s="148" t="s">
        <v>3304</v>
      </c>
      <c r="B420" s="148" t="s">
        <v>2980</v>
      </c>
      <c r="C420" s="148" t="s">
        <v>3305</v>
      </c>
      <c r="D420" s="148" t="s">
        <v>3663</v>
      </c>
      <c r="E420" s="149" t="s">
        <v>3664</v>
      </c>
      <c r="F420" s="149" t="s">
        <v>2936</v>
      </c>
      <c r="G420" s="148" t="s">
        <v>2836</v>
      </c>
    </row>
    <row r="421" spans="1:7" ht="17.25">
      <c r="A421" s="52" t="s">
        <v>3550</v>
      </c>
      <c r="B421" s="52"/>
      <c r="C421" s="52"/>
      <c r="D421" s="52"/>
      <c r="E421" s="53"/>
      <c r="F421" s="52"/>
      <c r="G421" s="52"/>
    </row>
    <row r="422" spans="1:7" ht="17.25">
      <c r="A422" s="150" t="s">
        <v>3124</v>
      </c>
      <c r="B422" s="150" t="s">
        <v>35</v>
      </c>
      <c r="C422" s="150" t="s">
        <v>3125</v>
      </c>
      <c r="D422" s="150" t="s">
        <v>3665</v>
      </c>
      <c r="E422" s="151" t="s">
        <v>3125</v>
      </c>
      <c r="F422" s="151" t="s">
        <v>2729</v>
      </c>
      <c r="G422" s="150" t="s">
        <v>3127</v>
      </c>
    </row>
    <row r="423" spans="1:7" ht="17.25">
      <c r="A423" s="148" t="s">
        <v>3024</v>
      </c>
      <c r="B423" s="148" t="s">
        <v>42</v>
      </c>
      <c r="C423" s="148" t="s">
        <v>3025</v>
      </c>
      <c r="D423" s="148" t="s">
        <v>3665</v>
      </c>
      <c r="E423" s="149" t="s">
        <v>217</v>
      </c>
      <c r="F423" s="149" t="s">
        <v>2936</v>
      </c>
      <c r="G423" s="148" t="s">
        <v>3026</v>
      </c>
    </row>
    <row r="424" spans="1:7" ht="15">
      <c r="A424" s="36" t="s">
        <v>3129</v>
      </c>
      <c r="B424" s="36" t="s">
        <v>42</v>
      </c>
      <c r="C424" s="36" t="s">
        <v>3125</v>
      </c>
      <c r="D424" s="36" t="s">
        <v>3665</v>
      </c>
      <c r="E424" s="51" t="s">
        <v>3125</v>
      </c>
      <c r="F424" s="51" t="s">
        <v>2729</v>
      </c>
      <c r="G424" s="36" t="s">
        <v>3127</v>
      </c>
    </row>
    <row r="425" spans="1:7" ht="17.25">
      <c r="A425" s="150" t="s">
        <v>3027</v>
      </c>
      <c r="B425" s="150" t="s">
        <v>44</v>
      </c>
      <c r="C425" s="150" t="s">
        <v>1889</v>
      </c>
      <c r="D425" s="150" t="s">
        <v>3665</v>
      </c>
      <c r="E425" s="151" t="s">
        <v>217</v>
      </c>
      <c r="F425" s="151" t="s">
        <v>2729</v>
      </c>
      <c r="G425" s="150" t="s">
        <v>3028</v>
      </c>
    </row>
    <row r="426" spans="1:7" ht="15">
      <c r="A426" s="36" t="s">
        <v>3130</v>
      </c>
      <c r="B426" s="36" t="s">
        <v>44</v>
      </c>
      <c r="C426" s="36" t="s">
        <v>217</v>
      </c>
      <c r="D426" s="36" t="s">
        <v>3665</v>
      </c>
      <c r="E426" s="51" t="s">
        <v>217</v>
      </c>
      <c r="F426" s="51" t="s">
        <v>2729</v>
      </c>
      <c r="G426" s="36" t="s">
        <v>3131</v>
      </c>
    </row>
    <row r="427" spans="1:7" ht="17.25">
      <c r="A427" s="52" t="s">
        <v>3551</v>
      </c>
      <c r="B427" s="52"/>
      <c r="C427" s="52"/>
      <c r="D427" s="52"/>
      <c r="E427" s="53"/>
      <c r="F427" s="52"/>
      <c r="G427" s="52"/>
    </row>
    <row r="428" spans="1:7" ht="15">
      <c r="A428" s="36" t="s">
        <v>2838</v>
      </c>
      <c r="B428" s="36" t="s">
        <v>35</v>
      </c>
      <c r="C428" s="36" t="s">
        <v>2839</v>
      </c>
      <c r="D428" s="36" t="s">
        <v>3665</v>
      </c>
      <c r="E428" s="51" t="s">
        <v>217</v>
      </c>
      <c r="F428" s="51" t="s">
        <v>2729</v>
      </c>
      <c r="G428" s="36" t="s">
        <v>2842</v>
      </c>
    </row>
    <row r="429" spans="1:7" ht="17.25">
      <c r="A429" s="148" t="s">
        <v>2843</v>
      </c>
      <c r="B429" s="148" t="s">
        <v>35</v>
      </c>
      <c r="C429" s="148" t="s">
        <v>2844</v>
      </c>
      <c r="D429" s="148" t="s">
        <v>3665</v>
      </c>
      <c r="E429" s="149" t="s">
        <v>217</v>
      </c>
      <c r="F429" s="149" t="s">
        <v>2936</v>
      </c>
      <c r="G429" s="148" t="s">
        <v>2845</v>
      </c>
    </row>
    <row r="430" spans="1:7" ht="15">
      <c r="A430" s="36" t="s">
        <v>2846</v>
      </c>
      <c r="B430" s="36" t="s">
        <v>36</v>
      </c>
      <c r="C430" s="36" t="s">
        <v>2847</v>
      </c>
      <c r="D430" s="36" t="s">
        <v>3665</v>
      </c>
      <c r="E430" s="51" t="s">
        <v>3416</v>
      </c>
      <c r="F430" s="51" t="s">
        <v>2729</v>
      </c>
      <c r="G430" s="36" t="s">
        <v>2849</v>
      </c>
    </row>
    <row r="431" spans="1:7" ht="17.25">
      <c r="A431" s="150" t="s">
        <v>3135</v>
      </c>
      <c r="B431" s="150" t="s">
        <v>36</v>
      </c>
      <c r="C431" s="150" t="s">
        <v>217</v>
      </c>
      <c r="D431" s="150" t="s">
        <v>3665</v>
      </c>
      <c r="E431" s="151" t="s">
        <v>217</v>
      </c>
      <c r="F431" s="151" t="s">
        <v>2729</v>
      </c>
      <c r="G431" s="150" t="s">
        <v>3136</v>
      </c>
    </row>
    <row r="432" spans="1:7" ht="15">
      <c r="A432" s="36" t="s">
        <v>3137</v>
      </c>
      <c r="B432" s="36" t="s">
        <v>42</v>
      </c>
      <c r="C432" s="36" t="s">
        <v>217</v>
      </c>
      <c r="D432" s="36" t="s">
        <v>3665</v>
      </c>
      <c r="E432" s="51" t="s">
        <v>217</v>
      </c>
      <c r="F432" s="51" t="s">
        <v>2729</v>
      </c>
      <c r="G432" s="36" t="s">
        <v>3138</v>
      </c>
    </row>
    <row r="433" spans="1:7" ht="15">
      <c r="A433" s="36" t="s">
        <v>2856</v>
      </c>
      <c r="B433" s="36" t="s">
        <v>42</v>
      </c>
      <c r="C433" s="36" t="s">
        <v>2847</v>
      </c>
      <c r="D433" s="36" t="s">
        <v>3665</v>
      </c>
      <c r="E433" s="51" t="s">
        <v>3416</v>
      </c>
      <c r="F433" s="51" t="s">
        <v>2729</v>
      </c>
      <c r="G433" s="36" t="s">
        <v>2857</v>
      </c>
    </row>
    <row r="434" spans="1:7" ht="15">
      <c r="A434" s="36" t="s">
        <v>3139</v>
      </c>
      <c r="B434" s="36" t="s">
        <v>44</v>
      </c>
      <c r="C434" s="36" t="s">
        <v>217</v>
      </c>
      <c r="D434" s="36" t="s">
        <v>3665</v>
      </c>
      <c r="E434" s="51" t="s">
        <v>217</v>
      </c>
      <c r="F434" s="51" t="s">
        <v>2729</v>
      </c>
      <c r="G434" s="36" t="s">
        <v>3140</v>
      </c>
    </row>
    <row r="435" spans="1:7" ht="15">
      <c r="A435" s="36" t="s">
        <v>2858</v>
      </c>
      <c r="B435" s="36" t="s">
        <v>44</v>
      </c>
      <c r="C435" s="36" t="s">
        <v>2847</v>
      </c>
      <c r="D435" s="36" t="s">
        <v>3665</v>
      </c>
      <c r="E435" s="51" t="s">
        <v>3416</v>
      </c>
      <c r="F435" s="51" t="s">
        <v>2729</v>
      </c>
      <c r="G435" s="36" t="s">
        <v>2836</v>
      </c>
    </row>
    <row r="436" spans="1:7" ht="15">
      <c r="A436" s="36" t="s">
        <v>2859</v>
      </c>
      <c r="B436" s="36" t="s">
        <v>57</v>
      </c>
      <c r="C436" s="36" t="s">
        <v>2847</v>
      </c>
      <c r="D436" s="36" t="s">
        <v>3665</v>
      </c>
      <c r="E436" s="51" t="s">
        <v>3416</v>
      </c>
      <c r="F436" s="51" t="s">
        <v>2729</v>
      </c>
      <c r="G436" s="36" t="s">
        <v>2836</v>
      </c>
    </row>
    <row r="437" spans="1:7" ht="15">
      <c r="A437" s="36" t="s">
        <v>3141</v>
      </c>
      <c r="B437" s="36" t="s">
        <v>56</v>
      </c>
      <c r="C437" s="36" t="s">
        <v>3125</v>
      </c>
      <c r="D437" s="36" t="s">
        <v>3665</v>
      </c>
      <c r="E437" s="51" t="s">
        <v>3125</v>
      </c>
      <c r="F437" s="51" t="s">
        <v>2729</v>
      </c>
      <c r="G437" s="36" t="s">
        <v>3142</v>
      </c>
    </row>
    <row r="438" spans="1:7" ht="15">
      <c r="A438" s="36" t="s">
        <v>3143</v>
      </c>
      <c r="B438" s="36" t="s">
        <v>57</v>
      </c>
      <c r="C438" s="36" t="s">
        <v>3144</v>
      </c>
      <c r="D438" s="36" t="s">
        <v>3665</v>
      </c>
      <c r="E438" s="51" t="s">
        <v>217</v>
      </c>
      <c r="F438" s="51" t="s">
        <v>2729</v>
      </c>
      <c r="G438" s="36" t="s">
        <v>3145</v>
      </c>
    </row>
    <row r="439" spans="1:7" ht="15">
      <c r="A439" s="36" t="s">
        <v>2878</v>
      </c>
      <c r="B439" s="36" t="s">
        <v>42</v>
      </c>
      <c r="C439" s="36" t="s">
        <v>2847</v>
      </c>
      <c r="D439" s="36" t="s">
        <v>3665</v>
      </c>
      <c r="E439" s="51" t="s">
        <v>3416</v>
      </c>
      <c r="F439" s="51" t="s">
        <v>2729</v>
      </c>
      <c r="G439" s="36" t="s">
        <v>2879</v>
      </c>
    </row>
    <row r="440" spans="1:7" ht="15">
      <c r="A440" s="36" t="s">
        <v>3146</v>
      </c>
      <c r="B440" s="36" t="s">
        <v>2884</v>
      </c>
      <c r="C440" s="36" t="s">
        <v>3125</v>
      </c>
      <c r="D440" s="36" t="s">
        <v>3665</v>
      </c>
      <c r="E440" s="51" t="s">
        <v>3125</v>
      </c>
      <c r="F440" s="51" t="s">
        <v>2729</v>
      </c>
      <c r="G440" s="36" t="s">
        <v>2836</v>
      </c>
    </row>
    <row r="441" spans="1:7" ht="17.25">
      <c r="A441" s="150" t="s">
        <v>3147</v>
      </c>
      <c r="B441" s="150" t="s">
        <v>36</v>
      </c>
      <c r="C441" s="150" t="s">
        <v>3125</v>
      </c>
      <c r="D441" s="150" t="s">
        <v>3665</v>
      </c>
      <c r="E441" s="151" t="s">
        <v>3125</v>
      </c>
      <c r="F441" s="151" t="s">
        <v>2729</v>
      </c>
      <c r="G441" s="150" t="s">
        <v>2836</v>
      </c>
    </row>
    <row r="442" spans="1:7" ht="15">
      <c r="A442" s="36" t="s">
        <v>3148</v>
      </c>
      <c r="B442" s="36" t="s">
        <v>33</v>
      </c>
      <c r="C442" s="36" t="s">
        <v>3125</v>
      </c>
      <c r="D442" s="36" t="s">
        <v>3665</v>
      </c>
      <c r="E442" s="51" t="s">
        <v>3125</v>
      </c>
      <c r="F442" s="51" t="s">
        <v>2729</v>
      </c>
      <c r="G442" s="36" t="s">
        <v>2836</v>
      </c>
    </row>
    <row r="443" spans="1:7" ht="17.25">
      <c r="A443" s="52" t="s">
        <v>3553</v>
      </c>
      <c r="B443" s="52"/>
      <c r="C443" s="52"/>
      <c r="D443" s="52"/>
      <c r="E443" s="53"/>
      <c r="F443" s="52"/>
      <c r="G443" s="52"/>
    </row>
    <row r="444" spans="1:7" ht="15">
      <c r="A444" s="36" t="s">
        <v>3150</v>
      </c>
      <c r="B444" s="36" t="s">
        <v>35</v>
      </c>
      <c r="C444" s="36" t="s">
        <v>217</v>
      </c>
      <c r="D444" s="36" t="s">
        <v>3665</v>
      </c>
      <c r="E444" s="51" t="s">
        <v>217</v>
      </c>
      <c r="F444" s="51" t="s">
        <v>2729</v>
      </c>
      <c r="G444" s="36" t="s">
        <v>2836</v>
      </c>
    </row>
    <row r="445" spans="1:7" ht="17.25">
      <c r="A445" s="150" t="s">
        <v>3151</v>
      </c>
      <c r="B445" s="150" t="s">
        <v>35</v>
      </c>
      <c r="C445" s="150" t="s">
        <v>217</v>
      </c>
      <c r="D445" s="150" t="s">
        <v>3665</v>
      </c>
      <c r="E445" s="151" t="s">
        <v>217</v>
      </c>
      <c r="F445" s="150" t="s">
        <v>2729</v>
      </c>
      <c r="G445" s="150" t="s">
        <v>3152</v>
      </c>
    </row>
    <row r="446" spans="1:7" ht="17.25">
      <c r="A446" s="150" t="s">
        <v>3153</v>
      </c>
      <c r="B446" s="150" t="s">
        <v>38</v>
      </c>
      <c r="C446" s="150" t="s">
        <v>3154</v>
      </c>
      <c r="D446" s="150" t="s">
        <v>3665</v>
      </c>
      <c r="E446" s="151" t="s">
        <v>217</v>
      </c>
      <c r="F446" s="151" t="s">
        <v>2729</v>
      </c>
      <c r="G446" s="150" t="s">
        <v>3155</v>
      </c>
    </row>
    <row r="447" spans="1:7" ht="17.25">
      <c r="A447" s="148" t="s">
        <v>3156</v>
      </c>
      <c r="B447" s="148" t="s">
        <v>40</v>
      </c>
      <c r="C447" s="148" t="s">
        <v>3157</v>
      </c>
      <c r="D447" s="148" t="s">
        <v>3665</v>
      </c>
      <c r="E447" s="149" t="s">
        <v>217</v>
      </c>
      <c r="F447" s="149" t="s">
        <v>2936</v>
      </c>
      <c r="G447" s="148" t="s">
        <v>3158</v>
      </c>
    </row>
    <row r="448" spans="1:7" ht="15">
      <c r="A448" s="36" t="s">
        <v>3159</v>
      </c>
      <c r="B448" s="36" t="s">
        <v>42</v>
      </c>
      <c r="C448" s="36" t="s">
        <v>217</v>
      </c>
      <c r="D448" s="36" t="s">
        <v>3665</v>
      </c>
      <c r="E448" s="51" t="s">
        <v>217</v>
      </c>
      <c r="F448" s="51" t="s">
        <v>2729</v>
      </c>
      <c r="G448" s="36" t="s">
        <v>3160</v>
      </c>
    </row>
    <row r="449" spans="1:7" ht="15">
      <c r="A449" s="36" t="s">
        <v>3161</v>
      </c>
      <c r="B449" s="36" t="s">
        <v>44</v>
      </c>
      <c r="C449" s="36" t="s">
        <v>217</v>
      </c>
      <c r="D449" s="36" t="s">
        <v>3665</v>
      </c>
      <c r="E449" s="51" t="s">
        <v>217</v>
      </c>
      <c r="F449" s="51" t="s">
        <v>2729</v>
      </c>
      <c r="G449" s="36" t="s">
        <v>3162</v>
      </c>
    </row>
    <row r="450" spans="1:7" ht="15">
      <c r="A450" s="36" t="s">
        <v>3163</v>
      </c>
      <c r="B450" s="36" t="s">
        <v>44</v>
      </c>
      <c r="C450" s="36" t="s">
        <v>217</v>
      </c>
      <c r="D450" s="36" t="s">
        <v>3665</v>
      </c>
      <c r="E450" s="51" t="s">
        <v>217</v>
      </c>
      <c r="F450" s="51" t="s">
        <v>2729</v>
      </c>
      <c r="G450" s="36" t="s">
        <v>3164</v>
      </c>
    </row>
    <row r="451" spans="1:7" ht="15">
      <c r="A451" s="36" t="s">
        <v>3165</v>
      </c>
      <c r="B451" s="36" t="s">
        <v>57</v>
      </c>
      <c r="C451" s="36" t="s">
        <v>217</v>
      </c>
      <c r="D451" s="36" t="s">
        <v>3665</v>
      </c>
      <c r="E451" s="51" t="s">
        <v>217</v>
      </c>
      <c r="F451" s="51" t="s">
        <v>2729</v>
      </c>
      <c r="G451" s="36" t="s">
        <v>3166</v>
      </c>
    </row>
    <row r="452" spans="1:7" ht="17.25">
      <c r="A452" s="150" t="s">
        <v>3167</v>
      </c>
      <c r="B452" s="150" t="s">
        <v>56</v>
      </c>
      <c r="C452" s="150" t="s">
        <v>217</v>
      </c>
      <c r="D452" s="150" t="s">
        <v>3665</v>
      </c>
      <c r="E452" s="151" t="s">
        <v>217</v>
      </c>
      <c r="F452" s="151" t="s">
        <v>2729</v>
      </c>
      <c r="G452" s="150" t="s">
        <v>2836</v>
      </c>
    </row>
    <row r="453" spans="1:7" ht="15">
      <c r="A453" s="36" t="s">
        <v>3168</v>
      </c>
      <c r="B453" s="36" t="s">
        <v>3169</v>
      </c>
      <c r="C453" s="36" t="s">
        <v>3125</v>
      </c>
      <c r="D453" s="36" t="s">
        <v>3665</v>
      </c>
      <c r="E453" s="51" t="s">
        <v>3125</v>
      </c>
      <c r="F453" s="51" t="s">
        <v>2729</v>
      </c>
      <c r="G453" s="36" t="s">
        <v>2836</v>
      </c>
    </row>
    <row r="454" spans="1:7" ht="17.25">
      <c r="A454" s="52" t="s">
        <v>3554</v>
      </c>
      <c r="B454" s="52"/>
      <c r="C454" s="52"/>
      <c r="D454" s="52"/>
      <c r="E454" s="53"/>
      <c r="F454" s="52"/>
      <c r="G454" s="52"/>
    </row>
    <row r="455" spans="1:7" ht="15">
      <c r="A455" s="36" t="s">
        <v>3171</v>
      </c>
      <c r="B455" s="36" t="s">
        <v>36</v>
      </c>
      <c r="C455" s="36" t="s">
        <v>3125</v>
      </c>
      <c r="D455" s="36" t="s">
        <v>3665</v>
      </c>
      <c r="E455" s="51" t="s">
        <v>3125</v>
      </c>
      <c r="F455" s="51" t="s">
        <v>2729</v>
      </c>
      <c r="G455" s="36" t="s">
        <v>3172</v>
      </c>
    </row>
    <row r="456" spans="1:7" ht="17.25">
      <c r="A456" s="150" t="s">
        <v>3173</v>
      </c>
      <c r="B456" s="150" t="s">
        <v>38</v>
      </c>
      <c r="C456" s="150" t="s">
        <v>3125</v>
      </c>
      <c r="D456" s="150" t="s">
        <v>3665</v>
      </c>
      <c r="E456" s="151" t="s">
        <v>3125</v>
      </c>
      <c r="F456" s="150" t="s">
        <v>2729</v>
      </c>
      <c r="G456" s="150" t="s">
        <v>3174</v>
      </c>
    </row>
    <row r="457" spans="1:7" ht="17.25">
      <c r="A457" s="150" t="s">
        <v>3175</v>
      </c>
      <c r="B457" s="150" t="s">
        <v>42</v>
      </c>
      <c r="C457" s="150" t="s">
        <v>3176</v>
      </c>
      <c r="D457" s="150" t="s">
        <v>3665</v>
      </c>
      <c r="E457" s="151" t="s">
        <v>217</v>
      </c>
      <c r="F457" s="151" t="s">
        <v>2729</v>
      </c>
      <c r="G457" s="150" t="s">
        <v>3177</v>
      </c>
    </row>
    <row r="458" spans="1:7" ht="17.25">
      <c r="A458" s="150" t="s">
        <v>2890</v>
      </c>
      <c r="B458" s="150" t="s">
        <v>42</v>
      </c>
      <c r="C458" s="150" t="s">
        <v>2847</v>
      </c>
      <c r="D458" s="150" t="s">
        <v>3665</v>
      </c>
      <c r="E458" s="151" t="s">
        <v>3416</v>
      </c>
      <c r="F458" s="151" t="s">
        <v>2729</v>
      </c>
      <c r="G458" s="150" t="s">
        <v>2891</v>
      </c>
    </row>
    <row r="459" spans="1:7" ht="15">
      <c r="A459" s="36" t="s">
        <v>3178</v>
      </c>
      <c r="B459" s="36" t="s">
        <v>44</v>
      </c>
      <c r="C459" s="36" t="s">
        <v>217</v>
      </c>
      <c r="D459" s="36" t="s">
        <v>3665</v>
      </c>
      <c r="E459" s="51" t="s">
        <v>217</v>
      </c>
      <c r="F459" s="51" t="s">
        <v>2729</v>
      </c>
      <c r="G459" s="36" t="s">
        <v>3179</v>
      </c>
    </row>
    <row r="460" spans="1:7" ht="15">
      <c r="A460" s="36" t="s">
        <v>3180</v>
      </c>
      <c r="B460" s="36" t="s">
        <v>44</v>
      </c>
      <c r="C460" s="36" t="s">
        <v>217</v>
      </c>
      <c r="D460" s="36" t="s">
        <v>3665</v>
      </c>
      <c r="E460" s="51" t="s">
        <v>217</v>
      </c>
      <c r="F460" s="51" t="s">
        <v>2729</v>
      </c>
      <c r="G460" s="36" t="s">
        <v>2836</v>
      </c>
    </row>
    <row r="461" spans="1:7" ht="15">
      <c r="A461" s="37" t="s">
        <v>2896</v>
      </c>
      <c r="B461" s="37" t="s">
        <v>44</v>
      </c>
      <c r="C461" s="37" t="s">
        <v>2897</v>
      </c>
      <c r="D461" s="37" t="s">
        <v>3665</v>
      </c>
      <c r="E461" s="38" t="s">
        <v>217</v>
      </c>
      <c r="F461" s="38" t="s">
        <v>2936</v>
      </c>
      <c r="G461" s="37" t="s">
        <v>2898</v>
      </c>
    </row>
    <row r="462" spans="1:7" ht="15">
      <c r="A462" s="36" t="s">
        <v>2899</v>
      </c>
      <c r="B462" s="36" t="s">
        <v>56</v>
      </c>
      <c r="C462" s="36" t="s">
        <v>2847</v>
      </c>
      <c r="D462" s="36" t="s">
        <v>3665</v>
      </c>
      <c r="E462" s="51" t="s">
        <v>3416</v>
      </c>
      <c r="F462" s="51" t="s">
        <v>2729</v>
      </c>
      <c r="G462" s="36" t="s">
        <v>2891</v>
      </c>
    </row>
    <row r="463" spans="1:7" ht="15">
      <c r="A463" s="37" t="s">
        <v>3053</v>
      </c>
      <c r="B463" s="37" t="s">
        <v>57</v>
      </c>
      <c r="C463" s="37" t="s">
        <v>3054</v>
      </c>
      <c r="D463" s="37" t="s">
        <v>3665</v>
      </c>
      <c r="E463" s="38" t="s">
        <v>3125</v>
      </c>
      <c r="F463" s="38" t="s">
        <v>2936</v>
      </c>
      <c r="G463" s="37" t="s">
        <v>3056</v>
      </c>
    </row>
    <row r="464" spans="1:7" ht="15">
      <c r="A464" s="36" t="s">
        <v>2902</v>
      </c>
      <c r="B464" s="36" t="s">
        <v>35</v>
      </c>
      <c r="C464" s="36" t="s">
        <v>2847</v>
      </c>
      <c r="D464" s="36" t="s">
        <v>3665</v>
      </c>
      <c r="E464" s="51" t="s">
        <v>3416</v>
      </c>
      <c r="F464" s="51" t="s">
        <v>2729</v>
      </c>
      <c r="G464" s="36" t="s">
        <v>2836</v>
      </c>
    </row>
    <row r="465" spans="1:7" ht="17.25">
      <c r="A465" s="52" t="s">
        <v>3556</v>
      </c>
      <c r="B465" s="52"/>
      <c r="C465" s="52"/>
      <c r="D465" s="52"/>
      <c r="E465" s="53"/>
      <c r="F465" s="52"/>
      <c r="G465" s="52"/>
    </row>
    <row r="466" spans="1:7" ht="15">
      <c r="A466" s="36" t="s">
        <v>3182</v>
      </c>
      <c r="B466" s="36" t="s">
        <v>38</v>
      </c>
      <c r="C466" s="36" t="s">
        <v>217</v>
      </c>
      <c r="D466" s="36" t="s">
        <v>3665</v>
      </c>
      <c r="E466" s="51" t="s">
        <v>217</v>
      </c>
      <c r="F466" s="51" t="s">
        <v>2729</v>
      </c>
      <c r="G466" s="36" t="s">
        <v>3183</v>
      </c>
    </row>
    <row r="467" spans="1:7" ht="17.25">
      <c r="A467" s="150" t="s">
        <v>2911</v>
      </c>
      <c r="B467" s="150" t="s">
        <v>40</v>
      </c>
      <c r="C467" s="150" t="s">
        <v>2847</v>
      </c>
      <c r="D467" s="150" t="s">
        <v>3665</v>
      </c>
      <c r="E467" s="151" t="s">
        <v>3416</v>
      </c>
      <c r="F467" s="150" t="s">
        <v>2729</v>
      </c>
      <c r="G467" s="150" t="s">
        <v>2836</v>
      </c>
    </row>
    <row r="468" spans="1:7" ht="15">
      <c r="A468" s="36" t="s">
        <v>3184</v>
      </c>
      <c r="B468" s="36" t="s">
        <v>40</v>
      </c>
      <c r="C468" s="36" t="s">
        <v>3125</v>
      </c>
      <c r="D468" s="36" t="s">
        <v>3665</v>
      </c>
      <c r="E468" s="51" t="s">
        <v>3125</v>
      </c>
      <c r="F468" s="51" t="s">
        <v>2729</v>
      </c>
      <c r="G468" s="36" t="s">
        <v>3185</v>
      </c>
    </row>
    <row r="469" spans="1:7" ht="17.25">
      <c r="A469" s="150" t="s">
        <v>3186</v>
      </c>
      <c r="B469" s="150" t="s">
        <v>40</v>
      </c>
      <c r="C469" s="150" t="s">
        <v>217</v>
      </c>
      <c r="D469" s="150" t="s">
        <v>3665</v>
      </c>
      <c r="E469" s="151" t="s">
        <v>217</v>
      </c>
      <c r="F469" s="151" t="s">
        <v>2729</v>
      </c>
      <c r="G469" s="150" t="s">
        <v>3187</v>
      </c>
    </row>
    <row r="470" spans="1:7" ht="17.25">
      <c r="A470" s="150" t="s">
        <v>3188</v>
      </c>
      <c r="B470" s="150" t="s">
        <v>42</v>
      </c>
      <c r="C470" s="150" t="s">
        <v>3125</v>
      </c>
      <c r="D470" s="150" t="s">
        <v>3665</v>
      </c>
      <c r="E470" s="151" t="s">
        <v>3125</v>
      </c>
      <c r="F470" s="151" t="s">
        <v>2729</v>
      </c>
      <c r="G470" s="150" t="s">
        <v>3189</v>
      </c>
    </row>
    <row r="471" spans="1:7" ht="15">
      <c r="A471" s="36" t="s">
        <v>3190</v>
      </c>
      <c r="B471" s="36" t="s">
        <v>44</v>
      </c>
      <c r="C471" s="36" t="s">
        <v>217</v>
      </c>
      <c r="D471" s="36" t="s">
        <v>3665</v>
      </c>
      <c r="E471" s="51" t="s">
        <v>217</v>
      </c>
      <c r="F471" s="51" t="s">
        <v>2729</v>
      </c>
      <c r="G471" s="36" t="s">
        <v>3191</v>
      </c>
    </row>
    <row r="472" spans="1:7" ht="15">
      <c r="A472" s="36" t="s">
        <v>3192</v>
      </c>
      <c r="B472" s="36" t="s">
        <v>44</v>
      </c>
      <c r="C472" s="36" t="s">
        <v>217</v>
      </c>
      <c r="D472" s="36" t="s">
        <v>3665</v>
      </c>
      <c r="E472" s="51" t="s">
        <v>217</v>
      </c>
      <c r="F472" s="51" t="s">
        <v>2729</v>
      </c>
      <c r="G472" s="36" t="s">
        <v>3193</v>
      </c>
    </row>
    <row r="473" spans="1:7" ht="15">
      <c r="A473" s="36" t="s">
        <v>3194</v>
      </c>
      <c r="B473" s="36" t="s">
        <v>56</v>
      </c>
      <c r="C473" s="36" t="s">
        <v>3195</v>
      </c>
      <c r="D473" s="36" t="s">
        <v>3665</v>
      </c>
      <c r="E473" s="51" t="s">
        <v>217</v>
      </c>
      <c r="F473" s="51" t="s">
        <v>2729</v>
      </c>
      <c r="G473" s="36" t="s">
        <v>3196</v>
      </c>
    </row>
    <row r="474" spans="1:7" ht="15">
      <c r="A474" s="36" t="s">
        <v>3197</v>
      </c>
      <c r="B474" s="36" t="s">
        <v>56</v>
      </c>
      <c r="C474" s="36" t="s">
        <v>3125</v>
      </c>
      <c r="D474" s="36" t="s">
        <v>3665</v>
      </c>
      <c r="E474" s="51" t="s">
        <v>3125</v>
      </c>
      <c r="F474" s="51" t="s">
        <v>2729</v>
      </c>
      <c r="G474" s="36" t="s">
        <v>3198</v>
      </c>
    </row>
    <row r="475" spans="1:7" ht="15">
      <c r="A475" s="36" t="s">
        <v>3199</v>
      </c>
      <c r="B475" s="36" t="s">
        <v>56</v>
      </c>
      <c r="C475" s="36" t="s">
        <v>3200</v>
      </c>
      <c r="D475" s="36" t="s">
        <v>3665</v>
      </c>
      <c r="E475" s="51" t="s">
        <v>3125</v>
      </c>
      <c r="F475" s="51" t="s">
        <v>2729</v>
      </c>
      <c r="G475" s="36" t="s">
        <v>3201</v>
      </c>
    </row>
    <row r="476" spans="1:7" ht="15">
      <c r="A476" s="36" t="s">
        <v>3202</v>
      </c>
      <c r="B476" s="36" t="s">
        <v>57</v>
      </c>
      <c r="C476" s="36" t="s">
        <v>3125</v>
      </c>
      <c r="D476" s="36" t="s">
        <v>3665</v>
      </c>
      <c r="E476" s="51" t="s">
        <v>3125</v>
      </c>
      <c r="F476" s="51" t="s">
        <v>2729</v>
      </c>
      <c r="G476" s="36" t="s">
        <v>3203</v>
      </c>
    </row>
    <row r="477" spans="1:7" ht="15">
      <c r="A477" s="36" t="s">
        <v>2913</v>
      </c>
      <c r="B477" s="36" t="s">
        <v>57</v>
      </c>
      <c r="C477" s="36" t="s">
        <v>2847</v>
      </c>
      <c r="D477" s="36" t="s">
        <v>3665</v>
      </c>
      <c r="E477" s="51" t="s">
        <v>3416</v>
      </c>
      <c r="F477" s="51" t="s">
        <v>2729</v>
      </c>
      <c r="G477" s="36" t="s">
        <v>2914</v>
      </c>
    </row>
    <row r="478" spans="1:7" ht="15">
      <c r="A478" s="36" t="s">
        <v>3204</v>
      </c>
      <c r="B478" s="36" t="s">
        <v>58</v>
      </c>
      <c r="C478" s="36" t="s">
        <v>217</v>
      </c>
      <c r="D478" s="36" t="s">
        <v>3665</v>
      </c>
      <c r="E478" s="51" t="s">
        <v>217</v>
      </c>
      <c r="F478" s="51" t="s">
        <v>2729</v>
      </c>
      <c r="G478" s="36" t="s">
        <v>3205</v>
      </c>
    </row>
    <row r="479" spans="1:7" ht="15">
      <c r="A479" s="37" t="s">
        <v>3065</v>
      </c>
      <c r="B479" s="37"/>
      <c r="C479" s="37" t="s">
        <v>3066</v>
      </c>
      <c r="D479" s="37" t="s">
        <v>3665</v>
      </c>
      <c r="E479" s="38" t="s">
        <v>217</v>
      </c>
      <c r="F479" s="38" t="s">
        <v>2936</v>
      </c>
      <c r="G479" s="37" t="s">
        <v>3067</v>
      </c>
    </row>
    <row r="480" spans="1:7" ht="17.25">
      <c r="A480" s="52" t="s">
        <v>3557</v>
      </c>
      <c r="B480" s="52"/>
      <c r="C480" s="52"/>
      <c r="D480" s="52"/>
      <c r="E480" s="53"/>
      <c r="F480" s="52"/>
      <c r="G480" s="52"/>
    </row>
    <row r="481" spans="1:7" ht="15">
      <c r="A481" s="36" t="s">
        <v>3207</v>
      </c>
      <c r="B481" s="36" t="s">
        <v>36</v>
      </c>
      <c r="C481" s="36" t="s">
        <v>3125</v>
      </c>
      <c r="D481" s="36" t="s">
        <v>3665</v>
      </c>
      <c r="E481" s="51" t="s">
        <v>3125</v>
      </c>
      <c r="F481" s="51" t="s">
        <v>2729</v>
      </c>
      <c r="G481" s="36" t="s">
        <v>3208</v>
      </c>
    </row>
    <row r="482" spans="1:7" ht="17.25">
      <c r="A482" s="150" t="s">
        <v>3209</v>
      </c>
      <c r="B482" s="150" t="s">
        <v>36</v>
      </c>
      <c r="C482" s="150" t="s">
        <v>217</v>
      </c>
      <c r="D482" s="150" t="s">
        <v>3665</v>
      </c>
      <c r="E482" s="151" t="s">
        <v>217</v>
      </c>
      <c r="F482" s="150" t="s">
        <v>2729</v>
      </c>
      <c r="G482" s="150" t="s">
        <v>3210</v>
      </c>
    </row>
    <row r="483" spans="1:7" ht="15">
      <c r="A483" s="36" t="s">
        <v>3211</v>
      </c>
      <c r="B483" s="36" t="s">
        <v>36</v>
      </c>
      <c r="C483" s="36" t="s">
        <v>3125</v>
      </c>
      <c r="D483" s="36" t="s">
        <v>3665</v>
      </c>
      <c r="E483" s="51" t="s">
        <v>3125</v>
      </c>
      <c r="F483" s="51" t="s">
        <v>2729</v>
      </c>
      <c r="G483" s="36" t="s">
        <v>3212</v>
      </c>
    </row>
    <row r="484" spans="1:7" ht="17.25">
      <c r="A484" s="150" t="s">
        <v>3213</v>
      </c>
      <c r="B484" s="150" t="s">
        <v>36</v>
      </c>
      <c r="C484" s="150" t="s">
        <v>217</v>
      </c>
      <c r="D484" s="150" t="s">
        <v>3665</v>
      </c>
      <c r="E484" s="151" t="s">
        <v>217</v>
      </c>
      <c r="F484" s="151" t="s">
        <v>2729</v>
      </c>
      <c r="G484" s="150" t="s">
        <v>3214</v>
      </c>
    </row>
    <row r="485" spans="1:7" ht="17.25">
      <c r="A485" s="150" t="s">
        <v>3215</v>
      </c>
      <c r="B485" s="150" t="s">
        <v>40</v>
      </c>
      <c r="C485" s="150" t="s">
        <v>3125</v>
      </c>
      <c r="D485" s="150" t="s">
        <v>3665</v>
      </c>
      <c r="E485" s="151" t="s">
        <v>3125</v>
      </c>
      <c r="F485" s="151" t="s">
        <v>2729</v>
      </c>
      <c r="G485" s="150" t="s">
        <v>3216</v>
      </c>
    </row>
    <row r="486" spans="1:7" ht="15">
      <c r="A486" s="36" t="s">
        <v>3217</v>
      </c>
      <c r="B486" s="36" t="s">
        <v>40</v>
      </c>
      <c r="C486" s="36" t="s">
        <v>217</v>
      </c>
      <c r="D486" s="36" t="s">
        <v>3665</v>
      </c>
      <c r="E486" s="51" t="s">
        <v>217</v>
      </c>
      <c r="F486" s="51" t="s">
        <v>2729</v>
      </c>
      <c r="G486" s="36" t="s">
        <v>3218</v>
      </c>
    </row>
    <row r="487" spans="1:7" ht="17.25">
      <c r="A487" s="150" t="s">
        <v>3219</v>
      </c>
      <c r="B487" s="150" t="s">
        <v>42</v>
      </c>
      <c r="C487" s="150" t="s">
        <v>3125</v>
      </c>
      <c r="D487" s="150" t="s">
        <v>3665</v>
      </c>
      <c r="E487" s="151" t="s">
        <v>3125</v>
      </c>
      <c r="F487" s="151" t="s">
        <v>2729</v>
      </c>
      <c r="G487" s="150" t="s">
        <v>3220</v>
      </c>
    </row>
    <row r="488" spans="1:7" ht="15">
      <c r="A488" s="36" t="s">
        <v>2921</v>
      </c>
      <c r="B488" s="36" t="s">
        <v>42</v>
      </c>
      <c r="C488" s="36" t="s">
        <v>2922</v>
      </c>
      <c r="D488" s="36" t="s">
        <v>3665</v>
      </c>
      <c r="E488" s="51" t="s">
        <v>3422</v>
      </c>
      <c r="F488" s="51" t="s">
        <v>2729</v>
      </c>
      <c r="G488" s="36" t="s">
        <v>2923</v>
      </c>
    </row>
    <row r="489" spans="1:7" ht="15">
      <c r="A489" s="36" t="s">
        <v>3222</v>
      </c>
      <c r="B489" s="36" t="s">
        <v>44</v>
      </c>
      <c r="C489" s="36" t="s">
        <v>3125</v>
      </c>
      <c r="D489" s="36" t="s">
        <v>3665</v>
      </c>
      <c r="E489" s="51" t="s">
        <v>3125</v>
      </c>
      <c r="F489" s="51" t="s">
        <v>2729</v>
      </c>
      <c r="G489" s="36" t="s">
        <v>3223</v>
      </c>
    </row>
    <row r="490" spans="1:7" ht="15">
      <c r="A490" s="36" t="s">
        <v>2924</v>
      </c>
      <c r="B490" s="36" t="s">
        <v>44</v>
      </c>
      <c r="C490" s="36" t="s">
        <v>2847</v>
      </c>
      <c r="D490" s="36" t="s">
        <v>3665</v>
      </c>
      <c r="E490" s="51" t="s">
        <v>3416</v>
      </c>
      <c r="F490" s="51" t="s">
        <v>2729</v>
      </c>
      <c r="G490" s="36" t="s">
        <v>2925</v>
      </c>
    </row>
    <row r="491" spans="1:7" ht="15">
      <c r="A491" s="36" t="s">
        <v>3224</v>
      </c>
      <c r="B491" s="36" t="s">
        <v>44</v>
      </c>
      <c r="C491" s="36" t="s">
        <v>3125</v>
      </c>
      <c r="D491" s="36" t="s">
        <v>3665</v>
      </c>
      <c r="E491" s="51" t="s">
        <v>3125</v>
      </c>
      <c r="F491" s="51" t="s">
        <v>2729</v>
      </c>
      <c r="G491" s="36" t="s">
        <v>3225</v>
      </c>
    </row>
    <row r="492" spans="1:7" ht="15">
      <c r="A492" s="36" t="s">
        <v>3226</v>
      </c>
      <c r="B492" s="36" t="s">
        <v>56</v>
      </c>
      <c r="C492" s="36" t="s">
        <v>3125</v>
      </c>
      <c r="D492" s="36" t="s">
        <v>3665</v>
      </c>
      <c r="E492" s="51" t="s">
        <v>3125</v>
      </c>
      <c r="F492" s="51" t="s">
        <v>2729</v>
      </c>
      <c r="G492" s="36" t="s">
        <v>3227</v>
      </c>
    </row>
    <row r="493" spans="1:7" ht="15">
      <c r="A493" s="36" t="s">
        <v>3228</v>
      </c>
      <c r="B493" s="36" t="s">
        <v>57</v>
      </c>
      <c r="C493" s="36" t="s">
        <v>3125</v>
      </c>
      <c r="D493" s="36" t="s">
        <v>3665</v>
      </c>
      <c r="E493" s="51" t="s">
        <v>3125</v>
      </c>
      <c r="F493" s="51" t="s">
        <v>2729</v>
      </c>
      <c r="G493" s="36" t="s">
        <v>3229</v>
      </c>
    </row>
    <row r="494" spans="1:7" ht="15">
      <c r="A494" s="36" t="s">
        <v>3082</v>
      </c>
      <c r="B494" s="36" t="s">
        <v>2876</v>
      </c>
      <c r="C494" s="36" t="s">
        <v>3083</v>
      </c>
      <c r="D494" s="36" t="s">
        <v>3665</v>
      </c>
      <c r="E494" s="51" t="s">
        <v>3125</v>
      </c>
      <c r="F494" s="51" t="s">
        <v>2729</v>
      </c>
      <c r="G494" s="36" t="s">
        <v>3084</v>
      </c>
    </row>
    <row r="495" spans="1:7" ht="15">
      <c r="A495" s="36" t="s">
        <v>3230</v>
      </c>
      <c r="B495" s="36" t="s">
        <v>3231</v>
      </c>
      <c r="C495" s="36" t="s">
        <v>3125</v>
      </c>
      <c r="D495" s="36" t="s">
        <v>3665</v>
      </c>
      <c r="E495" s="51" t="s">
        <v>3125</v>
      </c>
      <c r="F495" s="51" t="s">
        <v>2729</v>
      </c>
      <c r="G495" s="36" t="s">
        <v>2836</v>
      </c>
    </row>
    <row r="496" spans="1:7" ht="15">
      <c r="A496" s="36" t="s">
        <v>3232</v>
      </c>
      <c r="B496" s="36" t="s">
        <v>36</v>
      </c>
      <c r="C496" s="36" t="s">
        <v>3125</v>
      </c>
      <c r="D496" s="36" t="s">
        <v>3665</v>
      </c>
      <c r="E496" s="51" t="s">
        <v>3125</v>
      </c>
      <c r="F496" s="51" t="s">
        <v>2729</v>
      </c>
      <c r="G496" s="36" t="s">
        <v>2836</v>
      </c>
    </row>
    <row r="497" spans="1:7" ht="15">
      <c r="A497" s="36" t="s">
        <v>3233</v>
      </c>
      <c r="B497" s="36" t="s">
        <v>3234</v>
      </c>
      <c r="C497" s="36" t="s">
        <v>217</v>
      </c>
      <c r="D497" s="36" t="s">
        <v>3665</v>
      </c>
      <c r="E497" s="51" t="s">
        <v>217</v>
      </c>
      <c r="F497" s="51" t="s">
        <v>2729</v>
      </c>
      <c r="G497" s="36" t="s">
        <v>2836</v>
      </c>
    </row>
    <row r="498" spans="1:7" ht="17.25">
      <c r="A498" s="52" t="s">
        <v>3558</v>
      </c>
      <c r="B498" s="52"/>
      <c r="C498" s="52"/>
      <c r="D498" s="52"/>
      <c r="E498" s="53"/>
      <c r="F498" s="52"/>
      <c r="G498" s="52"/>
    </row>
    <row r="499" spans="1:7" ht="15">
      <c r="A499" s="36" t="s">
        <v>3236</v>
      </c>
      <c r="B499" s="36" t="s">
        <v>35</v>
      </c>
      <c r="C499" s="36" t="s">
        <v>217</v>
      </c>
      <c r="D499" s="36" t="s">
        <v>3665</v>
      </c>
      <c r="E499" s="51" t="s">
        <v>217</v>
      </c>
      <c r="F499" s="51" t="s">
        <v>2729</v>
      </c>
      <c r="G499" s="36" t="s">
        <v>3237</v>
      </c>
    </row>
    <row r="500" spans="1:7" ht="17.25">
      <c r="A500" s="150" t="s">
        <v>3238</v>
      </c>
      <c r="B500" s="150" t="s">
        <v>33</v>
      </c>
      <c r="C500" s="150" t="s">
        <v>3125</v>
      </c>
      <c r="D500" s="150" t="s">
        <v>3665</v>
      </c>
      <c r="E500" s="151" t="s">
        <v>3125</v>
      </c>
      <c r="F500" s="150" t="s">
        <v>2729</v>
      </c>
      <c r="G500" s="150" t="s">
        <v>3239</v>
      </c>
    </row>
    <row r="501" spans="1:7" ht="15">
      <c r="A501" s="36" t="s">
        <v>3240</v>
      </c>
      <c r="B501" s="36" t="s">
        <v>40</v>
      </c>
      <c r="C501" s="36" t="s">
        <v>217</v>
      </c>
      <c r="D501" s="36" t="s">
        <v>3665</v>
      </c>
      <c r="E501" s="51" t="s">
        <v>217</v>
      </c>
      <c r="F501" s="51" t="s">
        <v>2729</v>
      </c>
      <c r="G501" s="36" t="s">
        <v>3241</v>
      </c>
    </row>
    <row r="502" spans="1:7" ht="15">
      <c r="A502" s="36" t="s">
        <v>3242</v>
      </c>
      <c r="B502" s="36" t="s">
        <v>40</v>
      </c>
      <c r="C502" s="36" t="s">
        <v>217</v>
      </c>
      <c r="D502" s="36" t="s">
        <v>3665</v>
      </c>
      <c r="E502" s="51" t="s">
        <v>217</v>
      </c>
      <c r="F502" s="51" t="s">
        <v>2729</v>
      </c>
      <c r="G502" s="36" t="s">
        <v>3243</v>
      </c>
    </row>
    <row r="503" spans="1:7" ht="17.25">
      <c r="A503" s="150" t="s">
        <v>3244</v>
      </c>
      <c r="B503" s="150" t="s">
        <v>40</v>
      </c>
      <c r="C503" s="150" t="s">
        <v>217</v>
      </c>
      <c r="D503" s="150" t="s">
        <v>3665</v>
      </c>
      <c r="E503" s="151" t="s">
        <v>217</v>
      </c>
      <c r="F503" s="151" t="s">
        <v>2729</v>
      </c>
      <c r="G503" s="150" t="s">
        <v>3245</v>
      </c>
    </row>
    <row r="504" spans="1:7" ht="15">
      <c r="A504" s="36" t="s">
        <v>3246</v>
      </c>
      <c r="B504" s="36" t="s">
        <v>33</v>
      </c>
      <c r="C504" s="36" t="s">
        <v>217</v>
      </c>
      <c r="D504" s="36" t="s">
        <v>3665</v>
      </c>
      <c r="E504" s="51" t="s">
        <v>217</v>
      </c>
      <c r="F504" s="51" t="s">
        <v>2729</v>
      </c>
      <c r="G504" s="36" t="s">
        <v>3247</v>
      </c>
    </row>
    <row r="505" spans="1:7" ht="15">
      <c r="A505" s="37" t="s">
        <v>2934</v>
      </c>
      <c r="B505" s="37" t="s">
        <v>44</v>
      </c>
      <c r="C505" s="37" t="s">
        <v>2935</v>
      </c>
      <c r="D505" s="37" t="s">
        <v>3665</v>
      </c>
      <c r="E505" s="38" t="s">
        <v>2599</v>
      </c>
      <c r="F505" s="38" t="s">
        <v>2936</v>
      </c>
      <c r="G505" s="37" t="s">
        <v>2937</v>
      </c>
    </row>
    <row r="506" spans="1:7" ht="15">
      <c r="A506" s="36" t="s">
        <v>3249</v>
      </c>
      <c r="B506" s="36" t="s">
        <v>56</v>
      </c>
      <c r="C506" s="36" t="s">
        <v>217</v>
      </c>
      <c r="D506" s="36" t="s">
        <v>3665</v>
      </c>
      <c r="E506" s="51" t="s">
        <v>217</v>
      </c>
      <c r="F506" s="51" t="s">
        <v>2729</v>
      </c>
      <c r="G506" s="36" t="s">
        <v>3243</v>
      </c>
    </row>
    <row r="507" spans="1:7" ht="15">
      <c r="A507" s="36" t="s">
        <v>3250</v>
      </c>
      <c r="B507" s="36" t="s">
        <v>57</v>
      </c>
      <c r="C507" s="36" t="s">
        <v>3125</v>
      </c>
      <c r="D507" s="36" t="s">
        <v>3665</v>
      </c>
      <c r="E507" s="51" t="s">
        <v>3125</v>
      </c>
      <c r="F507" s="51" t="s">
        <v>2729</v>
      </c>
      <c r="G507" s="36" t="s">
        <v>3251</v>
      </c>
    </row>
    <row r="508" spans="1:7" ht="15">
      <c r="A508" s="36" t="s">
        <v>3252</v>
      </c>
      <c r="B508" s="36" t="s">
        <v>57</v>
      </c>
      <c r="C508" s="36" t="s">
        <v>3125</v>
      </c>
      <c r="D508" s="36" t="s">
        <v>3665</v>
      </c>
      <c r="E508" s="51" t="s">
        <v>3125</v>
      </c>
      <c r="F508" s="51" t="s">
        <v>2729</v>
      </c>
      <c r="G508" s="36" t="s">
        <v>3253</v>
      </c>
    </row>
    <row r="509" spans="1:7" ht="15">
      <c r="A509" s="36" t="s">
        <v>3254</v>
      </c>
      <c r="B509" s="36" t="s">
        <v>58</v>
      </c>
      <c r="C509" s="36" t="s">
        <v>217</v>
      </c>
      <c r="D509" s="36" t="s">
        <v>3665</v>
      </c>
      <c r="E509" s="51" t="s">
        <v>217</v>
      </c>
      <c r="F509" s="51" t="s">
        <v>2729</v>
      </c>
      <c r="G509" s="36" t="s">
        <v>3255</v>
      </c>
    </row>
    <row r="510" spans="1:7" ht="15">
      <c r="A510" s="36" t="s">
        <v>3256</v>
      </c>
      <c r="B510" s="36" t="s">
        <v>42</v>
      </c>
      <c r="C510" s="36" t="s">
        <v>3257</v>
      </c>
      <c r="D510" s="36" t="s">
        <v>3665</v>
      </c>
      <c r="E510" s="51" t="s">
        <v>217</v>
      </c>
      <c r="F510" s="51" t="s">
        <v>2729</v>
      </c>
      <c r="G510" s="36" t="s">
        <v>2836</v>
      </c>
    </row>
    <row r="511" spans="1:7" ht="15">
      <c r="A511" s="36" t="s">
        <v>3258</v>
      </c>
      <c r="B511" s="36" t="s">
        <v>38</v>
      </c>
      <c r="C511" s="36" t="s">
        <v>3125</v>
      </c>
      <c r="D511" s="36" t="s">
        <v>3665</v>
      </c>
      <c r="E511" s="51" t="s">
        <v>3125</v>
      </c>
      <c r="F511" s="51" t="s">
        <v>2729</v>
      </c>
      <c r="G511" s="36" t="s">
        <v>2836</v>
      </c>
    </row>
    <row r="512" spans="1:7" ht="17.25">
      <c r="A512" s="150" t="s">
        <v>3259</v>
      </c>
      <c r="B512" s="150" t="s">
        <v>33</v>
      </c>
      <c r="C512" s="150" t="s">
        <v>217</v>
      </c>
      <c r="D512" s="150" t="s">
        <v>3665</v>
      </c>
      <c r="E512" s="151" t="s">
        <v>217</v>
      </c>
      <c r="F512" s="151" t="s">
        <v>2729</v>
      </c>
      <c r="G512" s="150" t="s">
        <v>2836</v>
      </c>
    </row>
    <row r="513" spans="1:7" ht="17.25">
      <c r="A513" s="52" t="s">
        <v>3559</v>
      </c>
      <c r="B513" s="52"/>
      <c r="C513" s="52"/>
      <c r="D513" s="52"/>
      <c r="E513" s="53"/>
      <c r="F513" s="52"/>
      <c r="G513" s="52"/>
    </row>
    <row r="514" spans="1:7" ht="17.25">
      <c r="A514" s="150" t="s">
        <v>3261</v>
      </c>
      <c r="B514" s="150" t="s">
        <v>38</v>
      </c>
      <c r="C514" s="150" t="s">
        <v>217</v>
      </c>
      <c r="D514" s="150" t="s">
        <v>3665</v>
      </c>
      <c r="E514" s="151" t="s">
        <v>217</v>
      </c>
      <c r="F514" s="151" t="s">
        <v>2729</v>
      </c>
      <c r="G514" s="150" t="s">
        <v>3255</v>
      </c>
    </row>
    <row r="515" spans="1:7" ht="17.25">
      <c r="A515" s="150" t="s">
        <v>3262</v>
      </c>
      <c r="B515" s="150" t="s">
        <v>42</v>
      </c>
      <c r="C515" s="150" t="s">
        <v>3125</v>
      </c>
      <c r="D515" s="150" t="s">
        <v>3665</v>
      </c>
      <c r="E515" s="151" t="s">
        <v>3125</v>
      </c>
      <c r="F515" s="150" t="s">
        <v>2729</v>
      </c>
      <c r="G515" s="150" t="s">
        <v>3263</v>
      </c>
    </row>
    <row r="516" spans="1:7" ht="15">
      <c r="A516" s="36" t="s">
        <v>3264</v>
      </c>
      <c r="B516" s="36" t="s">
        <v>42</v>
      </c>
      <c r="C516" s="36" t="s">
        <v>3125</v>
      </c>
      <c r="D516" s="36" t="s">
        <v>3665</v>
      </c>
      <c r="E516" s="51" t="s">
        <v>3125</v>
      </c>
      <c r="F516" s="51" t="s">
        <v>2729</v>
      </c>
      <c r="G516" s="36" t="s">
        <v>3265</v>
      </c>
    </row>
    <row r="517" spans="1:7" ht="17.25">
      <c r="A517" s="150" t="s">
        <v>3266</v>
      </c>
      <c r="B517" s="150" t="s">
        <v>44</v>
      </c>
      <c r="C517" s="150" t="s">
        <v>217</v>
      </c>
      <c r="D517" s="150" t="s">
        <v>3665</v>
      </c>
      <c r="E517" s="151" t="s">
        <v>217</v>
      </c>
      <c r="F517" s="151" t="s">
        <v>2729</v>
      </c>
      <c r="G517" s="150" t="s">
        <v>3267</v>
      </c>
    </row>
    <row r="518" spans="1:7" ht="17.25">
      <c r="A518" s="150" t="s">
        <v>3268</v>
      </c>
      <c r="B518" s="150" t="s">
        <v>56</v>
      </c>
      <c r="C518" s="150" t="s">
        <v>3269</v>
      </c>
      <c r="D518" s="150" t="s">
        <v>3665</v>
      </c>
      <c r="E518" s="151" t="s">
        <v>217</v>
      </c>
      <c r="F518" s="151" t="s">
        <v>2729</v>
      </c>
      <c r="G518" s="150" t="s">
        <v>3270</v>
      </c>
    </row>
    <row r="519" spans="1:7" ht="15">
      <c r="A519" s="36" t="s">
        <v>3271</v>
      </c>
      <c r="B519" s="36" t="s">
        <v>56</v>
      </c>
      <c r="C519" s="36" t="s">
        <v>3269</v>
      </c>
      <c r="D519" s="36" t="s">
        <v>3665</v>
      </c>
      <c r="E519" s="51" t="s">
        <v>217</v>
      </c>
      <c r="F519" s="51" t="s">
        <v>2729</v>
      </c>
      <c r="G519" s="36" t="s">
        <v>3270</v>
      </c>
    </row>
    <row r="520" spans="1:7" ht="15">
      <c r="A520" s="36" t="s">
        <v>3272</v>
      </c>
      <c r="B520" s="36" t="s">
        <v>56</v>
      </c>
      <c r="C520" s="36" t="s">
        <v>217</v>
      </c>
      <c r="D520" s="36" t="s">
        <v>3665</v>
      </c>
      <c r="E520" s="51" t="s">
        <v>217</v>
      </c>
      <c r="F520" s="51" t="s">
        <v>2729</v>
      </c>
      <c r="G520" s="36" t="s">
        <v>3273</v>
      </c>
    </row>
    <row r="521" spans="1:7" ht="15">
      <c r="A521" s="36" t="s">
        <v>3274</v>
      </c>
      <c r="B521" s="36" t="s">
        <v>57</v>
      </c>
      <c r="C521" s="36" t="s">
        <v>3125</v>
      </c>
      <c r="D521" s="36" t="s">
        <v>3665</v>
      </c>
      <c r="E521" s="51" t="s">
        <v>3125</v>
      </c>
      <c r="F521" s="51" t="s">
        <v>2729</v>
      </c>
      <c r="G521" s="36" t="s">
        <v>3275</v>
      </c>
    </row>
    <row r="522" spans="1:7" ht="15">
      <c r="A522" s="36" t="s">
        <v>2947</v>
      </c>
      <c r="B522" s="36" t="s">
        <v>58</v>
      </c>
      <c r="C522" s="36" t="s">
        <v>2839</v>
      </c>
      <c r="D522" s="36" t="s">
        <v>3665</v>
      </c>
      <c r="E522" s="51" t="s">
        <v>217</v>
      </c>
      <c r="F522" s="51" t="s">
        <v>2729</v>
      </c>
      <c r="G522" s="36" t="s">
        <v>2948</v>
      </c>
    </row>
    <row r="523" spans="1:7" ht="15">
      <c r="A523" s="36" t="s">
        <v>3276</v>
      </c>
      <c r="B523" s="36" t="s">
        <v>58</v>
      </c>
      <c r="C523" s="36" t="s">
        <v>3125</v>
      </c>
      <c r="D523" s="36" t="s">
        <v>3665</v>
      </c>
      <c r="E523" s="51" t="s">
        <v>3125</v>
      </c>
      <c r="F523" s="51" t="s">
        <v>2729</v>
      </c>
      <c r="G523" s="36" t="s">
        <v>3277</v>
      </c>
    </row>
    <row r="524" spans="1:7" ht="15">
      <c r="A524" s="36" t="s">
        <v>3278</v>
      </c>
      <c r="B524" s="36" t="s">
        <v>58</v>
      </c>
      <c r="C524" s="36" t="s">
        <v>217</v>
      </c>
      <c r="D524" s="36" t="s">
        <v>3665</v>
      </c>
      <c r="E524" s="51" t="s">
        <v>217</v>
      </c>
      <c r="F524" s="51" t="s">
        <v>2729</v>
      </c>
      <c r="G524" s="36" t="s">
        <v>3279</v>
      </c>
    </row>
    <row r="525" spans="1:7" ht="15">
      <c r="A525" s="36" t="s">
        <v>3280</v>
      </c>
      <c r="B525" s="36" t="s">
        <v>3281</v>
      </c>
      <c r="C525" s="36" t="s">
        <v>217</v>
      </c>
      <c r="D525" s="36" t="s">
        <v>3665</v>
      </c>
      <c r="E525" s="51" t="s">
        <v>217</v>
      </c>
      <c r="F525" s="51" t="s">
        <v>2729</v>
      </c>
      <c r="G525" s="36" t="s">
        <v>3282</v>
      </c>
    </row>
    <row r="526" spans="1:7" ht="15">
      <c r="A526" s="36" t="s">
        <v>3283</v>
      </c>
      <c r="B526" s="36" t="s">
        <v>3284</v>
      </c>
      <c r="C526" s="36" t="s">
        <v>3125</v>
      </c>
      <c r="D526" s="36" t="s">
        <v>3665</v>
      </c>
      <c r="E526" s="51" t="s">
        <v>3125</v>
      </c>
      <c r="F526" s="51" t="s">
        <v>2729</v>
      </c>
      <c r="G526" s="36" t="s">
        <v>3285</v>
      </c>
    </row>
    <row r="527" spans="1:7" ht="15">
      <c r="A527" s="36" t="s">
        <v>3286</v>
      </c>
      <c r="B527" s="36" t="s">
        <v>40</v>
      </c>
      <c r="C527" s="36" t="s">
        <v>217</v>
      </c>
      <c r="D527" s="36" t="s">
        <v>3665</v>
      </c>
      <c r="E527" s="51" t="s">
        <v>217</v>
      </c>
      <c r="F527" s="51" t="s">
        <v>2729</v>
      </c>
      <c r="G527" s="36" t="s">
        <v>3287</v>
      </c>
    </row>
    <row r="528" spans="1:7" ht="15">
      <c r="A528" s="36" t="s">
        <v>3288</v>
      </c>
      <c r="B528" s="36"/>
      <c r="C528" s="36" t="s">
        <v>217</v>
      </c>
      <c r="D528" s="36" t="s">
        <v>3665</v>
      </c>
      <c r="E528" s="51" t="s">
        <v>217</v>
      </c>
      <c r="F528" s="51" t="s">
        <v>2729</v>
      </c>
      <c r="G528" s="36" t="s">
        <v>2836</v>
      </c>
    </row>
    <row r="529" spans="1:7" ht="17.25">
      <c r="A529" s="52" t="s">
        <v>3560</v>
      </c>
      <c r="B529" s="52"/>
      <c r="C529" s="52"/>
      <c r="D529" s="52"/>
      <c r="E529" s="53"/>
      <c r="F529" s="52"/>
      <c r="G529" s="52"/>
    </row>
    <row r="530" spans="1:7" ht="15">
      <c r="A530" s="37" t="s">
        <v>2958</v>
      </c>
      <c r="B530" s="37"/>
      <c r="C530" s="37" t="s">
        <v>2959</v>
      </c>
      <c r="D530" s="37" t="s">
        <v>3666</v>
      </c>
      <c r="E530" s="38" t="s">
        <v>217</v>
      </c>
      <c r="F530" s="38" t="s">
        <v>2936</v>
      </c>
      <c r="G530" s="37" t="s">
        <v>2836</v>
      </c>
    </row>
    <row r="531" spans="1:7" ht="17.25">
      <c r="A531" s="150" t="s">
        <v>3290</v>
      </c>
      <c r="B531" s="150" t="s">
        <v>3291</v>
      </c>
      <c r="C531" s="150" t="s">
        <v>3125</v>
      </c>
      <c r="D531" s="150" t="s">
        <v>3666</v>
      </c>
      <c r="E531" s="151" t="s">
        <v>3125</v>
      </c>
      <c r="F531" s="150" t="s">
        <v>2729</v>
      </c>
      <c r="G531" s="150" t="s">
        <v>3292</v>
      </c>
    </row>
    <row r="532" spans="1:7" ht="15">
      <c r="A532" s="36" t="s">
        <v>3293</v>
      </c>
      <c r="B532" s="36"/>
      <c r="C532" s="36" t="s">
        <v>217</v>
      </c>
      <c r="D532" s="36" t="s">
        <v>3666</v>
      </c>
      <c r="E532" s="51" t="s">
        <v>217</v>
      </c>
      <c r="F532" s="51" t="s">
        <v>2729</v>
      </c>
      <c r="G532" s="36" t="s">
        <v>2836</v>
      </c>
    </row>
    <row r="533" spans="1:7" ht="17.25">
      <c r="A533" s="52" t="s">
        <v>3667</v>
      </c>
      <c r="B533" s="52"/>
      <c r="C533" s="52"/>
      <c r="D533" s="52"/>
      <c r="E533" s="53"/>
      <c r="F533" s="52"/>
      <c r="G533" s="52"/>
    </row>
    <row r="534" spans="1:7" ht="17.25">
      <c r="A534" s="150" t="s">
        <v>3295</v>
      </c>
      <c r="B534" s="150" t="s">
        <v>10</v>
      </c>
      <c r="C534" s="150" t="s">
        <v>217</v>
      </c>
      <c r="D534" s="150" t="s">
        <v>3666</v>
      </c>
      <c r="E534" s="151" t="s">
        <v>217</v>
      </c>
      <c r="F534" s="151" t="s">
        <v>2729</v>
      </c>
      <c r="G534" s="150" t="s">
        <v>2836</v>
      </c>
    </row>
    <row r="535" spans="1:7" ht="17.25">
      <c r="A535" s="150" t="s">
        <v>3296</v>
      </c>
      <c r="B535" s="150" t="s">
        <v>3297</v>
      </c>
      <c r="C535" s="150" t="s">
        <v>217</v>
      </c>
      <c r="D535" s="150" t="s">
        <v>3666</v>
      </c>
      <c r="E535" s="151" t="s">
        <v>217</v>
      </c>
      <c r="F535" s="150" t="s">
        <v>2729</v>
      </c>
      <c r="G535" s="150" t="s">
        <v>3298</v>
      </c>
    </row>
    <row r="536" spans="1:7" ht="17.25">
      <c r="A536" s="150" t="s">
        <v>3299</v>
      </c>
      <c r="B536" s="150" t="s">
        <v>3297</v>
      </c>
      <c r="C536" s="150" t="s">
        <v>217</v>
      </c>
      <c r="D536" s="150" t="s">
        <v>3666</v>
      </c>
      <c r="E536" s="151" t="s">
        <v>217</v>
      </c>
      <c r="F536" s="151" t="s">
        <v>2729</v>
      </c>
      <c r="G536" s="150" t="s">
        <v>2836</v>
      </c>
    </row>
    <row r="537" spans="1:7" ht="15">
      <c r="A537" s="36" t="s">
        <v>3300</v>
      </c>
      <c r="B537" s="36" t="s">
        <v>12</v>
      </c>
      <c r="C537" s="36" t="s">
        <v>217</v>
      </c>
      <c r="D537" s="36" t="s">
        <v>3666</v>
      </c>
      <c r="E537" s="51" t="s">
        <v>217</v>
      </c>
      <c r="F537" s="51" t="s">
        <v>2729</v>
      </c>
      <c r="G537" s="36" t="s">
        <v>3301</v>
      </c>
    </row>
    <row r="538" spans="1:7" ht="17.25">
      <c r="A538" s="52" t="s">
        <v>3668</v>
      </c>
      <c r="B538" s="52"/>
      <c r="C538" s="52"/>
      <c r="D538" s="52"/>
      <c r="E538" s="53"/>
      <c r="F538" s="52"/>
      <c r="G538" s="52"/>
    </row>
    <row r="539" spans="1:7" ht="17.25">
      <c r="A539" s="150" t="s">
        <v>3303</v>
      </c>
      <c r="B539" s="150" t="s">
        <v>2980</v>
      </c>
      <c r="C539" s="150" t="s">
        <v>217</v>
      </c>
      <c r="D539" s="150" t="s">
        <v>3666</v>
      </c>
      <c r="E539" s="151" t="s">
        <v>217</v>
      </c>
      <c r="F539" s="151" t="s">
        <v>2729</v>
      </c>
      <c r="G539" s="150" t="s">
        <v>2836</v>
      </c>
    </row>
    <row r="540" spans="1:7" ht="17.25">
      <c r="A540" s="148" t="s">
        <v>3304</v>
      </c>
      <c r="B540" s="148" t="s">
        <v>2980</v>
      </c>
      <c r="C540" s="148" t="s">
        <v>3305</v>
      </c>
      <c r="D540" s="148" t="s">
        <v>3666</v>
      </c>
      <c r="E540" s="149" t="s">
        <v>217</v>
      </c>
      <c r="F540" s="149" t="s">
        <v>2936</v>
      </c>
      <c r="G540" s="148" t="s">
        <v>2836</v>
      </c>
    </row>
    <row r="541" spans="1:7" ht="17.25">
      <c r="A541" s="150" t="s">
        <v>3306</v>
      </c>
      <c r="B541" s="150" t="s">
        <v>2980</v>
      </c>
      <c r="C541" s="150" t="s">
        <v>3257</v>
      </c>
      <c r="D541" s="150" t="s">
        <v>3666</v>
      </c>
      <c r="E541" s="151" t="s">
        <v>217</v>
      </c>
      <c r="F541" s="151" t="s">
        <v>2729</v>
      </c>
      <c r="G541" s="150" t="s">
        <v>3307</v>
      </c>
    </row>
    <row r="542" spans="1:7" ht="15">
      <c r="A542" s="36" t="s">
        <v>3308</v>
      </c>
      <c r="B542" s="36" t="s">
        <v>2980</v>
      </c>
      <c r="C542" s="36" t="s">
        <v>217</v>
      </c>
      <c r="D542" s="36" t="s">
        <v>3666</v>
      </c>
      <c r="E542" s="51" t="s">
        <v>217</v>
      </c>
      <c r="F542" s="51" t="s">
        <v>2729</v>
      </c>
      <c r="G542" s="36" t="s">
        <v>2836</v>
      </c>
    </row>
    <row r="543" spans="1:7" ht="17.25">
      <c r="A543" s="52" t="s">
        <v>3669</v>
      </c>
      <c r="B543" s="52"/>
      <c r="C543" s="52"/>
      <c r="D543" s="52"/>
      <c r="E543" s="53"/>
      <c r="F543" s="52"/>
      <c r="G543" s="52"/>
    </row>
    <row r="544" spans="1:7" ht="17.25">
      <c r="A544" s="150" t="s">
        <v>3310</v>
      </c>
      <c r="B544" s="150" t="s">
        <v>3311</v>
      </c>
      <c r="C544" s="150" t="s">
        <v>3312</v>
      </c>
      <c r="D544" s="150" t="s">
        <v>3666</v>
      </c>
      <c r="E544" s="151" t="s">
        <v>217</v>
      </c>
      <c r="F544" s="151" t="s">
        <v>2729</v>
      </c>
      <c r="G544" s="150" t="s">
        <v>2836</v>
      </c>
    </row>
    <row r="545" spans="1:7" ht="17.25">
      <c r="A545" s="150" t="s">
        <v>3313</v>
      </c>
      <c r="B545" s="150" t="s">
        <v>3314</v>
      </c>
      <c r="C545" s="150" t="s">
        <v>3315</v>
      </c>
      <c r="D545" s="150" t="s">
        <v>3666</v>
      </c>
      <c r="E545" s="151" t="s">
        <v>217</v>
      </c>
      <c r="F545" s="150" t="s">
        <v>2729</v>
      </c>
      <c r="G545" s="150" t="s">
        <v>2836</v>
      </c>
    </row>
    <row r="546" spans="1:7" ht="17.25">
      <c r="A546" s="150" t="s">
        <v>3316</v>
      </c>
      <c r="B546" s="150" t="s">
        <v>3317</v>
      </c>
      <c r="C546" s="150" t="s">
        <v>217</v>
      </c>
      <c r="D546" s="150" t="s">
        <v>3666</v>
      </c>
      <c r="E546" s="151" t="s">
        <v>217</v>
      </c>
      <c r="F546" s="151" t="s">
        <v>2729</v>
      </c>
      <c r="G546" s="150" t="s">
        <v>2836</v>
      </c>
    </row>
    <row r="547" spans="1:7" ht="15">
      <c r="A547" s="36" t="s">
        <v>3318</v>
      </c>
      <c r="B547" s="36" t="s">
        <v>3319</v>
      </c>
      <c r="C547" s="36" t="s">
        <v>217</v>
      </c>
      <c r="D547" s="36" t="s">
        <v>3666</v>
      </c>
      <c r="E547" s="51" t="s">
        <v>217</v>
      </c>
      <c r="F547" s="51" t="s">
        <v>2729</v>
      </c>
      <c r="G547" s="36" t="s">
        <v>2836</v>
      </c>
    </row>
    <row r="548" spans="1:7" ht="17.25">
      <c r="A548" s="150" t="s">
        <v>3320</v>
      </c>
      <c r="B548" s="150" t="s">
        <v>3317</v>
      </c>
      <c r="C548" s="150" t="s">
        <v>217</v>
      </c>
      <c r="D548" s="150" t="s">
        <v>3666</v>
      </c>
      <c r="E548" s="151" t="s">
        <v>217</v>
      </c>
      <c r="F548" s="151" t="s">
        <v>2729</v>
      </c>
      <c r="G548" s="150" t="s">
        <v>2836</v>
      </c>
    </row>
    <row r="549" spans="1:7" ht="17.25">
      <c r="A549" s="150" t="s">
        <v>3321</v>
      </c>
      <c r="B549" s="150" t="s">
        <v>3317</v>
      </c>
      <c r="C549" s="150" t="s">
        <v>217</v>
      </c>
      <c r="D549" s="150" t="s">
        <v>3666</v>
      </c>
      <c r="E549" s="151" t="s">
        <v>217</v>
      </c>
      <c r="F549" s="151" t="s">
        <v>2729</v>
      </c>
      <c r="G549" s="150" t="s">
        <v>2836</v>
      </c>
    </row>
    <row r="550" spans="1:7" ht="17.25">
      <c r="A550" s="52" t="s">
        <v>3561</v>
      </c>
      <c r="B550" s="52"/>
      <c r="C550" s="52"/>
      <c r="D550" s="52"/>
      <c r="E550" s="53"/>
      <c r="F550" s="52"/>
      <c r="G550" s="52"/>
    </row>
    <row r="551" spans="1:7" ht="17.25">
      <c r="A551" s="150" t="s">
        <v>3323</v>
      </c>
      <c r="B551" s="150" t="s">
        <v>10</v>
      </c>
      <c r="C551" s="150" t="s">
        <v>217</v>
      </c>
      <c r="D551" s="150" t="s">
        <v>3666</v>
      </c>
      <c r="E551" s="151" t="s">
        <v>217</v>
      </c>
      <c r="F551" s="151" t="s">
        <v>2729</v>
      </c>
      <c r="G551" s="150" t="s">
        <v>2836</v>
      </c>
    </row>
    <row r="552" spans="1:7" ht="17.25">
      <c r="A552" s="150" t="s">
        <v>2961</v>
      </c>
      <c r="B552" s="150" t="s">
        <v>10</v>
      </c>
      <c r="C552" s="150" t="s">
        <v>2847</v>
      </c>
      <c r="D552" s="150" t="s">
        <v>3666</v>
      </c>
      <c r="E552" s="151" t="s">
        <v>3416</v>
      </c>
      <c r="F552" s="150" t="s">
        <v>2729</v>
      </c>
      <c r="G552" s="150" t="s">
        <v>2836</v>
      </c>
    </row>
    <row r="553" spans="1:7" ht="17.25">
      <c r="A553" s="150" t="s">
        <v>2962</v>
      </c>
      <c r="B553" s="150" t="s">
        <v>10</v>
      </c>
      <c r="C553" s="150" t="s">
        <v>2847</v>
      </c>
      <c r="D553" s="150" t="s">
        <v>3666</v>
      </c>
      <c r="E553" s="151" t="s">
        <v>3416</v>
      </c>
      <c r="F553" s="151" t="s">
        <v>2729</v>
      </c>
      <c r="G553" s="150" t="s">
        <v>2836</v>
      </c>
    </row>
    <row r="554" spans="1:7" ht="15">
      <c r="A554" s="36" t="s">
        <v>2963</v>
      </c>
      <c r="B554" s="36" t="s">
        <v>10</v>
      </c>
      <c r="C554" s="36" t="s">
        <v>2847</v>
      </c>
      <c r="D554" s="36" t="s">
        <v>3666</v>
      </c>
      <c r="E554" s="51" t="s">
        <v>3416</v>
      </c>
      <c r="F554" s="51" t="s">
        <v>2729</v>
      </c>
      <c r="G554" s="36" t="s">
        <v>2836</v>
      </c>
    </row>
    <row r="555" spans="1:7" ht="17.25">
      <c r="A555" s="150" t="s">
        <v>2964</v>
      </c>
      <c r="B555" s="150" t="s">
        <v>10</v>
      </c>
      <c r="C555" s="150" t="s">
        <v>2847</v>
      </c>
      <c r="D555" s="150" t="s">
        <v>3666</v>
      </c>
      <c r="E555" s="151" t="s">
        <v>3416</v>
      </c>
      <c r="F555" s="151" t="s">
        <v>2729</v>
      </c>
      <c r="G555" s="150" t="s">
        <v>2836</v>
      </c>
    </row>
    <row r="556" spans="1:7" ht="17.25">
      <c r="A556" s="150" t="s">
        <v>3324</v>
      </c>
      <c r="B556" s="150" t="s">
        <v>61</v>
      </c>
      <c r="C556" s="150" t="s">
        <v>217</v>
      </c>
      <c r="D556" s="150" t="s">
        <v>3666</v>
      </c>
      <c r="E556" s="151" t="s">
        <v>217</v>
      </c>
      <c r="F556" s="151" t="s">
        <v>2729</v>
      </c>
      <c r="G556" s="150" t="s">
        <v>3325</v>
      </c>
    </row>
    <row r="557" spans="1:7" ht="15">
      <c r="A557" s="36" t="s">
        <v>3326</v>
      </c>
      <c r="B557" s="36" t="s">
        <v>61</v>
      </c>
      <c r="C557" s="36" t="s">
        <v>217</v>
      </c>
      <c r="D557" s="36" t="s">
        <v>3666</v>
      </c>
      <c r="E557" s="51" t="s">
        <v>217</v>
      </c>
      <c r="F557" s="51" t="s">
        <v>2729</v>
      </c>
      <c r="G557" s="36" t="s">
        <v>2836</v>
      </c>
    </row>
    <row r="558" spans="1:7" ht="17.25">
      <c r="A558" s="52" t="s">
        <v>3562</v>
      </c>
      <c r="B558" s="52"/>
      <c r="C558" s="52"/>
      <c r="D558" s="52"/>
      <c r="E558" s="53"/>
      <c r="F558" s="52"/>
      <c r="G558" s="52"/>
    </row>
    <row r="559" spans="1:7" ht="17.25">
      <c r="A559" s="150" t="s">
        <v>3328</v>
      </c>
      <c r="B559" s="150" t="s">
        <v>74</v>
      </c>
      <c r="C559" s="150" t="s">
        <v>217</v>
      </c>
      <c r="D559" s="150" t="s">
        <v>3666</v>
      </c>
      <c r="E559" s="151" t="s">
        <v>217</v>
      </c>
      <c r="F559" s="151" t="s">
        <v>2729</v>
      </c>
      <c r="G559" s="150" t="s">
        <v>2836</v>
      </c>
    </row>
    <row r="560" spans="1:7" ht="17.25">
      <c r="A560" s="150" t="s">
        <v>3329</v>
      </c>
      <c r="B560" s="150" t="s">
        <v>3330</v>
      </c>
      <c r="C560" s="150" t="s">
        <v>3312</v>
      </c>
      <c r="D560" s="150" t="s">
        <v>3666</v>
      </c>
      <c r="E560" s="151" t="s">
        <v>217</v>
      </c>
      <c r="F560" s="150" t="s">
        <v>2729</v>
      </c>
      <c r="G560" s="150" t="s">
        <v>2836</v>
      </c>
    </row>
    <row r="561" spans="1:7" ht="17.25">
      <c r="A561" s="150" t="s">
        <v>3331</v>
      </c>
      <c r="B561" s="150" t="s">
        <v>74</v>
      </c>
      <c r="C561" s="150" t="s">
        <v>3332</v>
      </c>
      <c r="D561" s="150" t="s">
        <v>3666</v>
      </c>
      <c r="E561" s="151" t="s">
        <v>217</v>
      </c>
      <c r="F561" s="151" t="s">
        <v>2729</v>
      </c>
      <c r="G561" s="150" t="s">
        <v>3333</v>
      </c>
    </row>
    <row r="562" spans="1:7" ht="15">
      <c r="A562" s="37" t="s">
        <v>3334</v>
      </c>
      <c r="B562" s="37" t="s">
        <v>2957</v>
      </c>
      <c r="C562" s="37" t="s">
        <v>3335</v>
      </c>
      <c r="D562" s="37" t="s">
        <v>3666</v>
      </c>
      <c r="E562" s="38" t="s">
        <v>217</v>
      </c>
      <c r="F562" s="38" t="s">
        <v>2936</v>
      </c>
      <c r="G562" s="37" t="s">
        <v>2836</v>
      </c>
    </row>
    <row r="563" spans="1:7" ht="17.25">
      <c r="A563" s="150" t="s">
        <v>2966</v>
      </c>
      <c r="B563" s="150" t="s">
        <v>2957</v>
      </c>
      <c r="C563" s="150" t="s">
        <v>2847</v>
      </c>
      <c r="D563" s="150" t="s">
        <v>3666</v>
      </c>
      <c r="E563" s="151" t="s">
        <v>3416</v>
      </c>
      <c r="F563" s="151" t="s">
        <v>2729</v>
      </c>
      <c r="G563" s="150" t="s">
        <v>2836</v>
      </c>
    </row>
    <row r="564" spans="1:7" ht="17.25">
      <c r="A564" s="150" t="s">
        <v>2967</v>
      </c>
      <c r="B564" s="150" t="s">
        <v>2957</v>
      </c>
      <c r="C564" s="150" t="s">
        <v>2847</v>
      </c>
      <c r="D564" s="150" t="s">
        <v>3666</v>
      </c>
      <c r="E564" s="151" t="s">
        <v>3416</v>
      </c>
      <c r="F564" s="151" t="s">
        <v>2729</v>
      </c>
      <c r="G564" s="150" t="s">
        <v>2836</v>
      </c>
    </row>
    <row r="565" spans="1:7" ht="15">
      <c r="A565" s="36" t="s">
        <v>2968</v>
      </c>
      <c r="B565" s="36" t="s">
        <v>2957</v>
      </c>
      <c r="C565" s="36" t="s">
        <v>2847</v>
      </c>
      <c r="D565" s="36" t="s">
        <v>3666</v>
      </c>
      <c r="E565" s="51" t="s">
        <v>3416</v>
      </c>
      <c r="F565" s="51" t="s">
        <v>2729</v>
      </c>
      <c r="G565" s="36" t="s">
        <v>2836</v>
      </c>
    </row>
    <row r="566" spans="1:7" ht="15">
      <c r="A566" s="36" t="s">
        <v>3336</v>
      </c>
      <c r="B566" s="36" t="s">
        <v>74</v>
      </c>
      <c r="C566" s="36" t="s">
        <v>3125</v>
      </c>
      <c r="D566" s="36" t="s">
        <v>3666</v>
      </c>
      <c r="E566" s="51" t="s">
        <v>3125</v>
      </c>
      <c r="F566" s="51" t="s">
        <v>2729</v>
      </c>
      <c r="G566" s="36" t="s">
        <v>2836</v>
      </c>
    </row>
    <row r="567" spans="1:7" ht="15">
      <c r="A567" s="36" t="s">
        <v>3337</v>
      </c>
      <c r="B567" s="36" t="s">
        <v>83</v>
      </c>
      <c r="C567" s="36" t="s">
        <v>217</v>
      </c>
      <c r="D567" s="36" t="s">
        <v>3666</v>
      </c>
      <c r="E567" s="51" t="s">
        <v>217</v>
      </c>
      <c r="F567" s="51" t="s">
        <v>2729</v>
      </c>
      <c r="G567" s="36" t="s">
        <v>2836</v>
      </c>
    </row>
    <row r="568" spans="1:7" ht="15">
      <c r="A568" s="36" t="s">
        <v>3338</v>
      </c>
      <c r="B568" s="36" t="s">
        <v>3330</v>
      </c>
      <c r="C568" s="36" t="s">
        <v>217</v>
      </c>
      <c r="D568" s="36" t="s">
        <v>3666</v>
      </c>
      <c r="E568" s="51" t="s">
        <v>217</v>
      </c>
      <c r="F568" s="51" t="s">
        <v>2729</v>
      </c>
      <c r="G568" s="36" t="s">
        <v>2836</v>
      </c>
    </row>
    <row r="569" spans="1:7" ht="17.25">
      <c r="A569" s="52" t="s">
        <v>3563</v>
      </c>
      <c r="B569" s="52"/>
      <c r="C569" s="52"/>
      <c r="D569" s="52"/>
      <c r="E569" s="53"/>
      <c r="F569" s="52"/>
      <c r="G569" s="52"/>
    </row>
    <row r="570" spans="1:7" ht="17.25">
      <c r="A570" s="150" t="s">
        <v>3343</v>
      </c>
      <c r="B570" s="150" t="s">
        <v>2957</v>
      </c>
      <c r="C570" s="150" t="s">
        <v>3125</v>
      </c>
      <c r="D570" s="150" t="s">
        <v>3666</v>
      </c>
      <c r="E570" s="151" t="s">
        <v>3125</v>
      </c>
      <c r="F570" s="151" t="s">
        <v>2729</v>
      </c>
      <c r="G570" s="150" t="s">
        <v>2836</v>
      </c>
    </row>
    <row r="571" spans="1:7" ht="17.25">
      <c r="A571" s="150" t="s">
        <v>3105</v>
      </c>
      <c r="B571" s="150" t="s">
        <v>2957</v>
      </c>
      <c r="C571" s="150" t="s">
        <v>3106</v>
      </c>
      <c r="D571" s="150" t="s">
        <v>3666</v>
      </c>
      <c r="E571" s="151" t="s">
        <v>3125</v>
      </c>
      <c r="F571" s="150" t="s">
        <v>2729</v>
      </c>
      <c r="G571" s="150" t="s">
        <v>2836</v>
      </c>
    </row>
    <row r="572" spans="1:7" ht="17.25">
      <c r="A572" s="150" t="s">
        <v>3344</v>
      </c>
      <c r="B572" s="150" t="s">
        <v>74</v>
      </c>
      <c r="C572" s="150" t="s">
        <v>217</v>
      </c>
      <c r="D572" s="150" t="s">
        <v>3666</v>
      </c>
      <c r="E572" s="151" t="s">
        <v>217</v>
      </c>
      <c r="F572" s="151" t="s">
        <v>2729</v>
      </c>
      <c r="G572" s="150" t="s">
        <v>2836</v>
      </c>
    </row>
    <row r="573" spans="1:7" ht="15">
      <c r="A573" s="36" t="s">
        <v>3345</v>
      </c>
      <c r="B573" s="36" t="s">
        <v>74</v>
      </c>
      <c r="C573" s="36" t="s">
        <v>217</v>
      </c>
      <c r="D573" s="36" t="s">
        <v>3666</v>
      </c>
      <c r="E573" s="51" t="s">
        <v>217</v>
      </c>
      <c r="F573" s="51" t="s">
        <v>2729</v>
      </c>
      <c r="G573" s="36" t="s">
        <v>2836</v>
      </c>
    </row>
    <row r="574" spans="1:7" ht="17.25">
      <c r="A574" s="150" t="s">
        <v>3346</v>
      </c>
      <c r="B574" s="150" t="s">
        <v>61</v>
      </c>
      <c r="C574" s="150" t="s">
        <v>217</v>
      </c>
      <c r="D574" s="150" t="s">
        <v>3666</v>
      </c>
      <c r="E574" s="151" t="s">
        <v>217</v>
      </c>
      <c r="F574" s="151" t="s">
        <v>2729</v>
      </c>
      <c r="G574" s="150" t="s">
        <v>2836</v>
      </c>
    </row>
    <row r="575" spans="1:7" ht="17.25">
      <c r="A575" s="150" t="s">
        <v>3347</v>
      </c>
      <c r="B575" s="150" t="s">
        <v>75</v>
      </c>
      <c r="C575" s="150" t="s">
        <v>3125</v>
      </c>
      <c r="D575" s="150" t="s">
        <v>3666</v>
      </c>
      <c r="E575" s="151" t="s">
        <v>3125</v>
      </c>
      <c r="F575" s="151" t="s">
        <v>2729</v>
      </c>
      <c r="G575" s="150" t="s">
        <v>2836</v>
      </c>
    </row>
    <row r="576" spans="1:7" ht="15">
      <c r="A576" s="36" t="s">
        <v>3348</v>
      </c>
      <c r="B576" s="36" t="s">
        <v>75</v>
      </c>
      <c r="C576" s="36" t="s">
        <v>3125</v>
      </c>
      <c r="D576" s="36" t="s">
        <v>3666</v>
      </c>
      <c r="E576" s="51" t="s">
        <v>3125</v>
      </c>
      <c r="F576" s="51" t="s">
        <v>2729</v>
      </c>
      <c r="G576" s="36" t="s">
        <v>2836</v>
      </c>
    </row>
    <row r="577" spans="1:7" ht="15">
      <c r="A577" s="36" t="s">
        <v>2970</v>
      </c>
      <c r="B577" s="36" t="s">
        <v>2957</v>
      </c>
      <c r="C577" s="36" t="s">
        <v>2847</v>
      </c>
      <c r="D577" s="36" t="s">
        <v>3666</v>
      </c>
      <c r="E577" s="51" t="s">
        <v>3416</v>
      </c>
      <c r="F577" s="51" t="s">
        <v>2729</v>
      </c>
      <c r="G577" s="36" t="s">
        <v>2836</v>
      </c>
    </row>
    <row r="578" spans="1:7" ht="15">
      <c r="A578" s="36" t="s">
        <v>3349</v>
      </c>
      <c r="B578" s="36" t="s">
        <v>75</v>
      </c>
      <c r="C578" s="36" t="s">
        <v>217</v>
      </c>
      <c r="D578" s="36" t="s">
        <v>3666</v>
      </c>
      <c r="E578" s="51" t="s">
        <v>217</v>
      </c>
      <c r="F578" s="51" t="s">
        <v>2729</v>
      </c>
      <c r="G578" s="36" t="s">
        <v>3350</v>
      </c>
    </row>
    <row r="579" spans="1:7" ht="15">
      <c r="A579" s="36" t="s">
        <v>2971</v>
      </c>
      <c r="B579" s="36" t="s">
        <v>2957</v>
      </c>
      <c r="C579" s="36" t="s">
        <v>2847</v>
      </c>
      <c r="D579" s="36" t="s">
        <v>3666</v>
      </c>
      <c r="E579" s="51" t="s">
        <v>3416</v>
      </c>
      <c r="F579" s="51" t="s">
        <v>2729</v>
      </c>
      <c r="G579" s="36" t="s">
        <v>2836</v>
      </c>
    </row>
    <row r="580" spans="1:7" ht="17.25">
      <c r="A580" s="52" t="s">
        <v>3670</v>
      </c>
      <c r="B580" s="52"/>
      <c r="C580" s="52"/>
      <c r="D580" s="52"/>
      <c r="E580" s="53"/>
      <c r="F580" s="52"/>
      <c r="G580" s="52"/>
    </row>
    <row r="581" spans="1:7" ht="17.25">
      <c r="A581" s="150" t="s">
        <v>3352</v>
      </c>
      <c r="B581" s="150" t="s">
        <v>82</v>
      </c>
      <c r="C581" s="150" t="s">
        <v>217</v>
      </c>
      <c r="D581" s="150" t="s">
        <v>3666</v>
      </c>
      <c r="E581" s="151" t="s">
        <v>217</v>
      </c>
      <c r="F581" s="151" t="s">
        <v>2729</v>
      </c>
      <c r="G581" s="150" t="s">
        <v>2836</v>
      </c>
    </row>
    <row r="582" spans="1:7" ht="17.25">
      <c r="A582" s="150" t="s">
        <v>3353</v>
      </c>
      <c r="B582" s="150" t="s">
        <v>84</v>
      </c>
      <c r="C582" s="150" t="s">
        <v>217</v>
      </c>
      <c r="D582" s="150" t="s">
        <v>3666</v>
      </c>
      <c r="E582" s="151" t="s">
        <v>217</v>
      </c>
      <c r="F582" s="150" t="s">
        <v>2729</v>
      </c>
      <c r="G582" s="150" t="s">
        <v>2836</v>
      </c>
    </row>
    <row r="583" spans="1:7" ht="17.25">
      <c r="A583" s="52" t="s">
        <v>3564</v>
      </c>
      <c r="B583" s="52"/>
      <c r="C583" s="52"/>
      <c r="D583" s="52"/>
      <c r="E583" s="53"/>
      <c r="F583" s="52"/>
      <c r="G583" s="52"/>
    </row>
    <row r="584" spans="1:7" ht="17.25">
      <c r="A584" s="150" t="s">
        <v>3355</v>
      </c>
      <c r="B584" s="150" t="s">
        <v>2974</v>
      </c>
      <c r="C584" s="150" t="s">
        <v>3125</v>
      </c>
      <c r="D584" s="150" t="s">
        <v>3666</v>
      </c>
      <c r="E584" s="151" t="s">
        <v>3125</v>
      </c>
      <c r="F584" s="151" t="s">
        <v>2729</v>
      </c>
      <c r="G584" s="150" t="s">
        <v>3356</v>
      </c>
    </row>
    <row r="585" spans="1:7" ht="17.25">
      <c r="A585" s="150" t="s">
        <v>3357</v>
      </c>
      <c r="B585" s="150" t="s">
        <v>88</v>
      </c>
      <c r="C585" s="150" t="s">
        <v>217</v>
      </c>
      <c r="D585" s="150" t="s">
        <v>3666</v>
      </c>
      <c r="E585" s="151" t="s">
        <v>217</v>
      </c>
      <c r="F585" s="150" t="s">
        <v>2729</v>
      </c>
      <c r="G585" s="150" t="s">
        <v>3358</v>
      </c>
    </row>
    <row r="586" spans="1:7" ht="17.25">
      <c r="A586" s="150" t="s">
        <v>3359</v>
      </c>
      <c r="B586" s="150" t="s">
        <v>3117</v>
      </c>
      <c r="C586" s="150" t="s">
        <v>217</v>
      </c>
      <c r="D586" s="150" t="s">
        <v>3666</v>
      </c>
      <c r="E586" s="151" t="s">
        <v>217</v>
      </c>
      <c r="F586" s="151" t="s">
        <v>2729</v>
      </c>
      <c r="G586" s="150" t="s">
        <v>3360</v>
      </c>
    </row>
    <row r="587" spans="1:7" ht="15">
      <c r="A587" s="36" t="s">
        <v>3116</v>
      </c>
      <c r="B587" s="36" t="s">
        <v>3117</v>
      </c>
      <c r="C587" s="36" t="s">
        <v>1889</v>
      </c>
      <c r="D587" s="36" t="s">
        <v>3666</v>
      </c>
      <c r="E587" s="51" t="s">
        <v>217</v>
      </c>
      <c r="F587" s="51" t="s">
        <v>2729</v>
      </c>
      <c r="G587" s="36" t="s">
        <v>2836</v>
      </c>
    </row>
    <row r="588" spans="1:7" ht="17.25">
      <c r="A588" s="150" t="s">
        <v>3361</v>
      </c>
      <c r="B588" s="150" t="s">
        <v>85</v>
      </c>
      <c r="C588" s="150" t="s">
        <v>217</v>
      </c>
      <c r="D588" s="150" t="s">
        <v>3666</v>
      </c>
      <c r="E588" s="151" t="s">
        <v>217</v>
      </c>
      <c r="F588" s="151" t="s">
        <v>2729</v>
      </c>
      <c r="G588" s="150" t="s">
        <v>2836</v>
      </c>
    </row>
    <row r="589" spans="1:7" ht="17.25">
      <c r="A589" s="150" t="s">
        <v>2992</v>
      </c>
      <c r="B589" s="150" t="s">
        <v>2993</v>
      </c>
      <c r="C589" s="150" t="s">
        <v>2847</v>
      </c>
      <c r="D589" s="150" t="s">
        <v>3666</v>
      </c>
      <c r="E589" s="151" t="s">
        <v>3416</v>
      </c>
      <c r="F589" s="151" t="s">
        <v>2729</v>
      </c>
      <c r="G589" s="150" t="s">
        <v>2836</v>
      </c>
    </row>
    <row r="590" spans="1:7" ht="17.25">
      <c r="A590" s="150" t="s">
        <v>2992</v>
      </c>
      <c r="B590" s="150" t="s">
        <v>2993</v>
      </c>
      <c r="C590" s="150" t="s">
        <v>2847</v>
      </c>
      <c r="D590" s="150" t="s">
        <v>3666</v>
      </c>
      <c r="E590" s="151" t="s">
        <v>3416</v>
      </c>
      <c r="F590" s="151" t="s">
        <v>2729</v>
      </c>
      <c r="G590" s="150" t="s">
        <v>2836</v>
      </c>
    </row>
    <row r="591" spans="1:7" ht="17.25">
      <c r="A591" s="52" t="s">
        <v>3565</v>
      </c>
      <c r="B591" s="52"/>
      <c r="C591" s="52"/>
      <c r="D591" s="52"/>
      <c r="E591" s="53"/>
      <c r="F591" s="52"/>
      <c r="G591" s="52"/>
    </row>
    <row r="592" spans="1:7" ht="17.25">
      <c r="A592" s="150" t="s">
        <v>3363</v>
      </c>
      <c r="B592" s="150" t="s">
        <v>90</v>
      </c>
      <c r="C592" s="150" t="s">
        <v>3125</v>
      </c>
      <c r="D592" s="150" t="s">
        <v>3666</v>
      </c>
      <c r="E592" s="151" t="s">
        <v>3125</v>
      </c>
      <c r="F592" s="151" t="s">
        <v>2729</v>
      </c>
      <c r="G592" s="150" t="s">
        <v>2836</v>
      </c>
    </row>
    <row r="593" spans="1:7" ht="17.25">
      <c r="A593" s="150" t="s">
        <v>3364</v>
      </c>
      <c r="B593" s="150" t="s">
        <v>88</v>
      </c>
      <c r="C593" s="150" t="s">
        <v>217</v>
      </c>
      <c r="D593" s="150" t="s">
        <v>3666</v>
      </c>
      <c r="E593" s="151" t="s">
        <v>217</v>
      </c>
      <c r="F593" s="150" t="s">
        <v>2729</v>
      </c>
      <c r="G593" s="150" t="s">
        <v>2836</v>
      </c>
    </row>
    <row r="594" spans="1:7" ht="17.25">
      <c r="A594" s="52" t="s">
        <v>3566</v>
      </c>
      <c r="B594" s="52"/>
      <c r="C594" s="52"/>
      <c r="D594" s="52"/>
      <c r="E594" s="53"/>
      <c r="F594" s="52"/>
      <c r="G594" s="52"/>
    </row>
    <row r="595" spans="1:7" ht="17.25">
      <c r="A595" s="150" t="s">
        <v>3366</v>
      </c>
      <c r="B595" s="150" t="s">
        <v>93</v>
      </c>
      <c r="C595" s="150" t="s">
        <v>217</v>
      </c>
      <c r="D595" s="150" t="s">
        <v>3666</v>
      </c>
      <c r="E595" s="151" t="s">
        <v>217</v>
      </c>
      <c r="F595" s="151" t="s">
        <v>2729</v>
      </c>
      <c r="G595" s="150" t="s">
        <v>2836</v>
      </c>
    </row>
    <row r="596" spans="1:7" ht="17.25">
      <c r="A596" s="150" t="s">
        <v>3367</v>
      </c>
      <c r="B596" s="150" t="s">
        <v>93</v>
      </c>
      <c r="C596" s="150" t="s">
        <v>3125</v>
      </c>
      <c r="D596" s="150" t="s">
        <v>3666</v>
      </c>
      <c r="E596" s="151" t="s">
        <v>3125</v>
      </c>
      <c r="F596" s="150" t="s">
        <v>2729</v>
      </c>
      <c r="G596" s="150" t="s">
        <v>3368</v>
      </c>
    </row>
    <row r="597" spans="1:7" ht="15">
      <c r="A597" s="36" t="s">
        <v>3370</v>
      </c>
      <c r="B597" s="36" t="s">
        <v>94</v>
      </c>
      <c r="C597" s="36" t="s">
        <v>3257</v>
      </c>
      <c r="D597" s="36" t="s">
        <v>3666</v>
      </c>
      <c r="E597" s="51" t="s">
        <v>217</v>
      </c>
      <c r="F597" s="51" t="s">
        <v>2729</v>
      </c>
      <c r="G597" s="36" t="s">
        <v>3371</v>
      </c>
    </row>
    <row r="598" spans="1:7" ht="15">
      <c r="A598" s="36" t="s">
        <v>3372</v>
      </c>
      <c r="B598" s="36" t="s">
        <v>93</v>
      </c>
      <c r="C598" s="36" t="s">
        <v>3373</v>
      </c>
      <c r="D598" s="36" t="s">
        <v>3666</v>
      </c>
      <c r="E598" s="51" t="s">
        <v>217</v>
      </c>
      <c r="F598" s="51" t="s">
        <v>2729</v>
      </c>
      <c r="G598" s="36" t="s">
        <v>2836</v>
      </c>
    </row>
    <row r="599" spans="1:7" ht="17.25">
      <c r="A599" s="150" t="s">
        <v>3374</v>
      </c>
      <c r="B599" s="150" t="s">
        <v>93</v>
      </c>
      <c r="C599" s="150" t="s">
        <v>3375</v>
      </c>
      <c r="D599" s="150" t="s">
        <v>3666</v>
      </c>
      <c r="E599" s="151" t="s">
        <v>217</v>
      </c>
      <c r="F599" s="151" t="s">
        <v>2729</v>
      </c>
      <c r="G599" s="150" t="s">
        <v>3376</v>
      </c>
    </row>
    <row r="600" spans="1:7" ht="15">
      <c r="A600" s="36" t="s">
        <v>3377</v>
      </c>
      <c r="B600" s="36" t="s">
        <v>93</v>
      </c>
      <c r="C600" s="36" t="s">
        <v>3378</v>
      </c>
      <c r="D600" s="36" t="s">
        <v>3666</v>
      </c>
      <c r="E600" s="51" t="s">
        <v>217</v>
      </c>
      <c r="F600" s="51" t="s">
        <v>2729</v>
      </c>
      <c r="G600" s="36" t="s">
        <v>3379</v>
      </c>
    </row>
    <row r="601" spans="1:7" ht="17.25">
      <c r="A601" s="52" t="s">
        <v>3567</v>
      </c>
      <c r="B601" s="52"/>
      <c r="C601" s="52"/>
      <c r="D601" s="52"/>
      <c r="E601" s="53"/>
      <c r="F601" s="52"/>
      <c r="G601" s="52"/>
    </row>
    <row r="602" spans="1:7" ht="15">
      <c r="A602" s="36" t="s">
        <v>3381</v>
      </c>
      <c r="B602" s="36" t="s">
        <v>99</v>
      </c>
      <c r="C602" s="36" t="s">
        <v>3382</v>
      </c>
      <c r="D602" s="36" t="s">
        <v>3666</v>
      </c>
      <c r="E602" s="51" t="s">
        <v>217</v>
      </c>
      <c r="F602" s="51" t="s">
        <v>2729</v>
      </c>
      <c r="G602" s="36" t="s">
        <v>3383</v>
      </c>
    </row>
    <row r="603" spans="1:7" ht="17.25">
      <c r="A603" s="150" t="s">
        <v>3013</v>
      </c>
      <c r="B603" s="150" t="s">
        <v>104</v>
      </c>
      <c r="C603" s="150" t="s">
        <v>2847</v>
      </c>
      <c r="D603" s="150" t="s">
        <v>3666</v>
      </c>
      <c r="E603" s="151" t="s">
        <v>3416</v>
      </c>
      <c r="F603" s="150" t="s">
        <v>2729</v>
      </c>
      <c r="G603" s="150" t="s">
        <v>2836</v>
      </c>
    </row>
    <row r="604" spans="1:7" ht="17.25">
      <c r="A604" s="150" t="s">
        <v>3014</v>
      </c>
      <c r="B604" s="150" t="s">
        <v>101</v>
      </c>
      <c r="C604" s="150" t="s">
        <v>3015</v>
      </c>
      <c r="D604" s="150" t="s">
        <v>3666</v>
      </c>
      <c r="E604" s="151" t="s">
        <v>217</v>
      </c>
      <c r="F604" s="151" t="s">
        <v>2729</v>
      </c>
      <c r="G604" s="150" t="s">
        <v>3016</v>
      </c>
    </row>
    <row r="605" spans="1:7" ht="15">
      <c r="A605" s="36" t="s">
        <v>3017</v>
      </c>
      <c r="B605" s="36" t="s">
        <v>2957</v>
      </c>
      <c r="C605" s="36" t="s">
        <v>2847</v>
      </c>
      <c r="D605" s="36" t="s">
        <v>3666</v>
      </c>
      <c r="E605" s="51" t="s">
        <v>3416</v>
      </c>
      <c r="F605" s="51" t="s">
        <v>2729</v>
      </c>
      <c r="G605" s="36" t="s">
        <v>2836</v>
      </c>
    </row>
    <row r="606" spans="1:7" ht="17.25">
      <c r="A606" s="150" t="s">
        <v>3384</v>
      </c>
      <c r="B606" s="150" t="s">
        <v>2957</v>
      </c>
      <c r="C606" s="150" t="s">
        <v>217</v>
      </c>
      <c r="D606" s="150" t="s">
        <v>3666</v>
      </c>
      <c r="E606" s="151" t="s">
        <v>217</v>
      </c>
      <c r="F606" s="151" t="s">
        <v>2729</v>
      </c>
      <c r="G606" s="150" t="s">
        <v>2836</v>
      </c>
    </row>
    <row r="607" spans="1:7" ht="17.25">
      <c r="A607" s="52" t="s">
        <v>3568</v>
      </c>
      <c r="B607" s="52"/>
      <c r="C607" s="52"/>
      <c r="D607" s="52"/>
      <c r="E607" s="53"/>
      <c r="F607" s="52"/>
      <c r="G607" s="52"/>
    </row>
    <row r="608" spans="1:7" ht="15">
      <c r="A608" s="37" t="s">
        <v>3124</v>
      </c>
      <c r="B608" s="37" t="s">
        <v>35</v>
      </c>
      <c r="C608" s="37" t="s">
        <v>3125</v>
      </c>
      <c r="D608" s="37" t="s">
        <v>3671</v>
      </c>
      <c r="E608" s="38" t="s">
        <v>3125</v>
      </c>
      <c r="F608" s="38" t="s">
        <v>2936</v>
      </c>
      <c r="G608" s="37" t="s">
        <v>3127</v>
      </c>
    </row>
    <row r="609" spans="1:7" ht="17.25">
      <c r="A609" s="148" t="s">
        <v>3024</v>
      </c>
      <c r="B609" s="148" t="s">
        <v>42</v>
      </c>
      <c r="C609" s="148" t="s">
        <v>3025</v>
      </c>
      <c r="D609" s="148" t="s">
        <v>3671</v>
      </c>
      <c r="E609" s="149" t="s">
        <v>217</v>
      </c>
      <c r="F609" s="149" t="s">
        <v>2936</v>
      </c>
      <c r="G609" s="148" t="s">
        <v>3026</v>
      </c>
    </row>
    <row r="610" spans="1:7" ht="15">
      <c r="A610" s="37" t="s">
        <v>3129</v>
      </c>
      <c r="B610" s="37" t="s">
        <v>42</v>
      </c>
      <c r="C610" s="37" t="s">
        <v>3125</v>
      </c>
      <c r="D610" s="37" t="s">
        <v>3671</v>
      </c>
      <c r="E610" s="38" t="s">
        <v>3125</v>
      </c>
      <c r="F610" s="38" t="s">
        <v>2936</v>
      </c>
      <c r="G610" s="37" t="s">
        <v>3127</v>
      </c>
    </row>
    <row r="611" spans="1:7" ht="15">
      <c r="A611" s="37" t="s">
        <v>3027</v>
      </c>
      <c r="B611" s="37" t="s">
        <v>44</v>
      </c>
      <c r="C611" s="37" t="s">
        <v>1889</v>
      </c>
      <c r="D611" s="37" t="s">
        <v>3671</v>
      </c>
      <c r="E611" s="38" t="s">
        <v>217</v>
      </c>
      <c r="F611" s="38" t="s">
        <v>2936</v>
      </c>
      <c r="G611" s="37" t="s">
        <v>3028</v>
      </c>
    </row>
    <row r="612" spans="1:7" ht="17.25">
      <c r="A612" s="148" t="s">
        <v>3130</v>
      </c>
      <c r="B612" s="148" t="s">
        <v>44</v>
      </c>
      <c r="C612" s="148" t="s">
        <v>217</v>
      </c>
      <c r="D612" s="148" t="s">
        <v>3671</v>
      </c>
      <c r="E612" s="149" t="s">
        <v>217</v>
      </c>
      <c r="F612" s="149" t="s">
        <v>2936</v>
      </c>
      <c r="G612" s="148" t="s">
        <v>3131</v>
      </c>
    </row>
    <row r="613" spans="1:7" ht="17.25">
      <c r="A613" s="52" t="s">
        <v>3570</v>
      </c>
      <c r="B613" s="52"/>
      <c r="C613" s="52"/>
      <c r="D613" s="52"/>
      <c r="E613" s="53"/>
      <c r="F613" s="52"/>
      <c r="G613" s="52"/>
    </row>
    <row r="614" spans="1:7" ht="15">
      <c r="A614" s="37" t="s">
        <v>2838</v>
      </c>
      <c r="B614" s="37" t="s">
        <v>35</v>
      </c>
      <c r="C614" s="37" t="s">
        <v>2839</v>
      </c>
      <c r="D614" s="37" t="s">
        <v>3671</v>
      </c>
      <c r="E614" s="38" t="s">
        <v>217</v>
      </c>
      <c r="F614" s="38" t="s">
        <v>2936</v>
      </c>
      <c r="G614" s="37" t="s">
        <v>2842</v>
      </c>
    </row>
    <row r="615" spans="1:7" ht="17.25">
      <c r="A615" s="148" t="s">
        <v>2843</v>
      </c>
      <c r="B615" s="148" t="s">
        <v>35</v>
      </c>
      <c r="C615" s="148" t="s">
        <v>2844</v>
      </c>
      <c r="D615" s="148" t="s">
        <v>3671</v>
      </c>
      <c r="E615" s="149" t="s">
        <v>2959</v>
      </c>
      <c r="F615" s="149" t="s">
        <v>2936</v>
      </c>
      <c r="G615" s="148" t="s">
        <v>2845</v>
      </c>
    </row>
    <row r="616" spans="1:7" ht="15">
      <c r="A616" s="37" t="s">
        <v>2846</v>
      </c>
      <c r="B616" s="37" t="s">
        <v>36</v>
      </c>
      <c r="C616" s="37" t="s">
        <v>2847</v>
      </c>
      <c r="D616" s="37" t="s">
        <v>3671</v>
      </c>
      <c r="E616" s="38" t="s">
        <v>3416</v>
      </c>
      <c r="F616" s="38" t="s">
        <v>2936</v>
      </c>
      <c r="G616" s="37" t="s">
        <v>2849</v>
      </c>
    </row>
    <row r="617" spans="1:7" ht="15">
      <c r="A617" s="37" t="s">
        <v>3135</v>
      </c>
      <c r="B617" s="37" t="s">
        <v>36</v>
      </c>
      <c r="C617" s="37" t="s">
        <v>217</v>
      </c>
      <c r="D617" s="37" t="s">
        <v>3671</v>
      </c>
      <c r="E617" s="38" t="s">
        <v>217</v>
      </c>
      <c r="F617" s="38" t="s">
        <v>2936</v>
      </c>
      <c r="G617" s="37" t="s">
        <v>3136</v>
      </c>
    </row>
    <row r="618" spans="1:7" ht="17.25">
      <c r="A618" s="148" t="s">
        <v>2850</v>
      </c>
      <c r="B618" s="148" t="s">
        <v>38</v>
      </c>
      <c r="C618" s="148" t="s">
        <v>2851</v>
      </c>
      <c r="D618" s="148" t="s">
        <v>3671</v>
      </c>
      <c r="E618" s="149" t="s">
        <v>1333</v>
      </c>
      <c r="F618" s="149" t="s">
        <v>2936</v>
      </c>
      <c r="G618" s="148" t="s">
        <v>2852</v>
      </c>
    </row>
    <row r="619" spans="1:7" ht="15">
      <c r="A619" s="37" t="s">
        <v>3137</v>
      </c>
      <c r="B619" s="37" t="s">
        <v>42</v>
      </c>
      <c r="C619" s="37" t="s">
        <v>217</v>
      </c>
      <c r="D619" s="37" t="s">
        <v>3671</v>
      </c>
      <c r="E619" s="38" t="s">
        <v>217</v>
      </c>
      <c r="F619" s="38" t="s">
        <v>2936</v>
      </c>
      <c r="G619" s="37" t="s">
        <v>3138</v>
      </c>
    </row>
    <row r="620" spans="1:7" ht="15">
      <c r="A620" s="37" t="s">
        <v>2856</v>
      </c>
      <c r="B620" s="37" t="s">
        <v>42</v>
      </c>
      <c r="C620" s="37" t="s">
        <v>2847</v>
      </c>
      <c r="D620" s="37" t="s">
        <v>3671</v>
      </c>
      <c r="E620" s="38" t="s">
        <v>3416</v>
      </c>
      <c r="F620" s="38" t="s">
        <v>2936</v>
      </c>
      <c r="G620" s="37" t="s">
        <v>2857</v>
      </c>
    </row>
    <row r="621" spans="1:7" ht="15">
      <c r="A621" s="37" t="s">
        <v>3139</v>
      </c>
      <c r="B621" s="37" t="s">
        <v>44</v>
      </c>
      <c r="C621" s="37" t="s">
        <v>217</v>
      </c>
      <c r="D621" s="37" t="s">
        <v>3671</v>
      </c>
      <c r="E621" s="38" t="s">
        <v>217</v>
      </c>
      <c r="F621" s="38" t="s">
        <v>2936</v>
      </c>
      <c r="G621" s="37" t="s">
        <v>3140</v>
      </c>
    </row>
    <row r="622" spans="1:7" ht="15">
      <c r="A622" s="37" t="s">
        <v>2858</v>
      </c>
      <c r="B622" s="37" t="s">
        <v>44</v>
      </c>
      <c r="C622" s="37" t="s">
        <v>2847</v>
      </c>
      <c r="D622" s="37" t="s">
        <v>3671</v>
      </c>
      <c r="E622" s="38" t="s">
        <v>3416</v>
      </c>
      <c r="F622" s="38" t="s">
        <v>2936</v>
      </c>
      <c r="G622" s="37" t="s">
        <v>2836</v>
      </c>
    </row>
    <row r="623" spans="1:7" ht="15">
      <c r="A623" s="37" t="s">
        <v>2859</v>
      </c>
      <c r="B623" s="37" t="s">
        <v>57</v>
      </c>
      <c r="C623" s="37" t="s">
        <v>2847</v>
      </c>
      <c r="D623" s="37" t="s">
        <v>3671</v>
      </c>
      <c r="E623" s="38" t="s">
        <v>3416</v>
      </c>
      <c r="F623" s="38" t="s">
        <v>2936</v>
      </c>
      <c r="G623" s="37" t="s">
        <v>2836</v>
      </c>
    </row>
    <row r="624" spans="1:7" ht="15">
      <c r="A624" s="37" t="s">
        <v>3141</v>
      </c>
      <c r="B624" s="37" t="s">
        <v>56</v>
      </c>
      <c r="C624" s="37" t="s">
        <v>3125</v>
      </c>
      <c r="D624" s="37" t="s">
        <v>3671</v>
      </c>
      <c r="E624" s="38" t="s">
        <v>3125</v>
      </c>
      <c r="F624" s="38" t="s">
        <v>2936</v>
      </c>
      <c r="G624" s="37" t="s">
        <v>3142</v>
      </c>
    </row>
    <row r="625" spans="1:7" ht="15">
      <c r="A625" s="37" t="s">
        <v>3143</v>
      </c>
      <c r="B625" s="37" t="s">
        <v>57</v>
      </c>
      <c r="C625" s="37" t="s">
        <v>3144</v>
      </c>
      <c r="D625" s="37" t="s">
        <v>3671</v>
      </c>
      <c r="E625" s="38" t="s">
        <v>217</v>
      </c>
      <c r="F625" s="38" t="s">
        <v>2936</v>
      </c>
      <c r="G625" s="37" t="s">
        <v>3145</v>
      </c>
    </row>
    <row r="626" spans="1:7" ht="15">
      <c r="A626" s="37" t="s">
        <v>2861</v>
      </c>
      <c r="B626" s="37" t="s">
        <v>58</v>
      </c>
      <c r="C626" s="37" t="s">
        <v>2851</v>
      </c>
      <c r="D626" s="37" t="s">
        <v>3671</v>
      </c>
      <c r="E626" s="38" t="s">
        <v>1333</v>
      </c>
      <c r="F626" s="38" t="s">
        <v>2936</v>
      </c>
      <c r="G626" s="37" t="s">
        <v>2852</v>
      </c>
    </row>
    <row r="627" spans="1:7" ht="15">
      <c r="A627" s="37" t="s">
        <v>2878</v>
      </c>
      <c r="B627" s="37" t="s">
        <v>42</v>
      </c>
      <c r="C627" s="37" t="s">
        <v>2847</v>
      </c>
      <c r="D627" s="37" t="s">
        <v>3671</v>
      </c>
      <c r="E627" s="38" t="s">
        <v>3416</v>
      </c>
      <c r="F627" s="38" t="s">
        <v>2936</v>
      </c>
      <c r="G627" s="37" t="s">
        <v>2879</v>
      </c>
    </row>
    <row r="628" spans="1:7" ht="15">
      <c r="A628" s="37" t="s">
        <v>3146</v>
      </c>
      <c r="B628" s="37" t="s">
        <v>2884</v>
      </c>
      <c r="C628" s="37" t="s">
        <v>3125</v>
      </c>
      <c r="D628" s="37" t="s">
        <v>3671</v>
      </c>
      <c r="E628" s="38" t="s">
        <v>3125</v>
      </c>
      <c r="F628" s="38" t="s">
        <v>2936</v>
      </c>
      <c r="G628" s="37" t="s">
        <v>2836</v>
      </c>
    </row>
    <row r="629" spans="1:7" ht="17.25">
      <c r="A629" s="148" t="s">
        <v>3147</v>
      </c>
      <c r="B629" s="148" t="s">
        <v>36</v>
      </c>
      <c r="C629" s="148" t="s">
        <v>3125</v>
      </c>
      <c r="D629" s="148" t="s">
        <v>3671</v>
      </c>
      <c r="E629" s="149" t="s">
        <v>3125</v>
      </c>
      <c r="F629" s="149" t="s">
        <v>2936</v>
      </c>
      <c r="G629" s="148" t="s">
        <v>2836</v>
      </c>
    </row>
    <row r="630" spans="1:7" ht="15">
      <c r="A630" s="37" t="s">
        <v>3148</v>
      </c>
      <c r="B630" s="37" t="s">
        <v>33</v>
      </c>
      <c r="C630" s="37" t="s">
        <v>3125</v>
      </c>
      <c r="D630" s="37" t="s">
        <v>3671</v>
      </c>
      <c r="E630" s="38" t="s">
        <v>3125</v>
      </c>
      <c r="F630" s="38" t="s">
        <v>2936</v>
      </c>
      <c r="G630" s="37" t="s">
        <v>2836</v>
      </c>
    </row>
    <row r="631" spans="1:7" ht="15">
      <c r="A631" s="37" t="s">
        <v>2880</v>
      </c>
      <c r="B631" s="37" t="s">
        <v>2881</v>
      </c>
      <c r="C631" s="37" t="s">
        <v>1333</v>
      </c>
      <c r="D631" s="37" t="s">
        <v>3671</v>
      </c>
      <c r="E631" s="38" t="s">
        <v>1333</v>
      </c>
      <c r="F631" s="38" t="s">
        <v>2936</v>
      </c>
      <c r="G631" s="37" t="s">
        <v>2882</v>
      </c>
    </row>
    <row r="632" spans="1:7" ht="17.25">
      <c r="A632" s="52" t="s">
        <v>3572</v>
      </c>
      <c r="B632" s="52"/>
      <c r="C632" s="52"/>
      <c r="D632" s="52"/>
      <c r="E632" s="53"/>
      <c r="F632" s="52"/>
      <c r="G632" s="52"/>
    </row>
    <row r="633" spans="1:7" ht="15">
      <c r="A633" s="37" t="s">
        <v>3150</v>
      </c>
      <c r="B633" s="37" t="s">
        <v>35</v>
      </c>
      <c r="C633" s="37" t="s">
        <v>217</v>
      </c>
      <c r="D633" s="37" t="s">
        <v>3671</v>
      </c>
      <c r="E633" s="38" t="s">
        <v>217</v>
      </c>
      <c r="F633" s="38" t="s">
        <v>2936</v>
      </c>
      <c r="G633" s="37" t="s">
        <v>2836</v>
      </c>
    </row>
    <row r="634" spans="1:7" ht="17.25">
      <c r="A634" s="148" t="s">
        <v>3151</v>
      </c>
      <c r="B634" s="148" t="s">
        <v>35</v>
      </c>
      <c r="C634" s="148" t="s">
        <v>217</v>
      </c>
      <c r="D634" s="148" t="s">
        <v>3671</v>
      </c>
      <c r="E634" s="149" t="s">
        <v>217</v>
      </c>
      <c r="F634" s="149" t="s">
        <v>2936</v>
      </c>
      <c r="G634" s="148" t="s">
        <v>3152</v>
      </c>
    </row>
    <row r="635" spans="1:7" ht="15">
      <c r="A635" s="37" t="s">
        <v>3153</v>
      </c>
      <c r="B635" s="37" t="s">
        <v>38</v>
      </c>
      <c r="C635" s="37" t="s">
        <v>3154</v>
      </c>
      <c r="D635" s="37" t="s">
        <v>3671</v>
      </c>
      <c r="E635" s="38" t="s">
        <v>217</v>
      </c>
      <c r="F635" s="38" t="s">
        <v>2936</v>
      </c>
      <c r="G635" s="37" t="s">
        <v>3155</v>
      </c>
    </row>
    <row r="636" spans="1:7" ht="15">
      <c r="A636" s="37" t="s">
        <v>3156</v>
      </c>
      <c r="B636" s="37" t="s">
        <v>40</v>
      </c>
      <c r="C636" s="37" t="s">
        <v>3157</v>
      </c>
      <c r="D636" s="37" t="s">
        <v>3671</v>
      </c>
      <c r="E636" s="38" t="s">
        <v>217</v>
      </c>
      <c r="F636" s="38" t="s">
        <v>2936</v>
      </c>
      <c r="G636" s="37" t="s">
        <v>3158</v>
      </c>
    </row>
    <row r="637" spans="1:7" ht="17.25">
      <c r="A637" s="148" t="s">
        <v>3159</v>
      </c>
      <c r="B637" s="148" t="s">
        <v>42</v>
      </c>
      <c r="C637" s="148" t="s">
        <v>217</v>
      </c>
      <c r="D637" s="148" t="s">
        <v>3671</v>
      </c>
      <c r="E637" s="149" t="s">
        <v>217</v>
      </c>
      <c r="F637" s="149" t="s">
        <v>2936</v>
      </c>
      <c r="G637" s="148" t="s">
        <v>3160</v>
      </c>
    </row>
    <row r="638" spans="1:7" ht="15">
      <c r="A638" s="37" t="s">
        <v>3161</v>
      </c>
      <c r="B638" s="37" t="s">
        <v>44</v>
      </c>
      <c r="C638" s="37" t="s">
        <v>217</v>
      </c>
      <c r="D638" s="37" t="s">
        <v>3671</v>
      </c>
      <c r="E638" s="38" t="s">
        <v>217</v>
      </c>
      <c r="F638" s="38" t="s">
        <v>2936</v>
      </c>
      <c r="G638" s="37" t="s">
        <v>3162</v>
      </c>
    </row>
    <row r="639" spans="1:7" ht="15">
      <c r="A639" s="37" t="s">
        <v>3163</v>
      </c>
      <c r="B639" s="37" t="s">
        <v>44</v>
      </c>
      <c r="C639" s="37" t="s">
        <v>217</v>
      </c>
      <c r="D639" s="37" t="s">
        <v>3671</v>
      </c>
      <c r="E639" s="38" t="s">
        <v>217</v>
      </c>
      <c r="F639" s="38" t="s">
        <v>2936</v>
      </c>
      <c r="G639" s="37" t="s">
        <v>3164</v>
      </c>
    </row>
    <row r="640" spans="1:7" ht="17.25">
      <c r="A640" s="148" t="s">
        <v>3165</v>
      </c>
      <c r="B640" s="148" t="s">
        <v>57</v>
      </c>
      <c r="C640" s="148" t="s">
        <v>217</v>
      </c>
      <c r="D640" s="148" t="s">
        <v>3671</v>
      </c>
      <c r="E640" s="149" t="s">
        <v>217</v>
      </c>
      <c r="F640" s="149" t="s">
        <v>2936</v>
      </c>
      <c r="G640" s="148" t="s">
        <v>3166</v>
      </c>
    </row>
    <row r="641" spans="1:7" ht="15">
      <c r="A641" s="37" t="s">
        <v>3167</v>
      </c>
      <c r="B641" s="37" t="s">
        <v>56</v>
      </c>
      <c r="C641" s="37" t="s">
        <v>217</v>
      </c>
      <c r="D641" s="37" t="s">
        <v>3671</v>
      </c>
      <c r="E641" s="38" t="s">
        <v>217</v>
      </c>
      <c r="F641" s="38" t="s">
        <v>2936</v>
      </c>
      <c r="G641" s="37" t="s">
        <v>2836</v>
      </c>
    </row>
    <row r="642" spans="1:7" ht="15">
      <c r="A642" s="37" t="s">
        <v>3168</v>
      </c>
      <c r="B642" s="37" t="s">
        <v>3169</v>
      </c>
      <c r="C642" s="37" t="s">
        <v>3125</v>
      </c>
      <c r="D642" s="37" t="s">
        <v>3671</v>
      </c>
      <c r="E642" s="38" t="s">
        <v>3125</v>
      </c>
      <c r="F642" s="38" t="s">
        <v>2936</v>
      </c>
      <c r="G642" s="37" t="s">
        <v>2836</v>
      </c>
    </row>
    <row r="643" spans="1:7" ht="17.25">
      <c r="A643" s="52" t="s">
        <v>3573</v>
      </c>
      <c r="B643" s="52"/>
      <c r="C643" s="52"/>
      <c r="D643" s="52"/>
      <c r="E643" s="53"/>
      <c r="F643" s="52"/>
      <c r="G643" s="52"/>
    </row>
    <row r="644" spans="1:7" ht="15">
      <c r="A644" s="37" t="s">
        <v>3171</v>
      </c>
      <c r="B644" s="37" t="s">
        <v>36</v>
      </c>
      <c r="C644" s="37" t="s">
        <v>3125</v>
      </c>
      <c r="D644" s="37" t="s">
        <v>3671</v>
      </c>
      <c r="E644" s="38" t="s">
        <v>3125</v>
      </c>
      <c r="F644" s="38" t="s">
        <v>2936</v>
      </c>
      <c r="G644" s="37" t="s">
        <v>3172</v>
      </c>
    </row>
    <row r="645" spans="1:7" ht="17.25">
      <c r="A645" s="148" t="s">
        <v>3173</v>
      </c>
      <c r="B645" s="148" t="s">
        <v>38</v>
      </c>
      <c r="C645" s="148" t="s">
        <v>3125</v>
      </c>
      <c r="D645" s="148" t="s">
        <v>3671</v>
      </c>
      <c r="E645" s="149" t="s">
        <v>3125</v>
      </c>
      <c r="F645" s="149" t="s">
        <v>2936</v>
      </c>
      <c r="G645" s="148" t="s">
        <v>3174</v>
      </c>
    </row>
    <row r="646" spans="1:7" ht="15">
      <c r="A646" s="37" t="s">
        <v>3175</v>
      </c>
      <c r="B646" s="37" t="s">
        <v>42</v>
      </c>
      <c r="C646" s="37" t="s">
        <v>3176</v>
      </c>
      <c r="D646" s="37" t="s">
        <v>3671</v>
      </c>
      <c r="E646" s="38" t="s">
        <v>217</v>
      </c>
      <c r="F646" s="38" t="s">
        <v>2936</v>
      </c>
      <c r="G646" s="37" t="s">
        <v>3177</v>
      </c>
    </row>
    <row r="647" spans="1:7" ht="15">
      <c r="A647" s="37" t="s">
        <v>2890</v>
      </c>
      <c r="B647" s="37" t="s">
        <v>42</v>
      </c>
      <c r="C647" s="37" t="s">
        <v>2847</v>
      </c>
      <c r="D647" s="37" t="s">
        <v>3671</v>
      </c>
      <c r="E647" s="38" t="s">
        <v>3416</v>
      </c>
      <c r="F647" s="38" t="s">
        <v>2936</v>
      </c>
      <c r="G647" s="37" t="s">
        <v>2891</v>
      </c>
    </row>
    <row r="648" spans="1:7" ht="17.25">
      <c r="A648" s="148" t="s">
        <v>3178</v>
      </c>
      <c r="B648" s="148" t="s">
        <v>44</v>
      </c>
      <c r="C648" s="148" t="s">
        <v>217</v>
      </c>
      <c r="D648" s="148" t="s">
        <v>3671</v>
      </c>
      <c r="E648" s="149" t="s">
        <v>217</v>
      </c>
      <c r="F648" s="149" t="s">
        <v>2936</v>
      </c>
      <c r="G648" s="148" t="s">
        <v>3179</v>
      </c>
    </row>
    <row r="649" spans="1:7" ht="15">
      <c r="A649" s="37" t="s">
        <v>3180</v>
      </c>
      <c r="B649" s="37" t="s">
        <v>44</v>
      </c>
      <c r="C649" s="37" t="s">
        <v>217</v>
      </c>
      <c r="D649" s="37" t="s">
        <v>3671</v>
      </c>
      <c r="E649" s="38" t="s">
        <v>217</v>
      </c>
      <c r="F649" s="38" t="s">
        <v>2936</v>
      </c>
      <c r="G649" s="37" t="s">
        <v>2836</v>
      </c>
    </row>
    <row r="650" spans="1:7" ht="15">
      <c r="A650" s="37" t="s">
        <v>2896</v>
      </c>
      <c r="B650" s="37" t="s">
        <v>44</v>
      </c>
      <c r="C650" s="37" t="s">
        <v>2897</v>
      </c>
      <c r="D650" s="37" t="s">
        <v>3671</v>
      </c>
      <c r="E650" s="38" t="s">
        <v>2959</v>
      </c>
      <c r="F650" s="38" t="s">
        <v>2936</v>
      </c>
      <c r="G650" s="37" t="s">
        <v>2898</v>
      </c>
    </row>
    <row r="651" spans="1:7" ht="17.25">
      <c r="A651" s="148" t="s">
        <v>2899</v>
      </c>
      <c r="B651" s="148" t="s">
        <v>56</v>
      </c>
      <c r="C651" s="148" t="s">
        <v>2847</v>
      </c>
      <c r="D651" s="148" t="s">
        <v>3671</v>
      </c>
      <c r="E651" s="149" t="s">
        <v>3416</v>
      </c>
      <c r="F651" s="149" t="s">
        <v>2936</v>
      </c>
      <c r="G651" s="148" t="s">
        <v>2891</v>
      </c>
    </row>
    <row r="652" spans="1:7" ht="15">
      <c r="A652" s="37" t="s">
        <v>3053</v>
      </c>
      <c r="B652" s="37" t="s">
        <v>57</v>
      </c>
      <c r="C652" s="37" t="s">
        <v>3054</v>
      </c>
      <c r="D652" s="37" t="s">
        <v>3671</v>
      </c>
      <c r="E652" s="38" t="s">
        <v>3125</v>
      </c>
      <c r="F652" s="38" t="s">
        <v>2936</v>
      </c>
      <c r="G652" s="37" t="s">
        <v>3056</v>
      </c>
    </row>
    <row r="653" spans="1:7" ht="15">
      <c r="A653" s="37" t="s">
        <v>2900</v>
      </c>
      <c r="B653" s="37" t="s">
        <v>58</v>
      </c>
      <c r="C653" s="37" t="s">
        <v>1333</v>
      </c>
      <c r="D653" s="37" t="s">
        <v>3671</v>
      </c>
      <c r="E653" s="38" t="s">
        <v>1333</v>
      </c>
      <c r="F653" s="38" t="s">
        <v>2936</v>
      </c>
      <c r="G653" s="37" t="s">
        <v>2901</v>
      </c>
    </row>
    <row r="654" spans="1:7" ht="15">
      <c r="A654" s="37" t="s">
        <v>2902</v>
      </c>
      <c r="B654" s="37" t="s">
        <v>35</v>
      </c>
      <c r="C654" s="37" t="s">
        <v>2847</v>
      </c>
      <c r="D654" s="37" t="s">
        <v>3671</v>
      </c>
      <c r="E654" s="38" t="s">
        <v>3416</v>
      </c>
      <c r="F654" s="38" t="s">
        <v>2936</v>
      </c>
      <c r="G654" s="37" t="s">
        <v>2836</v>
      </c>
    </row>
    <row r="655" spans="1:7" ht="17.25">
      <c r="A655" s="52" t="s">
        <v>3574</v>
      </c>
      <c r="B655" s="52"/>
      <c r="C655" s="52"/>
      <c r="D655" s="52"/>
      <c r="E655" s="53"/>
      <c r="F655" s="52"/>
      <c r="G655" s="52"/>
    </row>
    <row r="656" spans="1:7" ht="15">
      <c r="A656" s="37" t="s">
        <v>3182</v>
      </c>
      <c r="B656" s="37" t="s">
        <v>38</v>
      </c>
      <c r="C656" s="37" t="s">
        <v>217</v>
      </c>
      <c r="D656" s="37" t="s">
        <v>3671</v>
      </c>
      <c r="E656" s="38" t="s">
        <v>217</v>
      </c>
      <c r="F656" s="38" t="s">
        <v>2936</v>
      </c>
      <c r="G656" s="37" t="s">
        <v>3183</v>
      </c>
    </row>
    <row r="657" spans="1:7" ht="17.25">
      <c r="A657" s="148" t="s">
        <v>2911</v>
      </c>
      <c r="B657" s="148" t="s">
        <v>40</v>
      </c>
      <c r="C657" s="148" t="s">
        <v>2847</v>
      </c>
      <c r="D657" s="148" t="s">
        <v>3671</v>
      </c>
      <c r="E657" s="149" t="s">
        <v>3416</v>
      </c>
      <c r="F657" s="149" t="s">
        <v>2936</v>
      </c>
      <c r="G657" s="148" t="s">
        <v>2836</v>
      </c>
    </row>
    <row r="658" spans="1:7" ht="15">
      <c r="A658" s="37" t="s">
        <v>3184</v>
      </c>
      <c r="B658" s="37" t="s">
        <v>40</v>
      </c>
      <c r="C658" s="37" t="s">
        <v>3125</v>
      </c>
      <c r="D658" s="37" t="s">
        <v>3671</v>
      </c>
      <c r="E658" s="38" t="s">
        <v>3125</v>
      </c>
      <c r="F658" s="38" t="s">
        <v>2936</v>
      </c>
      <c r="G658" s="37" t="s">
        <v>3185</v>
      </c>
    </row>
    <row r="659" spans="1:7" ht="15">
      <c r="A659" s="37" t="s">
        <v>3186</v>
      </c>
      <c r="B659" s="37" t="s">
        <v>40</v>
      </c>
      <c r="C659" s="37" t="s">
        <v>217</v>
      </c>
      <c r="D659" s="37" t="s">
        <v>3671</v>
      </c>
      <c r="E659" s="38" t="s">
        <v>217</v>
      </c>
      <c r="F659" s="38" t="s">
        <v>2936</v>
      </c>
      <c r="G659" s="37" t="s">
        <v>3187</v>
      </c>
    </row>
    <row r="660" spans="1:7" ht="17.25">
      <c r="A660" s="148" t="s">
        <v>3188</v>
      </c>
      <c r="B660" s="148" t="s">
        <v>42</v>
      </c>
      <c r="C660" s="148" t="s">
        <v>3125</v>
      </c>
      <c r="D660" s="148" t="s">
        <v>3671</v>
      </c>
      <c r="E660" s="149" t="s">
        <v>3125</v>
      </c>
      <c r="F660" s="149" t="s">
        <v>2936</v>
      </c>
      <c r="G660" s="148" t="s">
        <v>3189</v>
      </c>
    </row>
    <row r="661" spans="1:7" ht="15">
      <c r="A661" s="37" t="s">
        <v>3190</v>
      </c>
      <c r="B661" s="37" t="s">
        <v>44</v>
      </c>
      <c r="C661" s="37" t="s">
        <v>217</v>
      </c>
      <c r="D661" s="37" t="s">
        <v>3671</v>
      </c>
      <c r="E661" s="38" t="s">
        <v>217</v>
      </c>
      <c r="F661" s="38" t="s">
        <v>2936</v>
      </c>
      <c r="G661" s="37" t="s">
        <v>3191</v>
      </c>
    </row>
    <row r="662" spans="1:7" ht="15">
      <c r="A662" s="37" t="s">
        <v>3192</v>
      </c>
      <c r="B662" s="37" t="s">
        <v>44</v>
      </c>
      <c r="C662" s="37" t="s">
        <v>217</v>
      </c>
      <c r="D662" s="37" t="s">
        <v>3671</v>
      </c>
      <c r="E662" s="38" t="s">
        <v>217</v>
      </c>
      <c r="F662" s="38" t="s">
        <v>2936</v>
      </c>
      <c r="G662" s="37" t="s">
        <v>3193</v>
      </c>
    </row>
    <row r="663" spans="1:7" ht="15">
      <c r="A663" s="37" t="s">
        <v>3194</v>
      </c>
      <c r="B663" s="37" t="s">
        <v>56</v>
      </c>
      <c r="C663" s="37" t="s">
        <v>3195</v>
      </c>
      <c r="D663" s="37" t="s">
        <v>3671</v>
      </c>
      <c r="E663" s="38" t="s">
        <v>217</v>
      </c>
      <c r="F663" s="38" t="s">
        <v>2936</v>
      </c>
      <c r="G663" s="37" t="s">
        <v>3196</v>
      </c>
    </row>
    <row r="664" spans="1:7" ht="15">
      <c r="A664" s="37" t="s">
        <v>3197</v>
      </c>
      <c r="B664" s="37" t="s">
        <v>56</v>
      </c>
      <c r="C664" s="37" t="s">
        <v>3125</v>
      </c>
      <c r="D664" s="37" t="s">
        <v>3671</v>
      </c>
      <c r="E664" s="38" t="s">
        <v>3125</v>
      </c>
      <c r="F664" s="38" t="s">
        <v>2936</v>
      </c>
      <c r="G664" s="37" t="s">
        <v>3198</v>
      </c>
    </row>
    <row r="665" spans="1:7" ht="15">
      <c r="A665" s="37" t="s">
        <v>3199</v>
      </c>
      <c r="B665" s="37" t="s">
        <v>56</v>
      </c>
      <c r="C665" s="37" t="s">
        <v>3200</v>
      </c>
      <c r="D665" s="37" t="s">
        <v>3671</v>
      </c>
      <c r="E665" s="38" t="s">
        <v>3125</v>
      </c>
      <c r="F665" s="38" t="s">
        <v>2936</v>
      </c>
      <c r="G665" s="37" t="s">
        <v>3201</v>
      </c>
    </row>
    <row r="666" spans="1:7" ht="17.25">
      <c r="A666" s="148" t="s">
        <v>3202</v>
      </c>
      <c r="B666" s="148" t="s">
        <v>57</v>
      </c>
      <c r="C666" s="148" t="s">
        <v>3125</v>
      </c>
      <c r="D666" s="148" t="s">
        <v>3671</v>
      </c>
      <c r="E666" s="149" t="s">
        <v>3125</v>
      </c>
      <c r="F666" s="149" t="s">
        <v>2936</v>
      </c>
      <c r="G666" s="148" t="s">
        <v>3203</v>
      </c>
    </row>
    <row r="667" spans="1:7" ht="15">
      <c r="A667" s="37" t="s">
        <v>2913</v>
      </c>
      <c r="B667" s="37" t="s">
        <v>57</v>
      </c>
      <c r="C667" s="37" t="s">
        <v>2847</v>
      </c>
      <c r="D667" s="37" t="s">
        <v>3671</v>
      </c>
      <c r="E667" s="38" t="s">
        <v>3416</v>
      </c>
      <c r="F667" s="38" t="s">
        <v>2936</v>
      </c>
      <c r="G667" s="37" t="s">
        <v>2914</v>
      </c>
    </row>
    <row r="668" spans="1:7" ht="15">
      <c r="A668" s="37" t="s">
        <v>3204</v>
      </c>
      <c r="B668" s="37" t="s">
        <v>58</v>
      </c>
      <c r="C668" s="37" t="s">
        <v>217</v>
      </c>
      <c r="D668" s="37" t="s">
        <v>3671</v>
      </c>
      <c r="E668" s="38" t="s">
        <v>217</v>
      </c>
      <c r="F668" s="38" t="s">
        <v>2936</v>
      </c>
      <c r="G668" s="37" t="s">
        <v>3205</v>
      </c>
    </row>
    <row r="669" spans="1:7" ht="15">
      <c r="A669" s="37" t="s">
        <v>3065</v>
      </c>
      <c r="B669" s="37"/>
      <c r="C669" s="37" t="s">
        <v>3066</v>
      </c>
      <c r="D669" s="37" t="s">
        <v>3671</v>
      </c>
      <c r="E669" s="38" t="s">
        <v>217</v>
      </c>
      <c r="F669" s="38" t="s">
        <v>2936</v>
      </c>
      <c r="G669" s="37" t="s">
        <v>3067</v>
      </c>
    </row>
    <row r="670" spans="1:7" ht="15">
      <c r="A670" s="37" t="s">
        <v>2915</v>
      </c>
      <c r="B670" s="37" t="s">
        <v>2916</v>
      </c>
      <c r="C670" s="37" t="s">
        <v>1333</v>
      </c>
      <c r="D670" s="37" t="s">
        <v>3671</v>
      </c>
      <c r="E670" s="38" t="s">
        <v>1333</v>
      </c>
      <c r="F670" s="38" t="s">
        <v>2936</v>
      </c>
      <c r="G670" s="37" t="s">
        <v>2836</v>
      </c>
    </row>
    <row r="671" spans="1:7" ht="17.25">
      <c r="A671" s="52" t="s">
        <v>3575</v>
      </c>
      <c r="B671" s="52"/>
      <c r="C671" s="52"/>
      <c r="D671" s="52"/>
      <c r="E671" s="53"/>
      <c r="F671" s="52"/>
      <c r="G671" s="52"/>
    </row>
    <row r="672" spans="1:7" ht="15">
      <c r="A672" s="37" t="s">
        <v>3207</v>
      </c>
      <c r="B672" s="37" t="s">
        <v>36</v>
      </c>
      <c r="C672" s="37" t="s">
        <v>3125</v>
      </c>
      <c r="D672" s="37" t="s">
        <v>3671</v>
      </c>
      <c r="E672" s="38" t="s">
        <v>3125</v>
      </c>
      <c r="F672" s="38" t="s">
        <v>2936</v>
      </c>
      <c r="G672" s="37" t="s">
        <v>3208</v>
      </c>
    </row>
    <row r="673" spans="1:7" ht="17.25">
      <c r="A673" s="148" t="s">
        <v>3209</v>
      </c>
      <c r="B673" s="148" t="s">
        <v>36</v>
      </c>
      <c r="C673" s="148" t="s">
        <v>217</v>
      </c>
      <c r="D673" s="148" t="s">
        <v>3671</v>
      </c>
      <c r="E673" s="149" t="s">
        <v>217</v>
      </c>
      <c r="F673" s="149" t="s">
        <v>2936</v>
      </c>
      <c r="G673" s="148" t="s">
        <v>3210</v>
      </c>
    </row>
    <row r="674" spans="1:7" ht="15">
      <c r="A674" s="37" t="s">
        <v>3211</v>
      </c>
      <c r="B674" s="37" t="s">
        <v>36</v>
      </c>
      <c r="C674" s="37" t="s">
        <v>3125</v>
      </c>
      <c r="D674" s="37" t="s">
        <v>3671</v>
      </c>
      <c r="E674" s="38" t="s">
        <v>3125</v>
      </c>
      <c r="F674" s="38" t="s">
        <v>2936</v>
      </c>
      <c r="G674" s="37" t="s">
        <v>3212</v>
      </c>
    </row>
    <row r="675" spans="1:7" ht="15">
      <c r="A675" s="37" t="s">
        <v>3213</v>
      </c>
      <c r="B675" s="37" t="s">
        <v>36</v>
      </c>
      <c r="C675" s="37" t="s">
        <v>217</v>
      </c>
      <c r="D675" s="37" t="s">
        <v>3671</v>
      </c>
      <c r="E675" s="38" t="s">
        <v>217</v>
      </c>
      <c r="F675" s="38" t="s">
        <v>2936</v>
      </c>
      <c r="G675" s="37" t="s">
        <v>3214</v>
      </c>
    </row>
    <row r="676" spans="1:7" ht="15">
      <c r="A676" s="37" t="s">
        <v>3215</v>
      </c>
      <c r="B676" s="37" t="s">
        <v>40</v>
      </c>
      <c r="C676" s="37" t="s">
        <v>3125</v>
      </c>
      <c r="D676" s="37" t="s">
        <v>3671</v>
      </c>
      <c r="E676" s="38" t="s">
        <v>3125</v>
      </c>
      <c r="F676" s="38" t="s">
        <v>2936</v>
      </c>
      <c r="G676" s="37" t="s">
        <v>3216</v>
      </c>
    </row>
    <row r="677" spans="1:7" ht="17.25">
      <c r="A677" s="148" t="s">
        <v>3217</v>
      </c>
      <c r="B677" s="148" t="s">
        <v>40</v>
      </c>
      <c r="C677" s="148" t="s">
        <v>217</v>
      </c>
      <c r="D677" s="148" t="s">
        <v>3671</v>
      </c>
      <c r="E677" s="149" t="s">
        <v>217</v>
      </c>
      <c r="F677" s="149" t="s">
        <v>2936</v>
      </c>
      <c r="G677" s="148" t="s">
        <v>3218</v>
      </c>
    </row>
    <row r="678" spans="1:7" ht="15">
      <c r="A678" s="37" t="s">
        <v>3219</v>
      </c>
      <c r="B678" s="37" t="s">
        <v>42</v>
      </c>
      <c r="C678" s="37" t="s">
        <v>3125</v>
      </c>
      <c r="D678" s="37" t="s">
        <v>3671</v>
      </c>
      <c r="E678" s="38" t="s">
        <v>3125</v>
      </c>
      <c r="F678" s="38" t="s">
        <v>2936</v>
      </c>
      <c r="G678" s="37" t="s">
        <v>3220</v>
      </c>
    </row>
    <row r="679" spans="1:7" ht="15">
      <c r="A679" s="37" t="s">
        <v>2921</v>
      </c>
      <c r="B679" s="37" t="s">
        <v>42</v>
      </c>
      <c r="C679" s="37" t="s">
        <v>2922</v>
      </c>
      <c r="D679" s="37" t="s">
        <v>3671</v>
      </c>
      <c r="E679" s="38" t="s">
        <v>3422</v>
      </c>
      <c r="F679" s="38" t="s">
        <v>2936</v>
      </c>
      <c r="G679" s="37" t="s">
        <v>2923</v>
      </c>
    </row>
    <row r="680" spans="1:7" ht="15">
      <c r="A680" s="37" t="s">
        <v>3222</v>
      </c>
      <c r="B680" s="37" t="s">
        <v>44</v>
      </c>
      <c r="C680" s="37" t="s">
        <v>3125</v>
      </c>
      <c r="D680" s="37" t="s">
        <v>3671</v>
      </c>
      <c r="E680" s="38" t="s">
        <v>3125</v>
      </c>
      <c r="F680" s="38" t="s">
        <v>2936</v>
      </c>
      <c r="G680" s="37" t="s">
        <v>3223</v>
      </c>
    </row>
    <row r="681" spans="1:7" ht="15">
      <c r="A681" s="37" t="s">
        <v>2924</v>
      </c>
      <c r="B681" s="37" t="s">
        <v>44</v>
      </c>
      <c r="C681" s="37" t="s">
        <v>2847</v>
      </c>
      <c r="D681" s="37" t="s">
        <v>3671</v>
      </c>
      <c r="E681" s="38" t="s">
        <v>3416</v>
      </c>
      <c r="F681" s="38" t="s">
        <v>2936</v>
      </c>
      <c r="G681" s="37" t="s">
        <v>2925</v>
      </c>
    </row>
    <row r="682" spans="1:7" ht="15">
      <c r="A682" s="37" t="s">
        <v>3224</v>
      </c>
      <c r="B682" s="37" t="s">
        <v>44</v>
      </c>
      <c r="C682" s="37" t="s">
        <v>3125</v>
      </c>
      <c r="D682" s="37" t="s">
        <v>3671</v>
      </c>
      <c r="E682" s="38" t="s">
        <v>3125</v>
      </c>
      <c r="F682" s="38" t="s">
        <v>2936</v>
      </c>
      <c r="G682" s="37" t="s">
        <v>3225</v>
      </c>
    </row>
    <row r="683" spans="1:7" ht="15">
      <c r="A683" s="37" t="s">
        <v>3226</v>
      </c>
      <c r="B683" s="37" t="s">
        <v>56</v>
      </c>
      <c r="C683" s="37" t="s">
        <v>3125</v>
      </c>
      <c r="D683" s="37" t="s">
        <v>3671</v>
      </c>
      <c r="E683" s="38" t="s">
        <v>3125</v>
      </c>
      <c r="F683" s="38" t="s">
        <v>2936</v>
      </c>
      <c r="G683" s="37" t="s">
        <v>3227</v>
      </c>
    </row>
    <row r="684" spans="1:7" ht="17.25">
      <c r="A684" s="148" t="s">
        <v>3228</v>
      </c>
      <c r="B684" s="148" t="s">
        <v>57</v>
      </c>
      <c r="C684" s="148" t="s">
        <v>3125</v>
      </c>
      <c r="D684" s="148" t="s">
        <v>3671</v>
      </c>
      <c r="E684" s="149" t="s">
        <v>3125</v>
      </c>
      <c r="F684" s="149" t="s">
        <v>2936</v>
      </c>
      <c r="G684" s="148" t="s">
        <v>3229</v>
      </c>
    </row>
    <row r="685" spans="1:7" ht="15">
      <c r="A685" s="37" t="s">
        <v>3082</v>
      </c>
      <c r="B685" s="37" t="s">
        <v>2876</v>
      </c>
      <c r="C685" s="37" t="s">
        <v>3083</v>
      </c>
      <c r="D685" s="37" t="s">
        <v>3671</v>
      </c>
      <c r="E685" s="38" t="s">
        <v>3125</v>
      </c>
      <c r="F685" s="38" t="s">
        <v>2936</v>
      </c>
      <c r="G685" s="37" t="s">
        <v>3084</v>
      </c>
    </row>
    <row r="686" spans="1:7" ht="15">
      <c r="A686" s="37" t="s">
        <v>3230</v>
      </c>
      <c r="B686" s="37" t="s">
        <v>3231</v>
      </c>
      <c r="C686" s="37" t="s">
        <v>3125</v>
      </c>
      <c r="D686" s="37" t="s">
        <v>3671</v>
      </c>
      <c r="E686" s="38" t="s">
        <v>3125</v>
      </c>
      <c r="F686" s="38" t="s">
        <v>2936</v>
      </c>
      <c r="G686" s="37" t="s">
        <v>2836</v>
      </c>
    </row>
    <row r="687" spans="1:7" ht="15">
      <c r="A687" s="37" t="s">
        <v>3232</v>
      </c>
      <c r="B687" s="37" t="s">
        <v>36</v>
      </c>
      <c r="C687" s="37" t="s">
        <v>3125</v>
      </c>
      <c r="D687" s="37" t="s">
        <v>3671</v>
      </c>
      <c r="E687" s="38" t="s">
        <v>3125</v>
      </c>
      <c r="F687" s="38" t="s">
        <v>2936</v>
      </c>
      <c r="G687" s="37" t="s">
        <v>2836</v>
      </c>
    </row>
    <row r="688" spans="1:7" ht="15">
      <c r="A688" s="37" t="s">
        <v>3233</v>
      </c>
      <c r="B688" s="37" t="s">
        <v>3234</v>
      </c>
      <c r="C688" s="37" t="s">
        <v>217</v>
      </c>
      <c r="D688" s="37" t="s">
        <v>3671</v>
      </c>
      <c r="E688" s="38" t="s">
        <v>217</v>
      </c>
      <c r="F688" s="38" t="s">
        <v>2936</v>
      </c>
      <c r="G688" s="37" t="s">
        <v>2836</v>
      </c>
    </row>
    <row r="689" spans="1:7" ht="17.25">
      <c r="A689" s="52" t="s">
        <v>3576</v>
      </c>
      <c r="B689" s="52"/>
      <c r="C689" s="52"/>
      <c r="D689" s="52"/>
      <c r="E689" s="53"/>
      <c r="F689" s="52"/>
      <c r="G689" s="52"/>
    </row>
    <row r="690" spans="1:7" ht="15">
      <c r="A690" s="37" t="s">
        <v>3236</v>
      </c>
      <c r="B690" s="37" t="s">
        <v>35</v>
      </c>
      <c r="C690" s="37" t="s">
        <v>217</v>
      </c>
      <c r="D690" s="37" t="s">
        <v>3671</v>
      </c>
      <c r="E690" s="38" t="s">
        <v>217</v>
      </c>
      <c r="F690" s="38" t="s">
        <v>2936</v>
      </c>
      <c r="G690" s="37" t="s">
        <v>3237</v>
      </c>
    </row>
    <row r="691" spans="1:7" ht="17.25">
      <c r="A691" s="148" t="s">
        <v>3238</v>
      </c>
      <c r="B691" s="148" t="s">
        <v>33</v>
      </c>
      <c r="C691" s="148" t="s">
        <v>3125</v>
      </c>
      <c r="D691" s="148" t="s">
        <v>3671</v>
      </c>
      <c r="E691" s="149" t="s">
        <v>3125</v>
      </c>
      <c r="F691" s="149" t="s">
        <v>2936</v>
      </c>
      <c r="G691" s="148" t="s">
        <v>3239</v>
      </c>
    </row>
    <row r="692" spans="1:7" ht="15">
      <c r="A692" s="37" t="s">
        <v>3240</v>
      </c>
      <c r="B692" s="37" t="s">
        <v>40</v>
      </c>
      <c r="C692" s="37" t="s">
        <v>217</v>
      </c>
      <c r="D692" s="37" t="s">
        <v>3671</v>
      </c>
      <c r="E692" s="38" t="s">
        <v>217</v>
      </c>
      <c r="F692" s="38" t="s">
        <v>2936</v>
      </c>
      <c r="G692" s="37" t="s">
        <v>3241</v>
      </c>
    </row>
    <row r="693" spans="1:7" ht="15">
      <c r="A693" s="37" t="s">
        <v>3242</v>
      </c>
      <c r="B693" s="37" t="s">
        <v>40</v>
      </c>
      <c r="C693" s="37" t="s">
        <v>217</v>
      </c>
      <c r="D693" s="37" t="s">
        <v>3671</v>
      </c>
      <c r="E693" s="38" t="s">
        <v>217</v>
      </c>
      <c r="F693" s="38" t="s">
        <v>2936</v>
      </c>
      <c r="G693" s="37" t="s">
        <v>3243</v>
      </c>
    </row>
    <row r="694" spans="1:7" ht="15">
      <c r="A694" s="37" t="s">
        <v>3244</v>
      </c>
      <c r="B694" s="37" t="s">
        <v>40</v>
      </c>
      <c r="C694" s="37" t="s">
        <v>217</v>
      </c>
      <c r="D694" s="37" t="s">
        <v>3671</v>
      </c>
      <c r="E694" s="38" t="s">
        <v>217</v>
      </c>
      <c r="F694" s="38" t="s">
        <v>2936</v>
      </c>
      <c r="G694" s="37" t="s">
        <v>3245</v>
      </c>
    </row>
    <row r="695" spans="1:7" ht="17.25">
      <c r="A695" s="148" t="s">
        <v>3246</v>
      </c>
      <c r="B695" s="148" t="s">
        <v>33</v>
      </c>
      <c r="C695" s="148" t="s">
        <v>217</v>
      </c>
      <c r="D695" s="148" t="s">
        <v>3671</v>
      </c>
      <c r="E695" s="149" t="s">
        <v>217</v>
      </c>
      <c r="F695" s="149" t="s">
        <v>2936</v>
      </c>
      <c r="G695" s="148" t="s">
        <v>3247</v>
      </c>
    </row>
    <row r="696" spans="1:7" ht="15">
      <c r="A696" s="37" t="s">
        <v>3249</v>
      </c>
      <c r="B696" s="37" t="s">
        <v>56</v>
      </c>
      <c r="C696" s="37" t="s">
        <v>217</v>
      </c>
      <c r="D696" s="37" t="s">
        <v>3671</v>
      </c>
      <c r="E696" s="38" t="s">
        <v>217</v>
      </c>
      <c r="F696" s="38" t="s">
        <v>2936</v>
      </c>
      <c r="G696" s="37" t="s">
        <v>3243</v>
      </c>
    </row>
    <row r="697" spans="1:7" ht="15">
      <c r="A697" s="37" t="s">
        <v>3250</v>
      </c>
      <c r="B697" s="37" t="s">
        <v>57</v>
      </c>
      <c r="C697" s="37" t="s">
        <v>3125</v>
      </c>
      <c r="D697" s="37" t="s">
        <v>3671</v>
      </c>
      <c r="E697" s="38" t="s">
        <v>3125</v>
      </c>
      <c r="F697" s="38" t="s">
        <v>2936</v>
      </c>
      <c r="G697" s="37" t="s">
        <v>3251</v>
      </c>
    </row>
    <row r="698" spans="1:7" ht="15">
      <c r="A698" s="37" t="s">
        <v>3252</v>
      </c>
      <c r="B698" s="37" t="s">
        <v>57</v>
      </c>
      <c r="C698" s="37" t="s">
        <v>3125</v>
      </c>
      <c r="D698" s="37" t="s">
        <v>3671</v>
      </c>
      <c r="E698" s="38" t="s">
        <v>3125</v>
      </c>
      <c r="F698" s="38" t="s">
        <v>2936</v>
      </c>
      <c r="G698" s="37" t="s">
        <v>3253</v>
      </c>
    </row>
    <row r="699" spans="1:7" ht="17.25">
      <c r="A699" s="148" t="s">
        <v>3254</v>
      </c>
      <c r="B699" s="148" t="s">
        <v>58</v>
      </c>
      <c r="C699" s="148" t="s">
        <v>217</v>
      </c>
      <c r="D699" s="148" t="s">
        <v>3671</v>
      </c>
      <c r="E699" s="149" t="s">
        <v>217</v>
      </c>
      <c r="F699" s="149" t="s">
        <v>2936</v>
      </c>
      <c r="G699" s="148" t="s">
        <v>3255</v>
      </c>
    </row>
    <row r="700" spans="1:7" ht="15">
      <c r="A700" s="37" t="s">
        <v>3256</v>
      </c>
      <c r="B700" s="37" t="s">
        <v>42</v>
      </c>
      <c r="C700" s="37" t="s">
        <v>3257</v>
      </c>
      <c r="D700" s="37" t="s">
        <v>3671</v>
      </c>
      <c r="E700" s="38" t="s">
        <v>217</v>
      </c>
      <c r="F700" s="38" t="s">
        <v>2936</v>
      </c>
      <c r="G700" s="37" t="s">
        <v>2836</v>
      </c>
    </row>
    <row r="701" spans="1:7" ht="15">
      <c r="A701" s="37" t="s">
        <v>3258</v>
      </c>
      <c r="B701" s="37" t="s">
        <v>38</v>
      </c>
      <c r="C701" s="37" t="s">
        <v>3125</v>
      </c>
      <c r="D701" s="37" t="s">
        <v>3671</v>
      </c>
      <c r="E701" s="38" t="s">
        <v>3125</v>
      </c>
      <c r="F701" s="38" t="s">
        <v>2936</v>
      </c>
      <c r="G701" s="37" t="s">
        <v>2836</v>
      </c>
    </row>
    <row r="702" spans="1:7" ht="15">
      <c r="A702" s="37" t="s">
        <v>3259</v>
      </c>
      <c r="B702" s="37" t="s">
        <v>33</v>
      </c>
      <c r="C702" s="37" t="s">
        <v>217</v>
      </c>
      <c r="D702" s="37" t="s">
        <v>3671</v>
      </c>
      <c r="E702" s="38" t="s">
        <v>217</v>
      </c>
      <c r="F702" s="38" t="s">
        <v>2936</v>
      </c>
      <c r="G702" s="37" t="s">
        <v>2836</v>
      </c>
    </row>
    <row r="703" spans="1:7" ht="17.25">
      <c r="A703" s="52" t="s">
        <v>3577</v>
      </c>
      <c r="B703" s="52"/>
      <c r="C703" s="52"/>
      <c r="D703" s="52"/>
      <c r="E703" s="53"/>
      <c r="F703" s="52"/>
      <c r="G703" s="52"/>
    </row>
    <row r="704" spans="1:7" ht="15">
      <c r="A704" s="37" t="s">
        <v>3261</v>
      </c>
      <c r="B704" s="37" t="s">
        <v>38</v>
      </c>
      <c r="C704" s="37" t="s">
        <v>217</v>
      </c>
      <c r="D704" s="37" t="s">
        <v>3671</v>
      </c>
      <c r="E704" s="38" t="s">
        <v>217</v>
      </c>
      <c r="F704" s="38" t="s">
        <v>2936</v>
      </c>
      <c r="G704" s="37" t="s">
        <v>3255</v>
      </c>
    </row>
    <row r="705" spans="1:7" ht="15">
      <c r="A705" s="37" t="s">
        <v>3262</v>
      </c>
      <c r="B705" s="37" t="s">
        <v>42</v>
      </c>
      <c r="C705" s="37" t="s">
        <v>3125</v>
      </c>
      <c r="D705" s="37" t="s">
        <v>3671</v>
      </c>
      <c r="E705" s="38" t="s">
        <v>3125</v>
      </c>
      <c r="F705" s="38" t="s">
        <v>2936</v>
      </c>
      <c r="G705" s="37" t="s">
        <v>3263</v>
      </c>
    </row>
    <row r="706" spans="1:7" ht="17.25">
      <c r="A706" s="148" t="s">
        <v>3264</v>
      </c>
      <c r="B706" s="148" t="s">
        <v>42</v>
      </c>
      <c r="C706" s="148" t="s">
        <v>3125</v>
      </c>
      <c r="D706" s="148" t="s">
        <v>3671</v>
      </c>
      <c r="E706" s="149" t="s">
        <v>3125</v>
      </c>
      <c r="F706" s="149" t="s">
        <v>2936</v>
      </c>
      <c r="G706" s="148" t="s">
        <v>3265</v>
      </c>
    </row>
    <row r="707" spans="1:7" ht="15">
      <c r="A707" s="37" t="s">
        <v>3266</v>
      </c>
      <c r="B707" s="37" t="s">
        <v>44</v>
      </c>
      <c r="C707" s="37" t="s">
        <v>217</v>
      </c>
      <c r="D707" s="37" t="s">
        <v>3671</v>
      </c>
      <c r="E707" s="38" t="s">
        <v>217</v>
      </c>
      <c r="F707" s="38" t="s">
        <v>2936</v>
      </c>
      <c r="G707" s="37" t="s">
        <v>3267</v>
      </c>
    </row>
    <row r="708" spans="1:7" ht="15">
      <c r="A708" s="37" t="s">
        <v>3268</v>
      </c>
      <c r="B708" s="37" t="s">
        <v>56</v>
      </c>
      <c r="C708" s="37" t="s">
        <v>3269</v>
      </c>
      <c r="D708" s="37" t="s">
        <v>3671</v>
      </c>
      <c r="E708" s="38" t="s">
        <v>217</v>
      </c>
      <c r="F708" s="38" t="s">
        <v>2936</v>
      </c>
      <c r="G708" s="37" t="s">
        <v>3270</v>
      </c>
    </row>
    <row r="709" spans="1:7" ht="15">
      <c r="A709" s="37" t="s">
        <v>3271</v>
      </c>
      <c r="B709" s="37" t="s">
        <v>56</v>
      </c>
      <c r="C709" s="37" t="s">
        <v>3269</v>
      </c>
      <c r="D709" s="37" t="s">
        <v>3671</v>
      </c>
      <c r="E709" s="38" t="s">
        <v>217</v>
      </c>
      <c r="F709" s="38" t="s">
        <v>2936</v>
      </c>
      <c r="G709" s="37" t="s">
        <v>3270</v>
      </c>
    </row>
    <row r="710" spans="1:7" ht="17.25">
      <c r="A710" s="148" t="s">
        <v>3272</v>
      </c>
      <c r="B710" s="148" t="s">
        <v>56</v>
      </c>
      <c r="C710" s="148" t="s">
        <v>217</v>
      </c>
      <c r="D710" s="148" t="s">
        <v>3671</v>
      </c>
      <c r="E710" s="149" t="s">
        <v>217</v>
      </c>
      <c r="F710" s="149" t="s">
        <v>2936</v>
      </c>
      <c r="G710" s="148" t="s">
        <v>3273</v>
      </c>
    </row>
    <row r="711" spans="1:7" ht="15">
      <c r="A711" s="37" t="s">
        <v>3274</v>
      </c>
      <c r="B711" s="37" t="s">
        <v>57</v>
      </c>
      <c r="C711" s="37" t="s">
        <v>3125</v>
      </c>
      <c r="D711" s="37" t="s">
        <v>3671</v>
      </c>
      <c r="E711" s="38" t="s">
        <v>3125</v>
      </c>
      <c r="F711" s="38" t="s">
        <v>2936</v>
      </c>
      <c r="G711" s="37" t="s">
        <v>3275</v>
      </c>
    </row>
    <row r="712" spans="1:7" ht="15">
      <c r="A712" s="37" t="s">
        <v>2947</v>
      </c>
      <c r="B712" s="37" t="s">
        <v>58</v>
      </c>
      <c r="C712" s="37" t="s">
        <v>2839</v>
      </c>
      <c r="D712" s="37" t="s">
        <v>3671</v>
      </c>
      <c r="E712" s="38" t="s">
        <v>217</v>
      </c>
      <c r="F712" s="38" t="s">
        <v>2936</v>
      </c>
      <c r="G712" s="37" t="s">
        <v>2948</v>
      </c>
    </row>
    <row r="713" spans="1:7" ht="15">
      <c r="A713" s="37" t="s">
        <v>3276</v>
      </c>
      <c r="B713" s="37" t="s">
        <v>58</v>
      </c>
      <c r="C713" s="37" t="s">
        <v>3125</v>
      </c>
      <c r="D713" s="37" t="s">
        <v>3671</v>
      </c>
      <c r="E713" s="38" t="s">
        <v>3125</v>
      </c>
      <c r="F713" s="38" t="s">
        <v>2936</v>
      </c>
      <c r="G713" s="37" t="s">
        <v>3277</v>
      </c>
    </row>
    <row r="714" spans="1:7" ht="15">
      <c r="A714" s="37" t="s">
        <v>3278</v>
      </c>
      <c r="B714" s="37" t="s">
        <v>58</v>
      </c>
      <c r="C714" s="37" t="s">
        <v>217</v>
      </c>
      <c r="D714" s="37" t="s">
        <v>3671</v>
      </c>
      <c r="E714" s="38" t="s">
        <v>217</v>
      </c>
      <c r="F714" s="38" t="s">
        <v>2936</v>
      </c>
      <c r="G714" s="37" t="s">
        <v>3279</v>
      </c>
    </row>
    <row r="715" spans="1:7" ht="17.25">
      <c r="A715" s="148" t="s">
        <v>3280</v>
      </c>
      <c r="B715" s="148" t="s">
        <v>3281</v>
      </c>
      <c r="C715" s="148" t="s">
        <v>217</v>
      </c>
      <c r="D715" s="148" t="s">
        <v>3671</v>
      </c>
      <c r="E715" s="149" t="s">
        <v>217</v>
      </c>
      <c r="F715" s="149" t="s">
        <v>2936</v>
      </c>
      <c r="G715" s="148" t="s">
        <v>3282</v>
      </c>
    </row>
    <row r="716" spans="1:7" ht="15">
      <c r="A716" s="37" t="s">
        <v>3283</v>
      </c>
      <c r="B716" s="37" t="s">
        <v>3284</v>
      </c>
      <c r="C716" s="37" t="s">
        <v>3125</v>
      </c>
      <c r="D716" s="37" t="s">
        <v>3671</v>
      </c>
      <c r="E716" s="38" t="s">
        <v>3125</v>
      </c>
      <c r="F716" s="38" t="s">
        <v>2936</v>
      </c>
      <c r="G716" s="37" t="s">
        <v>3285</v>
      </c>
    </row>
    <row r="717" spans="1:7" ht="15">
      <c r="A717" s="37" t="s">
        <v>2950</v>
      </c>
      <c r="B717" s="37" t="s">
        <v>2951</v>
      </c>
      <c r="C717" s="37" t="s">
        <v>1333</v>
      </c>
      <c r="D717" s="37" t="s">
        <v>3671</v>
      </c>
      <c r="E717" s="38" t="s">
        <v>1333</v>
      </c>
      <c r="F717" s="38" t="s">
        <v>2936</v>
      </c>
      <c r="G717" s="37" t="s">
        <v>2836</v>
      </c>
    </row>
    <row r="718" spans="1:7" ht="15">
      <c r="A718" s="37" t="s">
        <v>2952</v>
      </c>
      <c r="B718" s="37" t="s">
        <v>2951</v>
      </c>
      <c r="C718" s="37" t="s">
        <v>1333</v>
      </c>
      <c r="D718" s="37" t="s">
        <v>3671</v>
      </c>
      <c r="E718" s="38" t="s">
        <v>1333</v>
      </c>
      <c r="F718" s="38" t="s">
        <v>2936</v>
      </c>
      <c r="G718" s="37" t="s">
        <v>2836</v>
      </c>
    </row>
    <row r="719" spans="1:7" ht="17.25">
      <c r="A719" s="148" t="s">
        <v>3286</v>
      </c>
      <c r="B719" s="148" t="s">
        <v>40</v>
      </c>
      <c r="C719" s="148" t="s">
        <v>217</v>
      </c>
      <c r="D719" s="148" t="s">
        <v>3671</v>
      </c>
      <c r="E719" s="149" t="s">
        <v>217</v>
      </c>
      <c r="F719" s="149" t="s">
        <v>2936</v>
      </c>
      <c r="G719" s="148" t="s">
        <v>3287</v>
      </c>
    </row>
    <row r="720" spans="1:7" ht="15">
      <c r="A720" s="37" t="s">
        <v>3288</v>
      </c>
      <c r="B720" s="37"/>
      <c r="C720" s="37" t="s">
        <v>217</v>
      </c>
      <c r="D720" s="37" t="s">
        <v>3671</v>
      </c>
      <c r="E720" s="38" t="s">
        <v>217</v>
      </c>
      <c r="F720" s="38" t="s">
        <v>2936</v>
      </c>
      <c r="G720" s="37" t="s">
        <v>2836</v>
      </c>
    </row>
    <row r="721" spans="1:7" ht="17.25">
      <c r="A721" s="52" t="s">
        <v>3578</v>
      </c>
      <c r="B721" s="52"/>
      <c r="C721" s="52"/>
      <c r="D721" s="52"/>
      <c r="E721" s="53"/>
      <c r="F721" s="52"/>
      <c r="G721" s="52"/>
    </row>
    <row r="722" spans="1:7" ht="15">
      <c r="A722" s="37" t="s">
        <v>2958</v>
      </c>
      <c r="B722" s="37"/>
      <c r="C722" s="37" t="s">
        <v>2959</v>
      </c>
      <c r="D722" s="37" t="s">
        <v>3672</v>
      </c>
      <c r="E722" s="38" t="s">
        <v>217</v>
      </c>
      <c r="F722" s="38" t="s">
        <v>2936</v>
      </c>
      <c r="G722" s="37" t="s">
        <v>2836</v>
      </c>
    </row>
    <row r="723" spans="1:7" ht="15">
      <c r="A723" s="37" t="s">
        <v>3290</v>
      </c>
      <c r="B723" s="37" t="s">
        <v>3291</v>
      </c>
      <c r="C723" s="37" t="s">
        <v>3125</v>
      </c>
      <c r="D723" s="37" t="s">
        <v>3672</v>
      </c>
      <c r="E723" s="38" t="s">
        <v>3125</v>
      </c>
      <c r="F723" s="38" t="s">
        <v>2936</v>
      </c>
      <c r="G723" s="37" t="s">
        <v>3292</v>
      </c>
    </row>
    <row r="724" spans="1:7" ht="17.25">
      <c r="A724" s="148" t="s">
        <v>3293</v>
      </c>
      <c r="B724" s="148"/>
      <c r="C724" s="148" t="s">
        <v>217</v>
      </c>
      <c r="D724" s="148" t="s">
        <v>3672</v>
      </c>
      <c r="E724" s="149" t="s">
        <v>217</v>
      </c>
      <c r="F724" s="149" t="s">
        <v>2936</v>
      </c>
      <c r="G724" s="148" t="s">
        <v>2836</v>
      </c>
    </row>
    <row r="725" spans="1:7" ht="17.25">
      <c r="A725" s="52" t="s">
        <v>3673</v>
      </c>
      <c r="B725" s="52"/>
      <c r="C725" s="52"/>
      <c r="D725" s="52"/>
      <c r="E725" s="53"/>
      <c r="F725" s="52"/>
      <c r="G725" s="52"/>
    </row>
    <row r="726" spans="1:7" ht="15">
      <c r="A726" s="37" t="s">
        <v>3295</v>
      </c>
      <c r="B726" s="37" t="s">
        <v>10</v>
      </c>
      <c r="C726" s="37" t="s">
        <v>217</v>
      </c>
      <c r="D726" s="37" t="s">
        <v>3672</v>
      </c>
      <c r="E726" s="38" t="s">
        <v>217</v>
      </c>
      <c r="F726" s="38" t="s">
        <v>2936</v>
      </c>
      <c r="G726" s="37" t="s">
        <v>2836</v>
      </c>
    </row>
    <row r="727" spans="1:7" ht="15">
      <c r="A727" s="37" t="s">
        <v>3296</v>
      </c>
      <c r="B727" s="37" t="s">
        <v>3297</v>
      </c>
      <c r="C727" s="37" t="s">
        <v>217</v>
      </c>
      <c r="D727" s="37" t="s">
        <v>3672</v>
      </c>
      <c r="E727" s="38" t="s">
        <v>217</v>
      </c>
      <c r="F727" s="38" t="s">
        <v>2936</v>
      </c>
      <c r="G727" s="37" t="s">
        <v>3298</v>
      </c>
    </row>
    <row r="728" spans="1:7" ht="17.25">
      <c r="A728" s="148" t="s">
        <v>3299</v>
      </c>
      <c r="B728" s="148" t="s">
        <v>3297</v>
      </c>
      <c r="C728" s="148" t="s">
        <v>217</v>
      </c>
      <c r="D728" s="148" t="s">
        <v>3672</v>
      </c>
      <c r="E728" s="149" t="s">
        <v>217</v>
      </c>
      <c r="F728" s="149" t="s">
        <v>2936</v>
      </c>
      <c r="G728" s="148" t="s">
        <v>2836</v>
      </c>
    </row>
    <row r="729" spans="1:7" ht="17.25">
      <c r="A729" s="148" t="s">
        <v>3300</v>
      </c>
      <c r="B729" s="148" t="s">
        <v>12</v>
      </c>
      <c r="C729" s="148" t="s">
        <v>217</v>
      </c>
      <c r="D729" s="148" t="s">
        <v>3672</v>
      </c>
      <c r="E729" s="149" t="s">
        <v>217</v>
      </c>
      <c r="F729" s="149" t="s">
        <v>2936</v>
      </c>
      <c r="G729" s="148" t="s">
        <v>3301</v>
      </c>
    </row>
    <row r="730" spans="1:7" ht="17.25">
      <c r="A730" s="52" t="s">
        <v>3674</v>
      </c>
      <c r="B730" s="52"/>
      <c r="C730" s="52"/>
      <c r="D730" s="52"/>
      <c r="E730" s="53"/>
      <c r="F730" s="52"/>
      <c r="G730" s="52"/>
    </row>
    <row r="731" spans="1:7" ht="15">
      <c r="A731" s="37" t="s">
        <v>3303</v>
      </c>
      <c r="B731" s="37" t="s">
        <v>2980</v>
      </c>
      <c r="C731" s="37" t="s">
        <v>217</v>
      </c>
      <c r="D731" s="37" t="s">
        <v>3672</v>
      </c>
      <c r="E731" s="38" t="s">
        <v>217</v>
      </c>
      <c r="F731" s="38" t="s">
        <v>2936</v>
      </c>
      <c r="G731" s="37" t="s">
        <v>2836</v>
      </c>
    </row>
    <row r="732" spans="1:7" ht="15">
      <c r="A732" s="37" t="s">
        <v>3304</v>
      </c>
      <c r="B732" s="37" t="s">
        <v>2980</v>
      </c>
      <c r="C732" s="37" t="s">
        <v>3305</v>
      </c>
      <c r="D732" s="37" t="s">
        <v>3672</v>
      </c>
      <c r="E732" s="38" t="s">
        <v>217</v>
      </c>
      <c r="F732" s="38" t="s">
        <v>2936</v>
      </c>
      <c r="G732" s="37" t="s">
        <v>2836</v>
      </c>
    </row>
    <row r="733" spans="1:7" ht="17.25">
      <c r="A733" s="148" t="s">
        <v>3306</v>
      </c>
      <c r="B733" s="148" t="s">
        <v>2980</v>
      </c>
      <c r="C733" s="148" t="s">
        <v>3257</v>
      </c>
      <c r="D733" s="148" t="s">
        <v>3672</v>
      </c>
      <c r="E733" s="149" t="s">
        <v>217</v>
      </c>
      <c r="F733" s="149" t="s">
        <v>2936</v>
      </c>
      <c r="G733" s="148" t="s">
        <v>3307</v>
      </c>
    </row>
    <row r="734" spans="1:7" ht="17.25">
      <c r="A734" s="148" t="s">
        <v>3308</v>
      </c>
      <c r="B734" s="148" t="s">
        <v>2980</v>
      </c>
      <c r="C734" s="148" t="s">
        <v>217</v>
      </c>
      <c r="D734" s="148" t="s">
        <v>3672</v>
      </c>
      <c r="E734" s="149" t="s">
        <v>217</v>
      </c>
      <c r="F734" s="149" t="s">
        <v>2936</v>
      </c>
      <c r="G734" s="148" t="s">
        <v>2836</v>
      </c>
    </row>
    <row r="735" spans="1:7" ht="17.25">
      <c r="A735" s="52" t="s">
        <v>3579</v>
      </c>
      <c r="B735" s="52"/>
      <c r="C735" s="52"/>
      <c r="D735" s="52"/>
      <c r="E735" s="53"/>
      <c r="F735" s="52"/>
      <c r="G735" s="52"/>
    </row>
    <row r="736" spans="1:7" ht="17.25">
      <c r="A736" s="148" t="s">
        <v>3310</v>
      </c>
      <c r="B736" s="148" t="s">
        <v>3311</v>
      </c>
      <c r="C736" s="148" t="s">
        <v>3312</v>
      </c>
      <c r="D736" s="148" t="s">
        <v>3672</v>
      </c>
      <c r="E736" s="149" t="s">
        <v>217</v>
      </c>
      <c r="F736" s="149" t="s">
        <v>2936</v>
      </c>
      <c r="G736" s="148" t="s">
        <v>2836</v>
      </c>
    </row>
    <row r="737" spans="1:7" ht="15">
      <c r="A737" s="37" t="s">
        <v>3313</v>
      </c>
      <c r="B737" s="37" t="s">
        <v>3314</v>
      </c>
      <c r="C737" s="37" t="s">
        <v>3315</v>
      </c>
      <c r="D737" s="37" t="s">
        <v>3672</v>
      </c>
      <c r="E737" s="38" t="s">
        <v>217</v>
      </c>
      <c r="F737" s="38" t="s">
        <v>2936</v>
      </c>
      <c r="G737" s="37" t="s">
        <v>2836</v>
      </c>
    </row>
    <row r="738" spans="1:7" ht="17.25">
      <c r="A738" s="148" t="s">
        <v>3316</v>
      </c>
      <c r="B738" s="148" t="s">
        <v>3317</v>
      </c>
      <c r="C738" s="148" t="s">
        <v>217</v>
      </c>
      <c r="D738" s="148" t="s">
        <v>3672</v>
      </c>
      <c r="E738" s="149" t="s">
        <v>217</v>
      </c>
      <c r="F738" s="149" t="s">
        <v>2936</v>
      </c>
      <c r="G738" s="148" t="s">
        <v>2836</v>
      </c>
    </row>
    <row r="739" spans="1:7" ht="17.25">
      <c r="A739" s="148" t="s">
        <v>3318</v>
      </c>
      <c r="B739" s="148" t="s">
        <v>3319</v>
      </c>
      <c r="C739" s="148" t="s">
        <v>217</v>
      </c>
      <c r="D739" s="148" t="s">
        <v>3672</v>
      </c>
      <c r="E739" s="149" t="s">
        <v>217</v>
      </c>
      <c r="F739" s="149" t="s">
        <v>2936</v>
      </c>
      <c r="G739" s="148" t="s">
        <v>2836</v>
      </c>
    </row>
    <row r="740" spans="1:7" ht="15">
      <c r="A740" s="37" t="s">
        <v>3320</v>
      </c>
      <c r="B740" s="37" t="s">
        <v>3317</v>
      </c>
      <c r="C740" s="37" t="s">
        <v>217</v>
      </c>
      <c r="D740" s="37" t="s">
        <v>3672</v>
      </c>
      <c r="E740" s="38" t="s">
        <v>217</v>
      </c>
      <c r="F740" s="38" t="s">
        <v>2936</v>
      </c>
      <c r="G740" s="37" t="s">
        <v>2836</v>
      </c>
    </row>
    <row r="741" spans="1:7" ht="15">
      <c r="A741" s="37" t="s">
        <v>3321</v>
      </c>
      <c r="B741" s="37" t="s">
        <v>3317</v>
      </c>
      <c r="C741" s="37" t="s">
        <v>217</v>
      </c>
      <c r="D741" s="37" t="s">
        <v>3672</v>
      </c>
      <c r="E741" s="38" t="s">
        <v>217</v>
      </c>
      <c r="F741" s="38" t="s">
        <v>2936</v>
      </c>
      <c r="G741" s="37" t="s">
        <v>2836</v>
      </c>
    </row>
    <row r="742" spans="1:7" ht="17.25">
      <c r="A742" s="52" t="s">
        <v>3580</v>
      </c>
      <c r="B742" s="52"/>
      <c r="C742" s="52"/>
      <c r="D742" s="52"/>
      <c r="E742" s="53"/>
      <c r="F742" s="52"/>
      <c r="G742" s="52"/>
    </row>
    <row r="743" spans="1:7" ht="17.25">
      <c r="A743" s="148" t="s">
        <v>3323</v>
      </c>
      <c r="B743" s="148" t="s">
        <v>10</v>
      </c>
      <c r="C743" s="148" t="s">
        <v>217</v>
      </c>
      <c r="D743" s="148" t="s">
        <v>3672</v>
      </c>
      <c r="E743" s="149" t="s">
        <v>217</v>
      </c>
      <c r="F743" s="149" t="s">
        <v>2936</v>
      </c>
      <c r="G743" s="148" t="s">
        <v>2836</v>
      </c>
    </row>
    <row r="744" spans="1:7" ht="17.25">
      <c r="A744" s="148" t="s">
        <v>2961</v>
      </c>
      <c r="B744" s="148" t="s">
        <v>10</v>
      </c>
      <c r="C744" s="148" t="s">
        <v>2847</v>
      </c>
      <c r="D744" s="148" t="s">
        <v>3672</v>
      </c>
      <c r="E744" s="149" t="s">
        <v>3416</v>
      </c>
      <c r="F744" s="149" t="s">
        <v>2936</v>
      </c>
      <c r="G744" s="148" t="s">
        <v>2836</v>
      </c>
    </row>
    <row r="745" spans="1:7" ht="15">
      <c r="A745" s="37" t="s">
        <v>2962</v>
      </c>
      <c r="B745" s="37" t="s">
        <v>10</v>
      </c>
      <c r="C745" s="37" t="s">
        <v>2847</v>
      </c>
      <c r="D745" s="37" t="s">
        <v>3672</v>
      </c>
      <c r="E745" s="38" t="s">
        <v>3416</v>
      </c>
      <c r="F745" s="38" t="s">
        <v>2936</v>
      </c>
      <c r="G745" s="37" t="s">
        <v>2836</v>
      </c>
    </row>
    <row r="746" spans="1:7" ht="17.25">
      <c r="A746" s="148" t="s">
        <v>2963</v>
      </c>
      <c r="B746" s="148" t="s">
        <v>10</v>
      </c>
      <c r="C746" s="148" t="s">
        <v>2847</v>
      </c>
      <c r="D746" s="148" t="s">
        <v>3672</v>
      </c>
      <c r="E746" s="149" t="s">
        <v>3416</v>
      </c>
      <c r="F746" s="149" t="s">
        <v>2936</v>
      </c>
      <c r="G746" s="148" t="s">
        <v>2836</v>
      </c>
    </row>
    <row r="747" spans="1:7" ht="15">
      <c r="A747" s="37" t="s">
        <v>2964</v>
      </c>
      <c r="B747" s="37" t="s">
        <v>10</v>
      </c>
      <c r="C747" s="37" t="s">
        <v>2847</v>
      </c>
      <c r="D747" s="37" t="s">
        <v>3672</v>
      </c>
      <c r="E747" s="38" t="s">
        <v>3416</v>
      </c>
      <c r="F747" s="38" t="s">
        <v>2936</v>
      </c>
      <c r="G747" s="37" t="s">
        <v>2836</v>
      </c>
    </row>
    <row r="748" spans="1:7" ht="15">
      <c r="A748" s="37" t="s">
        <v>3324</v>
      </c>
      <c r="B748" s="37" t="s">
        <v>61</v>
      </c>
      <c r="C748" s="37" t="s">
        <v>217</v>
      </c>
      <c r="D748" s="37" t="s">
        <v>3672</v>
      </c>
      <c r="E748" s="38" t="s">
        <v>217</v>
      </c>
      <c r="F748" s="38" t="s">
        <v>2936</v>
      </c>
      <c r="G748" s="37" t="s">
        <v>3325</v>
      </c>
    </row>
    <row r="749" spans="1:7" ht="15">
      <c r="A749" s="37" t="s">
        <v>3326</v>
      </c>
      <c r="B749" s="37" t="s">
        <v>61</v>
      </c>
      <c r="C749" s="37" t="s">
        <v>217</v>
      </c>
      <c r="D749" s="37" t="s">
        <v>3672</v>
      </c>
      <c r="E749" s="38" t="s">
        <v>217</v>
      </c>
      <c r="F749" s="38" t="s">
        <v>2936</v>
      </c>
      <c r="G749" s="37" t="s">
        <v>2836</v>
      </c>
    </row>
    <row r="750" spans="1:7" ht="17.25">
      <c r="A750" s="52" t="s">
        <v>3581</v>
      </c>
      <c r="B750" s="52"/>
      <c r="C750" s="52"/>
      <c r="D750" s="52"/>
      <c r="E750" s="53"/>
      <c r="F750" s="52"/>
      <c r="G750" s="52"/>
    </row>
    <row r="751" spans="1:7" ht="15">
      <c r="A751" s="37" t="s">
        <v>3328</v>
      </c>
      <c r="B751" s="37" t="s">
        <v>74</v>
      </c>
      <c r="C751" s="37" t="s">
        <v>217</v>
      </c>
      <c r="D751" s="37" t="s">
        <v>3672</v>
      </c>
      <c r="E751" s="38" t="s">
        <v>217</v>
      </c>
      <c r="F751" s="38" t="s">
        <v>2936</v>
      </c>
      <c r="G751" s="37" t="s">
        <v>2836</v>
      </c>
    </row>
    <row r="752" spans="1:7" ht="15">
      <c r="A752" s="37" t="s">
        <v>3329</v>
      </c>
      <c r="B752" s="37" t="s">
        <v>3330</v>
      </c>
      <c r="C752" s="37" t="s">
        <v>3312</v>
      </c>
      <c r="D752" s="37" t="s">
        <v>3672</v>
      </c>
      <c r="E752" s="38" t="s">
        <v>217</v>
      </c>
      <c r="F752" s="38" t="s">
        <v>2936</v>
      </c>
      <c r="G752" s="37" t="s">
        <v>2836</v>
      </c>
    </row>
    <row r="753" spans="1:7" ht="15">
      <c r="A753" s="37" t="s">
        <v>3331</v>
      </c>
      <c r="B753" s="37" t="s">
        <v>74</v>
      </c>
      <c r="C753" s="37" t="s">
        <v>3332</v>
      </c>
      <c r="D753" s="37" t="s">
        <v>3672</v>
      </c>
      <c r="E753" s="38" t="s">
        <v>217</v>
      </c>
      <c r="F753" s="38" t="s">
        <v>2936</v>
      </c>
      <c r="G753" s="37" t="s">
        <v>3333</v>
      </c>
    </row>
    <row r="754" spans="1:7" ht="17.25">
      <c r="A754" s="148" t="s">
        <v>3334</v>
      </c>
      <c r="B754" s="148" t="s">
        <v>2957</v>
      </c>
      <c r="C754" s="148" t="s">
        <v>3335</v>
      </c>
      <c r="D754" s="148" t="s">
        <v>3672</v>
      </c>
      <c r="E754" s="149" t="s">
        <v>217</v>
      </c>
      <c r="F754" s="149" t="s">
        <v>2936</v>
      </c>
      <c r="G754" s="148" t="s">
        <v>2836</v>
      </c>
    </row>
    <row r="755" spans="1:7" ht="17.25">
      <c r="A755" s="148" t="s">
        <v>2966</v>
      </c>
      <c r="B755" s="148" t="s">
        <v>2957</v>
      </c>
      <c r="C755" s="148" t="s">
        <v>2847</v>
      </c>
      <c r="D755" s="148" t="s">
        <v>3672</v>
      </c>
      <c r="E755" s="149" t="s">
        <v>3416</v>
      </c>
      <c r="F755" s="149" t="s">
        <v>2936</v>
      </c>
      <c r="G755" s="148" t="s">
        <v>2836</v>
      </c>
    </row>
    <row r="756" spans="1:7" ht="15">
      <c r="A756" s="37" t="s">
        <v>2967</v>
      </c>
      <c r="B756" s="37" t="s">
        <v>2957</v>
      </c>
      <c r="C756" s="37" t="s">
        <v>2847</v>
      </c>
      <c r="D756" s="37" t="s">
        <v>3672</v>
      </c>
      <c r="E756" s="38" t="s">
        <v>3416</v>
      </c>
      <c r="F756" s="38" t="s">
        <v>2936</v>
      </c>
      <c r="G756" s="37" t="s">
        <v>2836</v>
      </c>
    </row>
    <row r="757" spans="1:7" ht="15">
      <c r="A757" s="37" t="s">
        <v>2968</v>
      </c>
      <c r="B757" s="37" t="s">
        <v>2957</v>
      </c>
      <c r="C757" s="37" t="s">
        <v>2847</v>
      </c>
      <c r="D757" s="37" t="s">
        <v>3672</v>
      </c>
      <c r="E757" s="38" t="s">
        <v>3416</v>
      </c>
      <c r="F757" s="38" t="s">
        <v>2936</v>
      </c>
      <c r="G757" s="37" t="s">
        <v>2836</v>
      </c>
    </row>
    <row r="758" spans="1:7" ht="17.25">
      <c r="A758" s="148" t="s">
        <v>3336</v>
      </c>
      <c r="B758" s="148" t="s">
        <v>74</v>
      </c>
      <c r="C758" s="148" t="s">
        <v>3125</v>
      </c>
      <c r="D758" s="148" t="s">
        <v>3672</v>
      </c>
      <c r="E758" s="149" t="s">
        <v>3125</v>
      </c>
      <c r="F758" s="149" t="s">
        <v>2936</v>
      </c>
      <c r="G758" s="148" t="s">
        <v>2836</v>
      </c>
    </row>
    <row r="759" spans="1:7" ht="15">
      <c r="A759" s="37" t="s">
        <v>3337</v>
      </c>
      <c r="B759" s="37" t="s">
        <v>83</v>
      </c>
      <c r="C759" s="37" t="s">
        <v>217</v>
      </c>
      <c r="D759" s="37" t="s">
        <v>3672</v>
      </c>
      <c r="E759" s="38" t="s">
        <v>217</v>
      </c>
      <c r="F759" s="38" t="s">
        <v>2936</v>
      </c>
      <c r="G759" s="37" t="s">
        <v>2836</v>
      </c>
    </row>
    <row r="760" spans="1:7" ht="15">
      <c r="A760" s="37" t="s">
        <v>3338</v>
      </c>
      <c r="B760" s="37" t="s">
        <v>3330</v>
      </c>
      <c r="C760" s="37" t="s">
        <v>217</v>
      </c>
      <c r="D760" s="37" t="s">
        <v>3672</v>
      </c>
      <c r="E760" s="38" t="s">
        <v>217</v>
      </c>
      <c r="F760" s="38" t="s">
        <v>2936</v>
      </c>
      <c r="G760" s="37" t="s">
        <v>2836</v>
      </c>
    </row>
    <row r="761" spans="1:7" ht="17.25">
      <c r="A761" s="52" t="s">
        <v>3582</v>
      </c>
      <c r="B761" s="52"/>
      <c r="C761" s="52"/>
      <c r="D761" s="52"/>
      <c r="E761" s="53"/>
      <c r="F761" s="52"/>
      <c r="G761" s="52"/>
    </row>
    <row r="762" spans="1:7" ht="15">
      <c r="A762" s="37" t="s">
        <v>3343</v>
      </c>
      <c r="B762" s="37" t="s">
        <v>2957</v>
      </c>
      <c r="C762" s="37" t="s">
        <v>3125</v>
      </c>
      <c r="D762" s="37" t="s">
        <v>3672</v>
      </c>
      <c r="E762" s="38" t="s">
        <v>3125</v>
      </c>
      <c r="F762" s="38" t="s">
        <v>2936</v>
      </c>
      <c r="G762" s="37" t="s">
        <v>2836</v>
      </c>
    </row>
    <row r="763" spans="1:7" ht="15">
      <c r="A763" s="37" t="s">
        <v>3105</v>
      </c>
      <c r="B763" s="37" t="s">
        <v>2957</v>
      </c>
      <c r="C763" s="37" t="s">
        <v>3106</v>
      </c>
      <c r="D763" s="37" t="s">
        <v>3672</v>
      </c>
      <c r="E763" s="38" t="s">
        <v>3125</v>
      </c>
      <c r="F763" s="38" t="s">
        <v>2936</v>
      </c>
      <c r="G763" s="37" t="s">
        <v>2836</v>
      </c>
    </row>
    <row r="764" spans="1:7" ht="15">
      <c r="A764" s="37" t="s">
        <v>3344</v>
      </c>
      <c r="B764" s="37" t="s">
        <v>74</v>
      </c>
      <c r="C764" s="37" t="s">
        <v>217</v>
      </c>
      <c r="D764" s="37" t="s">
        <v>3672</v>
      </c>
      <c r="E764" s="38" t="s">
        <v>217</v>
      </c>
      <c r="F764" s="38" t="s">
        <v>2936</v>
      </c>
      <c r="G764" s="37" t="s">
        <v>2836</v>
      </c>
    </row>
    <row r="765" spans="1:7" ht="17.25">
      <c r="A765" s="148" t="s">
        <v>3345</v>
      </c>
      <c r="B765" s="148" t="s">
        <v>74</v>
      </c>
      <c r="C765" s="148" t="s">
        <v>217</v>
      </c>
      <c r="D765" s="148" t="s">
        <v>3672</v>
      </c>
      <c r="E765" s="149" t="s">
        <v>217</v>
      </c>
      <c r="F765" s="149" t="s">
        <v>2936</v>
      </c>
      <c r="G765" s="148" t="s">
        <v>2836</v>
      </c>
    </row>
    <row r="766" spans="1:7" ht="17.25">
      <c r="A766" s="148" t="s">
        <v>3346</v>
      </c>
      <c r="B766" s="148" t="s">
        <v>61</v>
      </c>
      <c r="C766" s="148" t="s">
        <v>217</v>
      </c>
      <c r="D766" s="148" t="s">
        <v>3672</v>
      </c>
      <c r="E766" s="149" t="s">
        <v>217</v>
      </c>
      <c r="F766" s="149" t="s">
        <v>2936</v>
      </c>
      <c r="G766" s="148" t="s">
        <v>2836</v>
      </c>
    </row>
    <row r="767" spans="1:7" ht="15">
      <c r="A767" s="37" t="s">
        <v>3347</v>
      </c>
      <c r="B767" s="37" t="s">
        <v>75</v>
      </c>
      <c r="C767" s="37" t="s">
        <v>3125</v>
      </c>
      <c r="D767" s="37" t="s">
        <v>3672</v>
      </c>
      <c r="E767" s="38" t="s">
        <v>3125</v>
      </c>
      <c r="F767" s="38" t="s">
        <v>2936</v>
      </c>
      <c r="G767" s="37" t="s">
        <v>2836</v>
      </c>
    </row>
    <row r="768" spans="1:7" ht="15">
      <c r="A768" s="37" t="s">
        <v>3348</v>
      </c>
      <c r="B768" s="37" t="s">
        <v>75</v>
      </c>
      <c r="C768" s="37" t="s">
        <v>3125</v>
      </c>
      <c r="D768" s="37" t="s">
        <v>3672</v>
      </c>
      <c r="E768" s="38" t="s">
        <v>3125</v>
      </c>
      <c r="F768" s="38" t="s">
        <v>2936</v>
      </c>
      <c r="G768" s="37" t="s">
        <v>2836</v>
      </c>
    </row>
    <row r="769" spans="1:7" ht="17.25">
      <c r="A769" s="148" t="s">
        <v>2970</v>
      </c>
      <c r="B769" s="148" t="s">
        <v>2957</v>
      </c>
      <c r="C769" s="148" t="s">
        <v>2847</v>
      </c>
      <c r="D769" s="148" t="s">
        <v>3672</v>
      </c>
      <c r="E769" s="149" t="s">
        <v>3416</v>
      </c>
      <c r="F769" s="149" t="s">
        <v>2936</v>
      </c>
      <c r="G769" s="148" t="s">
        <v>2836</v>
      </c>
    </row>
    <row r="770" spans="1:7" ht="15">
      <c r="A770" s="37" t="s">
        <v>3349</v>
      </c>
      <c r="B770" s="37" t="s">
        <v>75</v>
      </c>
      <c r="C770" s="37" t="s">
        <v>217</v>
      </c>
      <c r="D770" s="37" t="s">
        <v>3672</v>
      </c>
      <c r="E770" s="38" t="s">
        <v>217</v>
      </c>
      <c r="F770" s="38" t="s">
        <v>2936</v>
      </c>
      <c r="G770" s="37" t="s">
        <v>3350</v>
      </c>
    </row>
    <row r="771" spans="1:7" ht="15">
      <c r="A771" s="37" t="s">
        <v>2971</v>
      </c>
      <c r="B771" s="37" t="s">
        <v>2957</v>
      </c>
      <c r="C771" s="37" t="s">
        <v>2847</v>
      </c>
      <c r="D771" s="37" t="s">
        <v>3672</v>
      </c>
      <c r="E771" s="38" t="s">
        <v>3416</v>
      </c>
      <c r="F771" s="38" t="s">
        <v>2936</v>
      </c>
      <c r="G771" s="37" t="s">
        <v>2836</v>
      </c>
    </row>
    <row r="772" spans="1:7" ht="17.25">
      <c r="A772" s="52" t="s">
        <v>3675</v>
      </c>
      <c r="B772" s="52"/>
      <c r="C772" s="52"/>
      <c r="D772" s="52"/>
      <c r="E772" s="53"/>
      <c r="F772" s="52"/>
      <c r="G772" s="52"/>
    </row>
    <row r="773" spans="1:7" ht="15">
      <c r="A773" s="37" t="s">
        <v>3352</v>
      </c>
      <c r="B773" s="37" t="s">
        <v>82</v>
      </c>
      <c r="C773" s="37" t="s">
        <v>217</v>
      </c>
      <c r="D773" s="37" t="s">
        <v>3672</v>
      </c>
      <c r="E773" s="38" t="s">
        <v>217</v>
      </c>
      <c r="F773" s="38" t="s">
        <v>2936</v>
      </c>
      <c r="G773" s="37" t="s">
        <v>2836</v>
      </c>
    </row>
    <row r="774" spans="1:7" ht="15">
      <c r="A774" s="37" t="s">
        <v>3353</v>
      </c>
      <c r="B774" s="37" t="s">
        <v>84</v>
      </c>
      <c r="C774" s="37" t="s">
        <v>217</v>
      </c>
      <c r="D774" s="37" t="s">
        <v>3672</v>
      </c>
      <c r="E774" s="38" t="s">
        <v>217</v>
      </c>
      <c r="F774" s="38" t="s">
        <v>2936</v>
      </c>
      <c r="G774" s="37" t="s">
        <v>2836</v>
      </c>
    </row>
    <row r="775" spans="1:7" ht="17.25">
      <c r="A775" s="52" t="s">
        <v>3583</v>
      </c>
      <c r="B775" s="52"/>
      <c r="C775" s="52"/>
      <c r="D775" s="52"/>
      <c r="E775" s="53"/>
      <c r="F775" s="52"/>
      <c r="G775" s="52"/>
    </row>
    <row r="776" spans="1:7" ht="17.25">
      <c r="A776" s="148" t="s">
        <v>3355</v>
      </c>
      <c r="B776" s="148" t="s">
        <v>2974</v>
      </c>
      <c r="C776" s="148" t="s">
        <v>3125</v>
      </c>
      <c r="D776" s="148" t="s">
        <v>3672</v>
      </c>
      <c r="E776" s="149" t="s">
        <v>3125</v>
      </c>
      <c r="F776" s="149" t="s">
        <v>2936</v>
      </c>
      <c r="G776" s="148" t="s">
        <v>3356</v>
      </c>
    </row>
    <row r="777" spans="1:7" ht="17.25">
      <c r="A777" s="148" t="s">
        <v>3357</v>
      </c>
      <c r="B777" s="148" t="s">
        <v>88</v>
      </c>
      <c r="C777" s="148" t="s">
        <v>217</v>
      </c>
      <c r="D777" s="148" t="s">
        <v>3672</v>
      </c>
      <c r="E777" s="149" t="s">
        <v>217</v>
      </c>
      <c r="F777" s="149" t="s">
        <v>2936</v>
      </c>
      <c r="G777" s="148" t="s">
        <v>3358</v>
      </c>
    </row>
    <row r="778" spans="1:7" ht="15">
      <c r="A778" s="37" t="s">
        <v>3359</v>
      </c>
      <c r="B778" s="37" t="s">
        <v>3117</v>
      </c>
      <c r="C778" s="37" t="s">
        <v>217</v>
      </c>
      <c r="D778" s="37" t="s">
        <v>3672</v>
      </c>
      <c r="E778" s="38" t="s">
        <v>217</v>
      </c>
      <c r="F778" s="38" t="s">
        <v>2936</v>
      </c>
      <c r="G778" s="37" t="s">
        <v>3360</v>
      </c>
    </row>
    <row r="779" spans="1:7" ht="17.25">
      <c r="A779" s="148" t="s">
        <v>3116</v>
      </c>
      <c r="B779" s="148" t="s">
        <v>3117</v>
      </c>
      <c r="C779" s="148" t="s">
        <v>1889</v>
      </c>
      <c r="D779" s="148" t="s">
        <v>3672</v>
      </c>
      <c r="E779" s="149" t="s">
        <v>217</v>
      </c>
      <c r="F779" s="149" t="s">
        <v>2936</v>
      </c>
      <c r="G779" s="148" t="s">
        <v>2836</v>
      </c>
    </row>
    <row r="780" spans="1:7" ht="17.25">
      <c r="A780" s="148" t="s">
        <v>3361</v>
      </c>
      <c r="B780" s="148" t="s">
        <v>85</v>
      </c>
      <c r="C780" s="148" t="s">
        <v>217</v>
      </c>
      <c r="D780" s="148" t="s">
        <v>3672</v>
      </c>
      <c r="E780" s="149" t="s">
        <v>217</v>
      </c>
      <c r="F780" s="149" t="s">
        <v>2936</v>
      </c>
      <c r="G780" s="148" t="s">
        <v>2836</v>
      </c>
    </row>
    <row r="781" spans="1:7" ht="15">
      <c r="A781" s="37" t="s">
        <v>2992</v>
      </c>
      <c r="B781" s="37" t="s">
        <v>2993</v>
      </c>
      <c r="C781" s="37" t="s">
        <v>2847</v>
      </c>
      <c r="D781" s="37" t="s">
        <v>3672</v>
      </c>
      <c r="E781" s="38" t="s">
        <v>3416</v>
      </c>
      <c r="F781" s="38" t="s">
        <v>2936</v>
      </c>
      <c r="G781" s="37" t="s">
        <v>2836</v>
      </c>
    </row>
    <row r="782" spans="1:7" ht="15">
      <c r="A782" s="37" t="s">
        <v>2992</v>
      </c>
      <c r="B782" s="37" t="s">
        <v>2993</v>
      </c>
      <c r="C782" s="37" t="s">
        <v>2847</v>
      </c>
      <c r="D782" s="37" t="s">
        <v>3672</v>
      </c>
      <c r="E782" s="38" t="s">
        <v>3416</v>
      </c>
      <c r="F782" s="38" t="s">
        <v>2936</v>
      </c>
      <c r="G782" s="37" t="s">
        <v>2836</v>
      </c>
    </row>
    <row r="783" spans="1:7" ht="17.25">
      <c r="A783" s="52" t="s">
        <v>3584</v>
      </c>
      <c r="B783" s="52"/>
      <c r="C783" s="52"/>
      <c r="D783" s="52"/>
      <c r="E783" s="53"/>
      <c r="F783" s="52"/>
      <c r="G783" s="52"/>
    </row>
    <row r="784" spans="1:7" ht="15">
      <c r="A784" s="37" t="s">
        <v>3363</v>
      </c>
      <c r="B784" s="37" t="s">
        <v>90</v>
      </c>
      <c r="C784" s="37" t="s">
        <v>3125</v>
      </c>
      <c r="D784" s="37" t="s">
        <v>3672</v>
      </c>
      <c r="E784" s="38" t="s">
        <v>3125</v>
      </c>
      <c r="F784" s="38" t="s">
        <v>2936</v>
      </c>
      <c r="G784" s="37" t="s">
        <v>2836</v>
      </c>
    </row>
    <row r="785" spans="1:7" ht="15">
      <c r="A785" s="37" t="s">
        <v>3364</v>
      </c>
      <c r="B785" s="37" t="s">
        <v>88</v>
      </c>
      <c r="C785" s="37" t="s">
        <v>217</v>
      </c>
      <c r="D785" s="37" t="s">
        <v>3672</v>
      </c>
      <c r="E785" s="38" t="s">
        <v>217</v>
      </c>
      <c r="F785" s="38" t="s">
        <v>2936</v>
      </c>
      <c r="G785" s="37" t="s">
        <v>2836</v>
      </c>
    </row>
    <row r="786" spans="1:7" ht="17.25">
      <c r="A786" s="52" t="s">
        <v>3585</v>
      </c>
      <c r="B786" s="52"/>
      <c r="C786" s="52"/>
      <c r="D786" s="52"/>
      <c r="E786" s="53"/>
      <c r="F786" s="52"/>
      <c r="G786" s="52"/>
    </row>
    <row r="787" spans="1:7" ht="17.25">
      <c r="A787" s="148" t="s">
        <v>3366</v>
      </c>
      <c r="B787" s="148" t="s">
        <v>93</v>
      </c>
      <c r="C787" s="148" t="s">
        <v>217</v>
      </c>
      <c r="D787" s="148" t="s">
        <v>3672</v>
      </c>
      <c r="E787" s="149" t="s">
        <v>217</v>
      </c>
      <c r="F787" s="149" t="s">
        <v>2936</v>
      </c>
      <c r="G787" s="148" t="s">
        <v>2836</v>
      </c>
    </row>
    <row r="788" spans="1:7" ht="15">
      <c r="A788" s="37" t="s">
        <v>3367</v>
      </c>
      <c r="B788" s="37" t="s">
        <v>93</v>
      </c>
      <c r="C788" s="37" t="s">
        <v>3125</v>
      </c>
      <c r="D788" s="37" t="s">
        <v>3672</v>
      </c>
      <c r="E788" s="38" t="s">
        <v>3125</v>
      </c>
      <c r="F788" s="38" t="s">
        <v>2936</v>
      </c>
      <c r="G788" s="37" t="s">
        <v>3368</v>
      </c>
    </row>
    <row r="789" spans="1:7" ht="15">
      <c r="A789" s="37" t="s">
        <v>3370</v>
      </c>
      <c r="B789" s="37" t="s">
        <v>94</v>
      </c>
      <c r="C789" s="37" t="s">
        <v>3257</v>
      </c>
      <c r="D789" s="37" t="s">
        <v>3672</v>
      </c>
      <c r="E789" s="38" t="s">
        <v>217</v>
      </c>
      <c r="F789" s="38" t="s">
        <v>2936</v>
      </c>
      <c r="G789" s="37" t="s">
        <v>3371</v>
      </c>
    </row>
    <row r="790" spans="1:7" ht="17.25">
      <c r="A790" s="148" t="s">
        <v>3372</v>
      </c>
      <c r="B790" s="148" t="s">
        <v>93</v>
      </c>
      <c r="C790" s="148" t="s">
        <v>3373</v>
      </c>
      <c r="D790" s="148" t="s">
        <v>3672</v>
      </c>
      <c r="E790" s="149" t="s">
        <v>217</v>
      </c>
      <c r="F790" s="149" t="s">
        <v>2936</v>
      </c>
      <c r="G790" s="148" t="s">
        <v>2836</v>
      </c>
    </row>
    <row r="791" spans="1:7" ht="17.25">
      <c r="A791" s="148" t="s">
        <v>3374</v>
      </c>
      <c r="B791" s="148" t="s">
        <v>93</v>
      </c>
      <c r="C791" s="148" t="s">
        <v>3375</v>
      </c>
      <c r="D791" s="148" t="s">
        <v>3672</v>
      </c>
      <c r="E791" s="149" t="s">
        <v>217</v>
      </c>
      <c r="F791" s="149" t="s">
        <v>2936</v>
      </c>
      <c r="G791" s="148" t="s">
        <v>3376</v>
      </c>
    </row>
    <row r="792" spans="1:7" ht="15">
      <c r="A792" s="37" t="s">
        <v>3377</v>
      </c>
      <c r="B792" s="37" t="s">
        <v>93</v>
      </c>
      <c r="C792" s="37" t="s">
        <v>3378</v>
      </c>
      <c r="D792" s="37" t="s">
        <v>3672</v>
      </c>
      <c r="E792" s="38" t="s">
        <v>217</v>
      </c>
      <c r="F792" s="38" t="s">
        <v>2936</v>
      </c>
      <c r="G792" s="37" t="s">
        <v>3379</v>
      </c>
    </row>
    <row r="793" spans="1:7" ht="17.25">
      <c r="A793" s="52" t="s">
        <v>3586</v>
      </c>
      <c r="B793" s="52"/>
      <c r="C793" s="52"/>
      <c r="D793" s="52"/>
      <c r="E793" s="53"/>
      <c r="F793" s="52"/>
      <c r="G793" s="52"/>
    </row>
    <row r="794" spans="1:7" ht="17.25">
      <c r="A794" s="148" t="s">
        <v>3381</v>
      </c>
      <c r="B794" s="148" t="s">
        <v>99</v>
      </c>
      <c r="C794" s="148" t="s">
        <v>3382</v>
      </c>
      <c r="D794" s="148" t="s">
        <v>3672</v>
      </c>
      <c r="E794" s="149" t="s">
        <v>217</v>
      </c>
      <c r="F794" s="149" t="s">
        <v>2936</v>
      </c>
      <c r="G794" s="148" t="s">
        <v>3383</v>
      </c>
    </row>
    <row r="795" spans="1:7" ht="15">
      <c r="A795" s="37" t="s">
        <v>3013</v>
      </c>
      <c r="B795" s="37" t="s">
        <v>104</v>
      </c>
      <c r="C795" s="37" t="s">
        <v>2847</v>
      </c>
      <c r="D795" s="37" t="s">
        <v>3672</v>
      </c>
      <c r="E795" s="38" t="s">
        <v>3416</v>
      </c>
      <c r="F795" s="38" t="s">
        <v>2936</v>
      </c>
      <c r="G795" s="37" t="s">
        <v>2836</v>
      </c>
    </row>
    <row r="796" spans="1:7" ht="15">
      <c r="A796" s="37" t="s">
        <v>3014</v>
      </c>
      <c r="B796" s="37" t="s">
        <v>101</v>
      </c>
      <c r="C796" s="37" t="s">
        <v>3015</v>
      </c>
      <c r="D796" s="37" t="s">
        <v>3672</v>
      </c>
      <c r="E796" s="38" t="s">
        <v>217</v>
      </c>
      <c r="F796" s="38" t="s">
        <v>2936</v>
      </c>
      <c r="G796" s="37" t="s">
        <v>3016</v>
      </c>
    </row>
    <row r="797" spans="1:7" ht="15">
      <c r="A797" s="37" t="s">
        <v>3017</v>
      </c>
      <c r="B797" s="37" t="s">
        <v>2957</v>
      </c>
      <c r="C797" s="37" t="s">
        <v>2847</v>
      </c>
      <c r="D797" s="37" t="s">
        <v>3672</v>
      </c>
      <c r="E797" s="38" t="s">
        <v>3416</v>
      </c>
      <c r="F797" s="38" t="s">
        <v>2936</v>
      </c>
      <c r="G797" s="37" t="s">
        <v>2836</v>
      </c>
    </row>
    <row r="798" spans="1:7" ht="17.25">
      <c r="A798" s="148" t="s">
        <v>3384</v>
      </c>
      <c r="B798" s="148" t="s">
        <v>2957</v>
      </c>
      <c r="C798" s="148" t="s">
        <v>217</v>
      </c>
      <c r="D798" s="148" t="s">
        <v>3672</v>
      </c>
      <c r="E798" s="149" t="s">
        <v>217</v>
      </c>
      <c r="F798" s="149" t="s">
        <v>2936</v>
      </c>
      <c r="G798" s="148" t="s">
        <v>2836</v>
      </c>
    </row>
    <row r="799" spans="1:7" ht="17.25">
      <c r="A799" s="52" t="s">
        <v>3587</v>
      </c>
      <c r="B799" s="52"/>
      <c r="C799" s="52"/>
      <c r="D799" s="52"/>
      <c r="E799" s="53"/>
      <c r="F799" s="52"/>
      <c r="G799" s="52"/>
    </row>
    <row r="800" spans="1:7" ht="15">
      <c r="A800" s="37" t="s">
        <v>3124</v>
      </c>
      <c r="B800" s="37" t="s">
        <v>35</v>
      </c>
      <c r="C800" s="37" t="s">
        <v>3125</v>
      </c>
      <c r="D800" s="37" t="s">
        <v>3676</v>
      </c>
      <c r="E800" s="38" t="s">
        <v>3125</v>
      </c>
      <c r="F800" s="38" t="s">
        <v>2936</v>
      </c>
      <c r="G800" s="37" t="s">
        <v>3127</v>
      </c>
    </row>
    <row r="801" spans="1:7" ht="15">
      <c r="A801" s="37" t="s">
        <v>3024</v>
      </c>
      <c r="B801" s="37" t="s">
        <v>42</v>
      </c>
      <c r="C801" s="37" t="s">
        <v>3025</v>
      </c>
      <c r="D801" s="37" t="s">
        <v>3676</v>
      </c>
      <c r="E801" s="38" t="s">
        <v>3677</v>
      </c>
      <c r="F801" s="38" t="s">
        <v>2936</v>
      </c>
      <c r="G801" s="37" t="s">
        <v>3026</v>
      </c>
    </row>
    <row r="802" spans="1:7" ht="17.25">
      <c r="A802" s="148" t="s">
        <v>3129</v>
      </c>
      <c r="B802" s="148" t="s">
        <v>42</v>
      </c>
      <c r="C802" s="148" t="s">
        <v>3125</v>
      </c>
      <c r="D802" s="148" t="s">
        <v>3676</v>
      </c>
      <c r="E802" s="149" t="s">
        <v>3125</v>
      </c>
      <c r="F802" s="149" t="s">
        <v>2936</v>
      </c>
      <c r="G802" s="148" t="s">
        <v>3127</v>
      </c>
    </row>
    <row r="803" spans="1:7" ht="15">
      <c r="A803" s="37" t="s">
        <v>3027</v>
      </c>
      <c r="B803" s="37" t="s">
        <v>44</v>
      </c>
      <c r="C803" s="37" t="s">
        <v>1889</v>
      </c>
      <c r="D803" s="37" t="s">
        <v>3676</v>
      </c>
      <c r="E803" s="38" t="s">
        <v>217</v>
      </c>
      <c r="F803" s="38" t="s">
        <v>2936</v>
      </c>
      <c r="G803" s="37" t="s">
        <v>3028</v>
      </c>
    </row>
    <row r="804" spans="1:7" ht="17.25">
      <c r="A804" s="148" t="s">
        <v>3130</v>
      </c>
      <c r="B804" s="148" t="s">
        <v>44</v>
      </c>
      <c r="C804" s="148" t="s">
        <v>217</v>
      </c>
      <c r="D804" s="148" t="s">
        <v>3676</v>
      </c>
      <c r="E804" s="149" t="s">
        <v>217</v>
      </c>
      <c r="F804" s="149" t="s">
        <v>2936</v>
      </c>
      <c r="G804" s="148" t="s">
        <v>3131</v>
      </c>
    </row>
    <row r="805" spans="1:7" ht="17.25">
      <c r="A805" s="52" t="s">
        <v>3589</v>
      </c>
      <c r="B805" s="52"/>
      <c r="C805" s="52"/>
      <c r="D805" s="52"/>
      <c r="E805" s="53"/>
      <c r="F805" s="52"/>
      <c r="G805" s="52"/>
    </row>
    <row r="806" spans="1:7" ht="15">
      <c r="A806" s="37" t="s">
        <v>2838</v>
      </c>
      <c r="B806" s="37" t="s">
        <v>35</v>
      </c>
      <c r="C806" s="37" t="s">
        <v>2839</v>
      </c>
      <c r="D806" s="37" t="s">
        <v>3676</v>
      </c>
      <c r="E806" s="38" t="s">
        <v>217</v>
      </c>
      <c r="F806" s="38" t="s">
        <v>2936</v>
      </c>
      <c r="G806" s="37" t="s">
        <v>2842</v>
      </c>
    </row>
    <row r="807" spans="1:7" ht="15">
      <c r="A807" s="37" t="s">
        <v>2843</v>
      </c>
      <c r="B807" s="37" t="s">
        <v>35</v>
      </c>
      <c r="C807" s="37" t="s">
        <v>2844</v>
      </c>
      <c r="D807" s="37" t="s">
        <v>3676</v>
      </c>
      <c r="E807" s="38" t="s">
        <v>2959</v>
      </c>
      <c r="F807" s="38" t="s">
        <v>2936</v>
      </c>
      <c r="G807" s="37" t="s">
        <v>2845</v>
      </c>
    </row>
    <row r="808" spans="1:7" ht="15">
      <c r="A808" s="37" t="s">
        <v>2846</v>
      </c>
      <c r="B808" s="37" t="s">
        <v>36</v>
      </c>
      <c r="C808" s="37" t="s">
        <v>2847</v>
      </c>
      <c r="D808" s="37" t="s">
        <v>3676</v>
      </c>
      <c r="E808" s="38" t="s">
        <v>3416</v>
      </c>
      <c r="F808" s="38" t="s">
        <v>2936</v>
      </c>
      <c r="G808" s="37" t="s">
        <v>2849</v>
      </c>
    </row>
    <row r="809" spans="1:7" ht="17.25">
      <c r="A809" s="148" t="s">
        <v>3135</v>
      </c>
      <c r="B809" s="148" t="s">
        <v>36</v>
      </c>
      <c r="C809" s="148" t="s">
        <v>217</v>
      </c>
      <c r="D809" s="148" t="s">
        <v>3676</v>
      </c>
      <c r="E809" s="149" t="s">
        <v>217</v>
      </c>
      <c r="F809" s="149" t="s">
        <v>2936</v>
      </c>
      <c r="G809" s="148" t="s">
        <v>3136</v>
      </c>
    </row>
    <row r="810" spans="1:7" ht="15">
      <c r="A810" s="37" t="s">
        <v>2850</v>
      </c>
      <c r="B810" s="37" t="s">
        <v>38</v>
      </c>
      <c r="C810" s="37" t="s">
        <v>2851</v>
      </c>
      <c r="D810" s="37" t="s">
        <v>3676</v>
      </c>
      <c r="E810" s="38" t="s">
        <v>1333</v>
      </c>
      <c r="F810" s="38" t="s">
        <v>2936</v>
      </c>
      <c r="G810" s="37" t="s">
        <v>2852</v>
      </c>
    </row>
    <row r="811" spans="1:7" ht="15">
      <c r="A811" s="37" t="s">
        <v>3137</v>
      </c>
      <c r="B811" s="37" t="s">
        <v>42</v>
      </c>
      <c r="C811" s="37" t="s">
        <v>217</v>
      </c>
      <c r="D811" s="37" t="s">
        <v>3676</v>
      </c>
      <c r="E811" s="38" t="s">
        <v>217</v>
      </c>
      <c r="F811" s="38" t="s">
        <v>2936</v>
      </c>
      <c r="G811" s="37" t="s">
        <v>3138</v>
      </c>
    </row>
    <row r="812" spans="1:7" ht="17.25">
      <c r="A812" s="148" t="s">
        <v>2856</v>
      </c>
      <c r="B812" s="148" t="s">
        <v>42</v>
      </c>
      <c r="C812" s="148" t="s">
        <v>2847</v>
      </c>
      <c r="D812" s="148" t="s">
        <v>3676</v>
      </c>
      <c r="E812" s="149" t="s">
        <v>3416</v>
      </c>
      <c r="F812" s="149" t="s">
        <v>2936</v>
      </c>
      <c r="G812" s="148" t="s">
        <v>2857</v>
      </c>
    </row>
    <row r="813" spans="1:7" ht="15">
      <c r="A813" s="37" t="s">
        <v>3139</v>
      </c>
      <c r="B813" s="37" t="s">
        <v>44</v>
      </c>
      <c r="C813" s="37" t="s">
        <v>217</v>
      </c>
      <c r="D813" s="37" t="s">
        <v>3676</v>
      </c>
      <c r="E813" s="38" t="s">
        <v>217</v>
      </c>
      <c r="F813" s="38" t="s">
        <v>2936</v>
      </c>
      <c r="G813" s="37" t="s">
        <v>3140</v>
      </c>
    </row>
    <row r="814" spans="1:7" ht="17.25">
      <c r="A814" s="148" t="s">
        <v>2858</v>
      </c>
      <c r="B814" s="148" t="s">
        <v>44</v>
      </c>
      <c r="C814" s="148" t="s">
        <v>2847</v>
      </c>
      <c r="D814" s="148" t="s">
        <v>3676</v>
      </c>
      <c r="E814" s="149" t="s">
        <v>3416</v>
      </c>
      <c r="F814" s="149" t="s">
        <v>2936</v>
      </c>
      <c r="G814" s="148" t="s">
        <v>2836</v>
      </c>
    </row>
    <row r="815" spans="1:7" ht="15">
      <c r="A815" s="37" t="s">
        <v>2859</v>
      </c>
      <c r="B815" s="37" t="s">
        <v>57</v>
      </c>
      <c r="C815" s="37" t="s">
        <v>2847</v>
      </c>
      <c r="D815" s="37" t="s">
        <v>3676</v>
      </c>
      <c r="E815" s="38" t="s">
        <v>3416</v>
      </c>
      <c r="F815" s="38" t="s">
        <v>2936</v>
      </c>
      <c r="G815" s="37" t="s">
        <v>2836</v>
      </c>
    </row>
    <row r="816" spans="1:7" ht="17.25">
      <c r="A816" s="148" t="s">
        <v>3141</v>
      </c>
      <c r="B816" s="148" t="s">
        <v>56</v>
      </c>
      <c r="C816" s="148" t="s">
        <v>3125</v>
      </c>
      <c r="D816" s="148" t="s">
        <v>3676</v>
      </c>
      <c r="E816" s="149" t="s">
        <v>3125</v>
      </c>
      <c r="F816" s="149" t="s">
        <v>2936</v>
      </c>
      <c r="G816" s="148" t="s">
        <v>3142</v>
      </c>
    </row>
    <row r="817" spans="1:7" ht="15">
      <c r="A817" s="37" t="s">
        <v>3143</v>
      </c>
      <c r="B817" s="37" t="s">
        <v>57</v>
      </c>
      <c r="C817" s="37" t="s">
        <v>3144</v>
      </c>
      <c r="D817" s="37" t="s">
        <v>3676</v>
      </c>
      <c r="E817" s="38" t="s">
        <v>217</v>
      </c>
      <c r="F817" s="38" t="s">
        <v>2936</v>
      </c>
      <c r="G817" s="37" t="s">
        <v>3145</v>
      </c>
    </row>
    <row r="818" spans="1:7" ht="17.25">
      <c r="A818" s="148" t="s">
        <v>2861</v>
      </c>
      <c r="B818" s="148" t="s">
        <v>58</v>
      </c>
      <c r="C818" s="148" t="s">
        <v>2851</v>
      </c>
      <c r="D818" s="148" t="s">
        <v>3676</v>
      </c>
      <c r="E818" s="149" t="s">
        <v>1333</v>
      </c>
      <c r="F818" s="149" t="s">
        <v>2936</v>
      </c>
      <c r="G818" s="148" t="s">
        <v>2852</v>
      </c>
    </row>
    <row r="819" spans="1:7" ht="15">
      <c r="A819" s="37" t="s">
        <v>2878</v>
      </c>
      <c r="B819" s="37" t="s">
        <v>42</v>
      </c>
      <c r="C819" s="37" t="s">
        <v>2847</v>
      </c>
      <c r="D819" s="37" t="s">
        <v>3676</v>
      </c>
      <c r="E819" s="38" t="s">
        <v>3416</v>
      </c>
      <c r="F819" s="38" t="s">
        <v>2936</v>
      </c>
      <c r="G819" s="37" t="s">
        <v>2879</v>
      </c>
    </row>
    <row r="820" spans="1:7" ht="15">
      <c r="A820" s="37" t="s">
        <v>3146</v>
      </c>
      <c r="B820" s="37" t="s">
        <v>2884</v>
      </c>
      <c r="C820" s="37" t="s">
        <v>3125</v>
      </c>
      <c r="D820" s="37" t="s">
        <v>3676</v>
      </c>
      <c r="E820" s="38" t="s">
        <v>3125</v>
      </c>
      <c r="F820" s="38" t="s">
        <v>2936</v>
      </c>
      <c r="G820" s="37" t="s">
        <v>2836</v>
      </c>
    </row>
    <row r="821" spans="1:7" ht="15">
      <c r="A821" s="37" t="s">
        <v>3147</v>
      </c>
      <c r="B821" s="37" t="s">
        <v>36</v>
      </c>
      <c r="C821" s="37" t="s">
        <v>3125</v>
      </c>
      <c r="D821" s="37" t="s">
        <v>3676</v>
      </c>
      <c r="E821" s="38" t="s">
        <v>3125</v>
      </c>
      <c r="F821" s="38" t="s">
        <v>2936</v>
      </c>
      <c r="G821" s="37" t="s">
        <v>2836</v>
      </c>
    </row>
    <row r="822" spans="1:7" ht="15">
      <c r="A822" s="37" t="s">
        <v>3148</v>
      </c>
      <c r="B822" s="37" t="s">
        <v>33</v>
      </c>
      <c r="C822" s="37" t="s">
        <v>3125</v>
      </c>
      <c r="D822" s="37" t="s">
        <v>3676</v>
      </c>
      <c r="E822" s="38" t="s">
        <v>3125</v>
      </c>
      <c r="F822" s="38" t="s">
        <v>2936</v>
      </c>
      <c r="G822" s="37" t="s">
        <v>2836</v>
      </c>
    </row>
    <row r="823" spans="1:7" ht="15">
      <c r="A823" s="37" t="s">
        <v>2880</v>
      </c>
      <c r="B823" s="37" t="s">
        <v>2881</v>
      </c>
      <c r="C823" s="37" t="s">
        <v>1333</v>
      </c>
      <c r="D823" s="37" t="s">
        <v>3676</v>
      </c>
      <c r="E823" s="38" t="s">
        <v>1333</v>
      </c>
      <c r="F823" s="38" t="s">
        <v>2936</v>
      </c>
      <c r="G823" s="37" t="s">
        <v>2882</v>
      </c>
    </row>
    <row r="824" spans="1:7" ht="17.25">
      <c r="A824" s="52" t="s">
        <v>3590</v>
      </c>
      <c r="B824" s="52"/>
      <c r="C824" s="52"/>
      <c r="D824" s="52"/>
      <c r="E824" s="53"/>
      <c r="F824" s="52"/>
      <c r="G824" s="52"/>
    </row>
    <row r="825" spans="1:7" ht="15">
      <c r="A825" s="37" t="s">
        <v>3150</v>
      </c>
      <c r="B825" s="37" t="s">
        <v>35</v>
      </c>
      <c r="C825" s="37" t="s">
        <v>217</v>
      </c>
      <c r="D825" s="37" t="s">
        <v>3676</v>
      </c>
      <c r="E825" s="38" t="s">
        <v>217</v>
      </c>
      <c r="F825" s="38" t="s">
        <v>2936</v>
      </c>
      <c r="G825" s="37" t="s">
        <v>2836</v>
      </c>
    </row>
    <row r="826" spans="1:7" ht="15">
      <c r="A826" s="37" t="s">
        <v>3151</v>
      </c>
      <c r="B826" s="37" t="s">
        <v>35</v>
      </c>
      <c r="C826" s="37" t="s">
        <v>217</v>
      </c>
      <c r="D826" s="37" t="s">
        <v>3676</v>
      </c>
      <c r="E826" s="38" t="s">
        <v>217</v>
      </c>
      <c r="F826" s="38" t="s">
        <v>2936</v>
      </c>
      <c r="G826" s="37" t="s">
        <v>3152</v>
      </c>
    </row>
    <row r="827" spans="1:7" ht="15">
      <c r="A827" s="37" t="s">
        <v>3153</v>
      </c>
      <c r="B827" s="37" t="s">
        <v>38</v>
      </c>
      <c r="C827" s="37" t="s">
        <v>3154</v>
      </c>
      <c r="D827" s="37" t="s">
        <v>3676</v>
      </c>
      <c r="E827" s="38" t="s">
        <v>217</v>
      </c>
      <c r="F827" s="38" t="s">
        <v>2936</v>
      </c>
      <c r="G827" s="37" t="s">
        <v>3155</v>
      </c>
    </row>
    <row r="828" spans="1:7" ht="15">
      <c r="A828" s="37" t="s">
        <v>3156</v>
      </c>
      <c r="B828" s="37" t="s">
        <v>40</v>
      </c>
      <c r="C828" s="37" t="s">
        <v>3157</v>
      </c>
      <c r="D828" s="37" t="s">
        <v>3676</v>
      </c>
      <c r="E828" s="38" t="s">
        <v>3677</v>
      </c>
      <c r="F828" s="38" t="s">
        <v>2936</v>
      </c>
      <c r="G828" s="37" t="s">
        <v>3158</v>
      </c>
    </row>
    <row r="829" spans="1:7" ht="17.25">
      <c r="A829" s="148" t="s">
        <v>3159</v>
      </c>
      <c r="B829" s="148" t="s">
        <v>42</v>
      </c>
      <c r="C829" s="148" t="s">
        <v>217</v>
      </c>
      <c r="D829" s="148" t="s">
        <v>3676</v>
      </c>
      <c r="E829" s="149" t="s">
        <v>217</v>
      </c>
      <c r="F829" s="149" t="s">
        <v>2936</v>
      </c>
      <c r="G829" s="148" t="s">
        <v>3160</v>
      </c>
    </row>
    <row r="830" spans="1:7" ht="15">
      <c r="A830" s="37" t="s">
        <v>3161</v>
      </c>
      <c r="B830" s="37" t="s">
        <v>44</v>
      </c>
      <c r="C830" s="37" t="s">
        <v>217</v>
      </c>
      <c r="D830" s="37" t="s">
        <v>3676</v>
      </c>
      <c r="E830" s="38" t="s">
        <v>217</v>
      </c>
      <c r="F830" s="38" t="s">
        <v>2936</v>
      </c>
      <c r="G830" s="37" t="s">
        <v>3162</v>
      </c>
    </row>
    <row r="831" spans="1:7" ht="15">
      <c r="A831" s="37" t="s">
        <v>3163</v>
      </c>
      <c r="B831" s="37" t="s">
        <v>44</v>
      </c>
      <c r="C831" s="37" t="s">
        <v>217</v>
      </c>
      <c r="D831" s="37" t="s">
        <v>3676</v>
      </c>
      <c r="E831" s="38" t="s">
        <v>217</v>
      </c>
      <c r="F831" s="38" t="s">
        <v>2936</v>
      </c>
      <c r="G831" s="37" t="s">
        <v>3164</v>
      </c>
    </row>
    <row r="832" spans="1:7" ht="15">
      <c r="A832" s="37" t="s">
        <v>3165</v>
      </c>
      <c r="B832" s="37" t="s">
        <v>57</v>
      </c>
      <c r="C832" s="37" t="s">
        <v>217</v>
      </c>
      <c r="D832" s="37" t="s">
        <v>3676</v>
      </c>
      <c r="E832" s="38" t="s">
        <v>217</v>
      </c>
      <c r="F832" s="38" t="s">
        <v>2936</v>
      </c>
      <c r="G832" s="37" t="s">
        <v>3166</v>
      </c>
    </row>
    <row r="833" spans="1:7" ht="15">
      <c r="A833" s="37" t="s">
        <v>3167</v>
      </c>
      <c r="B833" s="37" t="s">
        <v>56</v>
      </c>
      <c r="C833" s="37" t="s">
        <v>217</v>
      </c>
      <c r="D833" s="37" t="s">
        <v>3676</v>
      </c>
      <c r="E833" s="38" t="s">
        <v>217</v>
      </c>
      <c r="F833" s="38" t="s">
        <v>2936</v>
      </c>
      <c r="G833" s="37" t="s">
        <v>2836</v>
      </c>
    </row>
    <row r="834" spans="1:7" ht="15">
      <c r="A834" s="37" t="s">
        <v>3168</v>
      </c>
      <c r="B834" s="37" t="s">
        <v>3169</v>
      </c>
      <c r="C834" s="37" t="s">
        <v>3125</v>
      </c>
      <c r="D834" s="37" t="s">
        <v>3676</v>
      </c>
      <c r="E834" s="38" t="s">
        <v>3125</v>
      </c>
      <c r="F834" s="38" t="s">
        <v>2936</v>
      </c>
      <c r="G834" s="37" t="s">
        <v>2836</v>
      </c>
    </row>
    <row r="835" spans="1:7" ht="17.25">
      <c r="A835" s="52" t="s">
        <v>3591</v>
      </c>
      <c r="B835" s="52"/>
      <c r="C835" s="52"/>
      <c r="D835" s="52"/>
      <c r="E835" s="53"/>
      <c r="F835" s="52"/>
      <c r="G835" s="52"/>
    </row>
    <row r="836" spans="1:7" ht="15">
      <c r="A836" s="37" t="s">
        <v>3171</v>
      </c>
      <c r="B836" s="37" t="s">
        <v>36</v>
      </c>
      <c r="C836" s="37" t="s">
        <v>3125</v>
      </c>
      <c r="D836" s="37" t="s">
        <v>3676</v>
      </c>
      <c r="E836" s="38" t="s">
        <v>3125</v>
      </c>
      <c r="F836" s="38" t="s">
        <v>2936</v>
      </c>
      <c r="G836" s="37" t="s">
        <v>3172</v>
      </c>
    </row>
    <row r="837" spans="1:7" ht="15">
      <c r="A837" s="37" t="s">
        <v>3173</v>
      </c>
      <c r="B837" s="37" t="s">
        <v>38</v>
      </c>
      <c r="C837" s="37" t="s">
        <v>3125</v>
      </c>
      <c r="D837" s="37" t="s">
        <v>3676</v>
      </c>
      <c r="E837" s="38" t="s">
        <v>3125</v>
      </c>
      <c r="F837" s="38" t="s">
        <v>2936</v>
      </c>
      <c r="G837" s="37" t="s">
        <v>3174</v>
      </c>
    </row>
    <row r="838" spans="1:7" ht="15">
      <c r="A838" s="37" t="s">
        <v>3175</v>
      </c>
      <c r="B838" s="37" t="s">
        <v>42</v>
      </c>
      <c r="C838" s="37" t="s">
        <v>3176</v>
      </c>
      <c r="D838" s="37" t="s">
        <v>3676</v>
      </c>
      <c r="E838" s="38" t="s">
        <v>217</v>
      </c>
      <c r="F838" s="38" t="s">
        <v>2936</v>
      </c>
      <c r="G838" s="37" t="s">
        <v>3177</v>
      </c>
    </row>
    <row r="839" spans="1:7" ht="15">
      <c r="A839" s="37" t="s">
        <v>2890</v>
      </c>
      <c r="B839" s="37" t="s">
        <v>42</v>
      </c>
      <c r="C839" s="37" t="s">
        <v>2847</v>
      </c>
      <c r="D839" s="37" t="s">
        <v>3676</v>
      </c>
      <c r="E839" s="38" t="s">
        <v>3416</v>
      </c>
      <c r="F839" s="38" t="s">
        <v>2936</v>
      </c>
      <c r="G839" s="37" t="s">
        <v>2891</v>
      </c>
    </row>
    <row r="840" spans="1:7" ht="15">
      <c r="A840" s="37" t="s">
        <v>3178</v>
      </c>
      <c r="B840" s="37" t="s">
        <v>44</v>
      </c>
      <c r="C840" s="37" t="s">
        <v>217</v>
      </c>
      <c r="D840" s="37" t="s">
        <v>3676</v>
      </c>
      <c r="E840" s="38" t="s">
        <v>217</v>
      </c>
      <c r="F840" s="38" t="s">
        <v>2936</v>
      </c>
      <c r="G840" s="37" t="s">
        <v>3179</v>
      </c>
    </row>
    <row r="841" spans="1:7" ht="17.25">
      <c r="A841" s="148" t="s">
        <v>3180</v>
      </c>
      <c r="B841" s="148" t="s">
        <v>44</v>
      </c>
      <c r="C841" s="148" t="s">
        <v>217</v>
      </c>
      <c r="D841" s="148" t="s">
        <v>3676</v>
      </c>
      <c r="E841" s="149" t="s">
        <v>217</v>
      </c>
      <c r="F841" s="149" t="s">
        <v>2936</v>
      </c>
      <c r="G841" s="148" t="s">
        <v>2836</v>
      </c>
    </row>
    <row r="842" spans="1:7" ht="15">
      <c r="A842" s="37" t="s">
        <v>2896</v>
      </c>
      <c r="B842" s="37" t="s">
        <v>44</v>
      </c>
      <c r="C842" s="37" t="s">
        <v>2897</v>
      </c>
      <c r="D842" s="37" t="s">
        <v>3676</v>
      </c>
      <c r="E842" s="38" t="s">
        <v>2959</v>
      </c>
      <c r="F842" s="38" t="s">
        <v>2936</v>
      </c>
      <c r="G842" s="37" t="s">
        <v>2898</v>
      </c>
    </row>
    <row r="843" spans="1:7" ht="15">
      <c r="A843" s="37" t="s">
        <v>2899</v>
      </c>
      <c r="B843" s="37" t="s">
        <v>56</v>
      </c>
      <c r="C843" s="37" t="s">
        <v>2847</v>
      </c>
      <c r="D843" s="37" t="s">
        <v>3676</v>
      </c>
      <c r="E843" s="38" t="s">
        <v>3416</v>
      </c>
      <c r="F843" s="38" t="s">
        <v>2936</v>
      </c>
      <c r="G843" s="37" t="s">
        <v>2891</v>
      </c>
    </row>
    <row r="844" spans="1:7" ht="15">
      <c r="A844" s="37" t="s">
        <v>3053</v>
      </c>
      <c r="B844" s="37" t="s">
        <v>57</v>
      </c>
      <c r="C844" s="37" t="s">
        <v>3054</v>
      </c>
      <c r="D844" s="37" t="s">
        <v>3676</v>
      </c>
      <c r="E844" s="38" t="s">
        <v>3125</v>
      </c>
      <c r="F844" s="38" t="s">
        <v>2936</v>
      </c>
      <c r="G844" s="37" t="s">
        <v>3056</v>
      </c>
    </row>
    <row r="845" spans="1:7" ht="15">
      <c r="A845" s="37" t="s">
        <v>2900</v>
      </c>
      <c r="B845" s="37" t="s">
        <v>58</v>
      </c>
      <c r="C845" s="37" t="s">
        <v>1333</v>
      </c>
      <c r="D845" s="37" t="s">
        <v>3676</v>
      </c>
      <c r="E845" s="38" t="s">
        <v>1333</v>
      </c>
      <c r="F845" s="38" t="s">
        <v>2936</v>
      </c>
      <c r="G845" s="37" t="s">
        <v>2901</v>
      </c>
    </row>
    <row r="846" spans="1:7" ht="15">
      <c r="A846" s="37" t="s">
        <v>2902</v>
      </c>
      <c r="B846" s="37" t="s">
        <v>35</v>
      </c>
      <c r="C846" s="37" t="s">
        <v>2847</v>
      </c>
      <c r="D846" s="37" t="s">
        <v>3676</v>
      </c>
      <c r="E846" s="38" t="s">
        <v>3416</v>
      </c>
      <c r="F846" s="38" t="s">
        <v>2936</v>
      </c>
      <c r="G846" s="37" t="s">
        <v>2836</v>
      </c>
    </row>
    <row r="847" spans="1:7" ht="17.25">
      <c r="A847" s="52" t="s">
        <v>3592</v>
      </c>
      <c r="B847" s="52"/>
      <c r="C847" s="52"/>
      <c r="D847" s="52"/>
      <c r="E847" s="53"/>
      <c r="F847" s="52"/>
      <c r="G847" s="52"/>
    </row>
    <row r="848" spans="1:7" ht="15">
      <c r="A848" s="37" t="s">
        <v>3182</v>
      </c>
      <c r="B848" s="37" t="s">
        <v>38</v>
      </c>
      <c r="C848" s="37" t="s">
        <v>217</v>
      </c>
      <c r="D848" s="37" t="s">
        <v>3676</v>
      </c>
      <c r="E848" s="38" t="s">
        <v>217</v>
      </c>
      <c r="F848" s="38" t="s">
        <v>2936</v>
      </c>
      <c r="G848" s="37" t="s">
        <v>3183</v>
      </c>
    </row>
    <row r="849" spans="1:7" ht="15">
      <c r="A849" s="37" t="s">
        <v>2911</v>
      </c>
      <c r="B849" s="37" t="s">
        <v>40</v>
      </c>
      <c r="C849" s="37" t="s">
        <v>2847</v>
      </c>
      <c r="D849" s="37" t="s">
        <v>3676</v>
      </c>
      <c r="E849" s="38" t="s">
        <v>3416</v>
      </c>
      <c r="F849" s="38" t="s">
        <v>2936</v>
      </c>
      <c r="G849" s="37" t="s">
        <v>2836</v>
      </c>
    </row>
    <row r="850" spans="1:7" ht="15">
      <c r="A850" s="37" t="s">
        <v>3184</v>
      </c>
      <c r="B850" s="37" t="s">
        <v>40</v>
      </c>
      <c r="C850" s="37" t="s">
        <v>3125</v>
      </c>
      <c r="D850" s="37" t="s">
        <v>3676</v>
      </c>
      <c r="E850" s="38" t="s">
        <v>3125</v>
      </c>
      <c r="F850" s="38" t="s">
        <v>2936</v>
      </c>
      <c r="G850" s="37" t="s">
        <v>3185</v>
      </c>
    </row>
    <row r="851" spans="1:7" ht="15">
      <c r="A851" s="37" t="s">
        <v>3186</v>
      </c>
      <c r="B851" s="37" t="s">
        <v>40</v>
      </c>
      <c r="C851" s="37" t="s">
        <v>217</v>
      </c>
      <c r="D851" s="37" t="s">
        <v>3676</v>
      </c>
      <c r="E851" s="38" t="s">
        <v>217</v>
      </c>
      <c r="F851" s="38" t="s">
        <v>2936</v>
      </c>
      <c r="G851" s="37" t="s">
        <v>3187</v>
      </c>
    </row>
    <row r="852" spans="1:7" ht="15">
      <c r="A852" s="37" t="s">
        <v>3188</v>
      </c>
      <c r="B852" s="37" t="s">
        <v>42</v>
      </c>
      <c r="C852" s="37" t="s">
        <v>3125</v>
      </c>
      <c r="D852" s="37" t="s">
        <v>3676</v>
      </c>
      <c r="E852" s="38" t="s">
        <v>3125</v>
      </c>
      <c r="F852" s="38" t="s">
        <v>2936</v>
      </c>
      <c r="G852" s="37" t="s">
        <v>3189</v>
      </c>
    </row>
    <row r="853" spans="1:7" ht="15">
      <c r="A853" s="37" t="s">
        <v>3190</v>
      </c>
      <c r="B853" s="37" t="s">
        <v>44</v>
      </c>
      <c r="C853" s="37" t="s">
        <v>217</v>
      </c>
      <c r="D853" s="37" t="s">
        <v>3676</v>
      </c>
      <c r="E853" s="38" t="s">
        <v>217</v>
      </c>
      <c r="F853" s="38" t="s">
        <v>2936</v>
      </c>
      <c r="G853" s="37" t="s">
        <v>3191</v>
      </c>
    </row>
    <row r="854" spans="1:7" ht="15">
      <c r="A854" s="37" t="s">
        <v>3192</v>
      </c>
      <c r="B854" s="37" t="s">
        <v>44</v>
      </c>
      <c r="C854" s="37" t="s">
        <v>217</v>
      </c>
      <c r="D854" s="37" t="s">
        <v>3676</v>
      </c>
      <c r="E854" s="38" t="s">
        <v>217</v>
      </c>
      <c r="F854" s="38" t="s">
        <v>2936</v>
      </c>
      <c r="G854" s="37" t="s">
        <v>3193</v>
      </c>
    </row>
    <row r="855" spans="1:7" ht="15">
      <c r="A855" s="37" t="s">
        <v>3194</v>
      </c>
      <c r="B855" s="37" t="s">
        <v>56</v>
      </c>
      <c r="C855" s="37" t="s">
        <v>3195</v>
      </c>
      <c r="D855" s="37" t="s">
        <v>3676</v>
      </c>
      <c r="E855" s="38" t="s">
        <v>217</v>
      </c>
      <c r="F855" s="38" t="s">
        <v>2936</v>
      </c>
      <c r="G855" s="37" t="s">
        <v>3196</v>
      </c>
    </row>
    <row r="856" spans="1:7" ht="15">
      <c r="A856" s="37" t="s">
        <v>3197</v>
      </c>
      <c r="B856" s="37" t="s">
        <v>56</v>
      </c>
      <c r="C856" s="37" t="s">
        <v>3125</v>
      </c>
      <c r="D856" s="37" t="s">
        <v>3676</v>
      </c>
      <c r="E856" s="38" t="s">
        <v>3125</v>
      </c>
      <c r="F856" s="38" t="s">
        <v>2936</v>
      </c>
      <c r="G856" s="37" t="s">
        <v>3198</v>
      </c>
    </row>
    <row r="857" spans="1:7" ht="17.25">
      <c r="A857" s="148" t="s">
        <v>3199</v>
      </c>
      <c r="B857" s="148" t="s">
        <v>56</v>
      </c>
      <c r="C857" s="148" t="s">
        <v>3200</v>
      </c>
      <c r="D857" s="148" t="s">
        <v>3676</v>
      </c>
      <c r="E857" s="149" t="s">
        <v>3125</v>
      </c>
      <c r="F857" s="149" t="s">
        <v>2936</v>
      </c>
      <c r="G857" s="148" t="s">
        <v>3201</v>
      </c>
    </row>
    <row r="858" spans="1:7" ht="15">
      <c r="A858" s="37" t="s">
        <v>3202</v>
      </c>
      <c r="B858" s="37" t="s">
        <v>57</v>
      </c>
      <c r="C858" s="37" t="s">
        <v>3125</v>
      </c>
      <c r="D858" s="37" t="s">
        <v>3676</v>
      </c>
      <c r="E858" s="38" t="s">
        <v>3125</v>
      </c>
      <c r="F858" s="38" t="s">
        <v>2936</v>
      </c>
      <c r="G858" s="37" t="s">
        <v>3203</v>
      </c>
    </row>
    <row r="859" spans="1:7" ht="15">
      <c r="A859" s="37" t="s">
        <v>2913</v>
      </c>
      <c r="B859" s="37" t="s">
        <v>57</v>
      </c>
      <c r="C859" s="37" t="s">
        <v>2847</v>
      </c>
      <c r="D859" s="37" t="s">
        <v>3676</v>
      </c>
      <c r="E859" s="38" t="s">
        <v>3416</v>
      </c>
      <c r="F859" s="38" t="s">
        <v>2936</v>
      </c>
      <c r="G859" s="37" t="s">
        <v>2914</v>
      </c>
    </row>
    <row r="860" spans="1:7" ht="15">
      <c r="A860" s="37" t="s">
        <v>3204</v>
      </c>
      <c r="B860" s="37" t="s">
        <v>58</v>
      </c>
      <c r="C860" s="37" t="s">
        <v>217</v>
      </c>
      <c r="D860" s="37" t="s">
        <v>3676</v>
      </c>
      <c r="E860" s="38" t="s">
        <v>217</v>
      </c>
      <c r="F860" s="38" t="s">
        <v>2936</v>
      </c>
      <c r="G860" s="37" t="s">
        <v>3205</v>
      </c>
    </row>
    <row r="861" spans="1:7" ht="15">
      <c r="A861" s="37" t="s">
        <v>3065</v>
      </c>
      <c r="B861" s="37"/>
      <c r="C861" s="37" t="s">
        <v>3066</v>
      </c>
      <c r="D861" s="37" t="s">
        <v>3676</v>
      </c>
      <c r="E861" s="38" t="s">
        <v>3677</v>
      </c>
      <c r="F861" s="38" t="s">
        <v>2936</v>
      </c>
      <c r="G861" s="37" t="s">
        <v>3067</v>
      </c>
    </row>
    <row r="862" spans="1:7" ht="15">
      <c r="A862" s="37" t="s">
        <v>2915</v>
      </c>
      <c r="B862" s="37" t="s">
        <v>2916</v>
      </c>
      <c r="C862" s="37" t="s">
        <v>1333</v>
      </c>
      <c r="D862" s="37" t="s">
        <v>3676</v>
      </c>
      <c r="E862" s="38" t="s">
        <v>1333</v>
      </c>
      <c r="F862" s="38" t="s">
        <v>2936</v>
      </c>
      <c r="G862" s="37" t="s">
        <v>2836</v>
      </c>
    </row>
    <row r="863" spans="1:7" ht="17.25">
      <c r="A863" s="52" t="s">
        <v>3593</v>
      </c>
      <c r="B863" s="52"/>
      <c r="C863" s="52"/>
      <c r="D863" s="52"/>
      <c r="E863" s="53"/>
      <c r="F863" s="52"/>
      <c r="G863" s="52"/>
    </row>
    <row r="864" spans="1:7" ht="15">
      <c r="A864" s="37" t="s">
        <v>3207</v>
      </c>
      <c r="B864" s="37" t="s">
        <v>36</v>
      </c>
      <c r="C864" s="37" t="s">
        <v>3125</v>
      </c>
      <c r="D864" s="37" t="s">
        <v>3676</v>
      </c>
      <c r="E864" s="38" t="s">
        <v>3125</v>
      </c>
      <c r="F864" s="38" t="s">
        <v>2936</v>
      </c>
      <c r="G864" s="37" t="s">
        <v>3208</v>
      </c>
    </row>
    <row r="865" spans="1:7" ht="15">
      <c r="A865" s="37" t="s">
        <v>3209</v>
      </c>
      <c r="B865" s="37" t="s">
        <v>36</v>
      </c>
      <c r="C865" s="37" t="s">
        <v>217</v>
      </c>
      <c r="D865" s="37" t="s">
        <v>3676</v>
      </c>
      <c r="E865" s="38" t="s">
        <v>217</v>
      </c>
      <c r="F865" s="38" t="s">
        <v>2936</v>
      </c>
      <c r="G865" s="37" t="s">
        <v>3210</v>
      </c>
    </row>
    <row r="866" spans="1:7" ht="15">
      <c r="A866" s="37" t="s">
        <v>3211</v>
      </c>
      <c r="B866" s="37" t="s">
        <v>36</v>
      </c>
      <c r="C866" s="37" t="s">
        <v>3125</v>
      </c>
      <c r="D866" s="37" t="s">
        <v>3676</v>
      </c>
      <c r="E866" s="38" t="s">
        <v>3125</v>
      </c>
      <c r="F866" s="38" t="s">
        <v>2936</v>
      </c>
      <c r="G866" s="37" t="s">
        <v>3212</v>
      </c>
    </row>
    <row r="867" spans="1:7" ht="15">
      <c r="A867" s="37" t="s">
        <v>3213</v>
      </c>
      <c r="B867" s="37" t="s">
        <v>36</v>
      </c>
      <c r="C867" s="37" t="s">
        <v>217</v>
      </c>
      <c r="D867" s="37" t="s">
        <v>3676</v>
      </c>
      <c r="E867" s="38" t="s">
        <v>217</v>
      </c>
      <c r="F867" s="38" t="s">
        <v>2936</v>
      </c>
      <c r="G867" s="37" t="s">
        <v>3214</v>
      </c>
    </row>
    <row r="868" spans="1:7" ht="15">
      <c r="A868" s="37" t="s">
        <v>3215</v>
      </c>
      <c r="B868" s="37" t="s">
        <v>40</v>
      </c>
      <c r="C868" s="37" t="s">
        <v>3125</v>
      </c>
      <c r="D868" s="37" t="s">
        <v>3676</v>
      </c>
      <c r="E868" s="38" t="s">
        <v>3125</v>
      </c>
      <c r="F868" s="38" t="s">
        <v>2936</v>
      </c>
      <c r="G868" s="37" t="s">
        <v>3216</v>
      </c>
    </row>
    <row r="869" spans="1:7" ht="15">
      <c r="A869" s="37" t="s">
        <v>3217</v>
      </c>
      <c r="B869" s="37" t="s">
        <v>40</v>
      </c>
      <c r="C869" s="37" t="s">
        <v>217</v>
      </c>
      <c r="D869" s="37" t="s">
        <v>3676</v>
      </c>
      <c r="E869" s="38" t="s">
        <v>217</v>
      </c>
      <c r="F869" s="38" t="s">
        <v>2936</v>
      </c>
      <c r="G869" s="37" t="s">
        <v>3218</v>
      </c>
    </row>
    <row r="870" spans="1:7" ht="15">
      <c r="A870" s="37" t="s">
        <v>3219</v>
      </c>
      <c r="B870" s="37" t="s">
        <v>42</v>
      </c>
      <c r="C870" s="37" t="s">
        <v>3125</v>
      </c>
      <c r="D870" s="37" t="s">
        <v>3676</v>
      </c>
      <c r="E870" s="38" t="s">
        <v>3125</v>
      </c>
      <c r="F870" s="38" t="s">
        <v>2936</v>
      </c>
      <c r="G870" s="37" t="s">
        <v>3220</v>
      </c>
    </row>
    <row r="871" spans="1:7" ht="15">
      <c r="A871" s="37" t="s">
        <v>2921</v>
      </c>
      <c r="B871" s="37" t="s">
        <v>42</v>
      </c>
      <c r="C871" s="37" t="s">
        <v>2922</v>
      </c>
      <c r="D871" s="37" t="s">
        <v>3676</v>
      </c>
      <c r="E871" s="38" t="s">
        <v>3422</v>
      </c>
      <c r="F871" s="38" t="s">
        <v>2936</v>
      </c>
      <c r="G871" s="37" t="s">
        <v>2923</v>
      </c>
    </row>
    <row r="872" spans="1:7" ht="15">
      <c r="A872" s="37" t="s">
        <v>3222</v>
      </c>
      <c r="B872" s="37" t="s">
        <v>44</v>
      </c>
      <c r="C872" s="37" t="s">
        <v>3125</v>
      </c>
      <c r="D872" s="37" t="s">
        <v>3676</v>
      </c>
      <c r="E872" s="38" t="s">
        <v>3125</v>
      </c>
      <c r="F872" s="38" t="s">
        <v>2936</v>
      </c>
      <c r="G872" s="37" t="s">
        <v>3223</v>
      </c>
    </row>
    <row r="873" spans="1:7" ht="15">
      <c r="A873" s="37" t="s">
        <v>2924</v>
      </c>
      <c r="B873" s="37" t="s">
        <v>44</v>
      </c>
      <c r="C873" s="37" t="s">
        <v>2847</v>
      </c>
      <c r="D873" s="37" t="s">
        <v>3676</v>
      </c>
      <c r="E873" s="38" t="s">
        <v>3416</v>
      </c>
      <c r="F873" s="38" t="s">
        <v>2936</v>
      </c>
      <c r="G873" s="37" t="s">
        <v>2925</v>
      </c>
    </row>
    <row r="874" spans="1:7" ht="15">
      <c r="A874" s="37" t="s">
        <v>3224</v>
      </c>
      <c r="B874" s="37" t="s">
        <v>44</v>
      </c>
      <c r="C874" s="37" t="s">
        <v>3125</v>
      </c>
      <c r="D874" s="37" t="s">
        <v>3676</v>
      </c>
      <c r="E874" s="38" t="s">
        <v>3125</v>
      </c>
      <c r="F874" s="38" t="s">
        <v>2936</v>
      </c>
      <c r="G874" s="37" t="s">
        <v>3225</v>
      </c>
    </row>
    <row r="875" spans="1:7" ht="17.25">
      <c r="A875" s="148" t="s">
        <v>3226</v>
      </c>
      <c r="B875" s="148" t="s">
        <v>56</v>
      </c>
      <c r="C875" s="148" t="s">
        <v>3125</v>
      </c>
      <c r="D875" s="148" t="s">
        <v>3676</v>
      </c>
      <c r="E875" s="149" t="s">
        <v>3125</v>
      </c>
      <c r="F875" s="149" t="s">
        <v>2936</v>
      </c>
      <c r="G875" s="148" t="s">
        <v>3227</v>
      </c>
    </row>
    <row r="876" spans="1:7" ht="15">
      <c r="A876" s="37" t="s">
        <v>3228</v>
      </c>
      <c r="B876" s="37" t="s">
        <v>57</v>
      </c>
      <c r="C876" s="37" t="s">
        <v>3125</v>
      </c>
      <c r="D876" s="37" t="s">
        <v>3676</v>
      </c>
      <c r="E876" s="38" t="s">
        <v>3125</v>
      </c>
      <c r="F876" s="38" t="s">
        <v>2936</v>
      </c>
      <c r="G876" s="37" t="s">
        <v>3229</v>
      </c>
    </row>
    <row r="877" spans="1:7" ht="15">
      <c r="A877" s="37" t="s">
        <v>3082</v>
      </c>
      <c r="B877" s="37" t="s">
        <v>2876</v>
      </c>
      <c r="C877" s="37" t="s">
        <v>3083</v>
      </c>
      <c r="D877" s="37" t="s">
        <v>3676</v>
      </c>
      <c r="E877" s="38" t="s">
        <v>3125</v>
      </c>
      <c r="F877" s="38" t="s">
        <v>2936</v>
      </c>
      <c r="G877" s="37" t="s">
        <v>3084</v>
      </c>
    </row>
    <row r="878" spans="1:7" ht="15">
      <c r="A878" s="37" t="s">
        <v>3230</v>
      </c>
      <c r="B878" s="37" t="s">
        <v>3231</v>
      </c>
      <c r="C878" s="37" t="s">
        <v>3125</v>
      </c>
      <c r="D878" s="37" t="s">
        <v>3676</v>
      </c>
      <c r="E878" s="38" t="s">
        <v>3125</v>
      </c>
      <c r="F878" s="38" t="s">
        <v>2936</v>
      </c>
      <c r="G878" s="37" t="s">
        <v>2836</v>
      </c>
    </row>
    <row r="879" spans="1:7" ht="15">
      <c r="A879" s="37" t="s">
        <v>3232</v>
      </c>
      <c r="B879" s="37" t="s">
        <v>36</v>
      </c>
      <c r="C879" s="37" t="s">
        <v>3125</v>
      </c>
      <c r="D879" s="37" t="s">
        <v>3676</v>
      </c>
      <c r="E879" s="38" t="s">
        <v>3125</v>
      </c>
      <c r="F879" s="38" t="s">
        <v>2936</v>
      </c>
      <c r="G879" s="37" t="s">
        <v>2836</v>
      </c>
    </row>
    <row r="880" spans="1:7" ht="15">
      <c r="A880" s="37" t="s">
        <v>3233</v>
      </c>
      <c r="B880" s="37" t="s">
        <v>3234</v>
      </c>
      <c r="C880" s="37" t="s">
        <v>217</v>
      </c>
      <c r="D880" s="37" t="s">
        <v>3676</v>
      </c>
      <c r="E880" s="38" t="s">
        <v>217</v>
      </c>
      <c r="F880" s="38" t="s">
        <v>2936</v>
      </c>
      <c r="G880" s="37" t="s">
        <v>2836</v>
      </c>
    </row>
    <row r="881" spans="1:7" ht="17.25">
      <c r="A881" s="52" t="s">
        <v>3594</v>
      </c>
      <c r="B881" s="52"/>
      <c r="C881" s="52"/>
      <c r="D881" s="52"/>
      <c r="E881" s="53"/>
      <c r="F881" s="52"/>
      <c r="G881" s="52"/>
    </row>
    <row r="882" spans="1:7" ht="15">
      <c r="A882" s="37" t="s">
        <v>3236</v>
      </c>
      <c r="B882" s="37" t="s">
        <v>35</v>
      </c>
      <c r="C882" s="37" t="s">
        <v>217</v>
      </c>
      <c r="D882" s="37" t="s">
        <v>3676</v>
      </c>
      <c r="E882" s="38" t="s">
        <v>217</v>
      </c>
      <c r="F882" s="38" t="s">
        <v>2936</v>
      </c>
      <c r="G882" s="37" t="s">
        <v>3237</v>
      </c>
    </row>
    <row r="883" spans="1:7" ht="15">
      <c r="A883" s="37" t="s">
        <v>3238</v>
      </c>
      <c r="B883" s="37" t="s">
        <v>33</v>
      </c>
      <c r="C883" s="37" t="s">
        <v>3125</v>
      </c>
      <c r="D883" s="37" t="s">
        <v>3676</v>
      </c>
      <c r="E883" s="38" t="s">
        <v>3125</v>
      </c>
      <c r="F883" s="38" t="s">
        <v>2936</v>
      </c>
      <c r="G883" s="37" t="s">
        <v>3239</v>
      </c>
    </row>
    <row r="884" spans="1:7" ht="15">
      <c r="A884" s="37" t="s">
        <v>3240</v>
      </c>
      <c r="B884" s="37" t="s">
        <v>40</v>
      </c>
      <c r="C884" s="37" t="s">
        <v>217</v>
      </c>
      <c r="D884" s="37" t="s">
        <v>3676</v>
      </c>
      <c r="E884" s="38" t="s">
        <v>217</v>
      </c>
      <c r="F884" s="38" t="s">
        <v>2936</v>
      </c>
      <c r="G884" s="37" t="s">
        <v>3241</v>
      </c>
    </row>
    <row r="885" spans="1:7" ht="15">
      <c r="A885" s="37" t="s">
        <v>3242</v>
      </c>
      <c r="B885" s="37" t="s">
        <v>40</v>
      </c>
      <c r="C885" s="37" t="s">
        <v>217</v>
      </c>
      <c r="D885" s="37" t="s">
        <v>3676</v>
      </c>
      <c r="E885" s="38" t="s">
        <v>217</v>
      </c>
      <c r="F885" s="38" t="s">
        <v>2936</v>
      </c>
      <c r="G885" s="37" t="s">
        <v>3243</v>
      </c>
    </row>
    <row r="886" spans="1:7" ht="15">
      <c r="A886" s="37" t="s">
        <v>3244</v>
      </c>
      <c r="B886" s="37" t="s">
        <v>40</v>
      </c>
      <c r="C886" s="37" t="s">
        <v>217</v>
      </c>
      <c r="D886" s="37" t="s">
        <v>3676</v>
      </c>
      <c r="E886" s="38" t="s">
        <v>217</v>
      </c>
      <c r="F886" s="38" t="s">
        <v>2936</v>
      </c>
      <c r="G886" s="37" t="s">
        <v>3245</v>
      </c>
    </row>
    <row r="887" spans="1:7" ht="15">
      <c r="A887" s="37" t="s">
        <v>3246</v>
      </c>
      <c r="B887" s="37" t="s">
        <v>33</v>
      </c>
      <c r="C887" s="37" t="s">
        <v>217</v>
      </c>
      <c r="D887" s="37" t="s">
        <v>3676</v>
      </c>
      <c r="E887" s="38" t="s">
        <v>217</v>
      </c>
      <c r="F887" s="38" t="s">
        <v>2936</v>
      </c>
      <c r="G887" s="37" t="s">
        <v>3247</v>
      </c>
    </row>
    <row r="888" spans="1:7" ht="15">
      <c r="A888" s="37" t="s">
        <v>2934</v>
      </c>
      <c r="B888" s="37" t="s">
        <v>44</v>
      </c>
      <c r="C888" s="37" t="s">
        <v>2935</v>
      </c>
      <c r="D888" s="37" t="s">
        <v>3676</v>
      </c>
      <c r="E888" s="38" t="s">
        <v>3248</v>
      </c>
      <c r="F888" s="38" t="s">
        <v>2936</v>
      </c>
      <c r="G888" s="37" t="s">
        <v>2937</v>
      </c>
    </row>
    <row r="889" spans="1:7" ht="15">
      <c r="A889" s="37" t="s">
        <v>3249</v>
      </c>
      <c r="B889" s="37" t="s">
        <v>56</v>
      </c>
      <c r="C889" s="37" t="s">
        <v>217</v>
      </c>
      <c r="D889" s="37" t="s">
        <v>3676</v>
      </c>
      <c r="E889" s="38" t="s">
        <v>217</v>
      </c>
      <c r="F889" s="38" t="s">
        <v>2936</v>
      </c>
      <c r="G889" s="37" t="s">
        <v>3243</v>
      </c>
    </row>
    <row r="890" spans="1:7" ht="17.25">
      <c r="A890" s="148" t="s">
        <v>3250</v>
      </c>
      <c r="B890" s="148" t="s">
        <v>57</v>
      </c>
      <c r="C890" s="148" t="s">
        <v>3125</v>
      </c>
      <c r="D890" s="148" t="s">
        <v>3676</v>
      </c>
      <c r="E890" s="149" t="s">
        <v>3125</v>
      </c>
      <c r="F890" s="149" t="s">
        <v>2936</v>
      </c>
      <c r="G890" s="148" t="s">
        <v>3251</v>
      </c>
    </row>
    <row r="891" spans="1:7" ht="15">
      <c r="A891" s="37" t="s">
        <v>3252</v>
      </c>
      <c r="B891" s="37" t="s">
        <v>57</v>
      </c>
      <c r="C891" s="37" t="s">
        <v>3125</v>
      </c>
      <c r="D891" s="37" t="s">
        <v>3676</v>
      </c>
      <c r="E891" s="38" t="s">
        <v>3125</v>
      </c>
      <c r="F891" s="38" t="s">
        <v>2936</v>
      </c>
      <c r="G891" s="37" t="s">
        <v>3253</v>
      </c>
    </row>
    <row r="892" spans="1:7" ht="15">
      <c r="A892" s="37" t="s">
        <v>3254</v>
      </c>
      <c r="B892" s="37" t="s">
        <v>58</v>
      </c>
      <c r="C892" s="37" t="s">
        <v>217</v>
      </c>
      <c r="D892" s="37" t="s">
        <v>3676</v>
      </c>
      <c r="E892" s="38" t="s">
        <v>217</v>
      </c>
      <c r="F892" s="38" t="s">
        <v>2936</v>
      </c>
      <c r="G892" s="37" t="s">
        <v>3255</v>
      </c>
    </row>
    <row r="893" spans="1:7" ht="15">
      <c r="A893" s="37" t="s">
        <v>3256</v>
      </c>
      <c r="B893" s="37" t="s">
        <v>42</v>
      </c>
      <c r="C893" s="37" t="s">
        <v>3257</v>
      </c>
      <c r="D893" s="37" t="s">
        <v>3676</v>
      </c>
      <c r="E893" s="38" t="s">
        <v>217</v>
      </c>
      <c r="F893" s="38" t="s">
        <v>2936</v>
      </c>
      <c r="G893" s="37" t="s">
        <v>2836</v>
      </c>
    </row>
    <row r="894" spans="1:7" ht="15">
      <c r="A894" s="37" t="s">
        <v>3258</v>
      </c>
      <c r="B894" s="37" t="s">
        <v>38</v>
      </c>
      <c r="C894" s="37" t="s">
        <v>3125</v>
      </c>
      <c r="D894" s="37" t="s">
        <v>3676</v>
      </c>
      <c r="E894" s="38" t="s">
        <v>3125</v>
      </c>
      <c r="F894" s="38" t="s">
        <v>2936</v>
      </c>
      <c r="G894" s="37" t="s">
        <v>2836</v>
      </c>
    </row>
    <row r="895" spans="1:7" ht="15">
      <c r="A895" s="37" t="s">
        <v>3259</v>
      </c>
      <c r="B895" s="37" t="s">
        <v>33</v>
      </c>
      <c r="C895" s="37" t="s">
        <v>217</v>
      </c>
      <c r="D895" s="37" t="s">
        <v>3676</v>
      </c>
      <c r="E895" s="38" t="s">
        <v>217</v>
      </c>
      <c r="F895" s="38" t="s">
        <v>2936</v>
      </c>
      <c r="G895" s="37" t="s">
        <v>2836</v>
      </c>
    </row>
    <row r="896" spans="1:7" ht="17.25">
      <c r="A896" s="52" t="s">
        <v>3595</v>
      </c>
      <c r="B896" s="52"/>
      <c r="C896" s="52"/>
      <c r="D896" s="52"/>
      <c r="E896" s="53"/>
      <c r="F896" s="52"/>
      <c r="G896" s="52"/>
    </row>
    <row r="897" spans="1:7" ht="15">
      <c r="A897" s="37" t="s">
        <v>3261</v>
      </c>
      <c r="B897" s="37" t="s">
        <v>38</v>
      </c>
      <c r="C897" s="37" t="s">
        <v>217</v>
      </c>
      <c r="D897" s="37" t="s">
        <v>3676</v>
      </c>
      <c r="E897" s="38" t="s">
        <v>217</v>
      </c>
      <c r="F897" s="38" t="s">
        <v>2936</v>
      </c>
      <c r="G897" s="37" t="s">
        <v>3255</v>
      </c>
    </row>
    <row r="898" spans="1:7" ht="15">
      <c r="A898" s="37" t="s">
        <v>3262</v>
      </c>
      <c r="B898" s="37" t="s">
        <v>42</v>
      </c>
      <c r="C898" s="37" t="s">
        <v>3125</v>
      </c>
      <c r="D898" s="37" t="s">
        <v>3676</v>
      </c>
      <c r="E898" s="38" t="s">
        <v>3125</v>
      </c>
      <c r="F898" s="38" t="s">
        <v>2936</v>
      </c>
      <c r="G898" s="37" t="s">
        <v>3263</v>
      </c>
    </row>
    <row r="899" spans="1:7" ht="15">
      <c r="A899" s="37" t="s">
        <v>3264</v>
      </c>
      <c r="B899" s="37" t="s">
        <v>42</v>
      </c>
      <c r="C899" s="37" t="s">
        <v>3125</v>
      </c>
      <c r="D899" s="37" t="s">
        <v>3676</v>
      </c>
      <c r="E899" s="38" t="s">
        <v>3125</v>
      </c>
      <c r="F899" s="38" t="s">
        <v>2936</v>
      </c>
      <c r="G899" s="37" t="s">
        <v>3265</v>
      </c>
    </row>
    <row r="900" spans="1:7" ht="15">
      <c r="A900" s="37" t="s">
        <v>3266</v>
      </c>
      <c r="B900" s="37" t="s">
        <v>44</v>
      </c>
      <c r="C900" s="37" t="s">
        <v>217</v>
      </c>
      <c r="D900" s="37" t="s">
        <v>3676</v>
      </c>
      <c r="E900" s="38" t="s">
        <v>217</v>
      </c>
      <c r="F900" s="38" t="s">
        <v>2936</v>
      </c>
      <c r="G900" s="37" t="s">
        <v>3267</v>
      </c>
    </row>
    <row r="901" spans="1:7" ht="15">
      <c r="A901" s="37" t="s">
        <v>3268</v>
      </c>
      <c r="B901" s="37" t="s">
        <v>56</v>
      </c>
      <c r="C901" s="37" t="s">
        <v>3269</v>
      </c>
      <c r="D901" s="37" t="s">
        <v>3676</v>
      </c>
      <c r="E901" s="38" t="s">
        <v>217</v>
      </c>
      <c r="F901" s="38" t="s">
        <v>2936</v>
      </c>
      <c r="G901" s="37" t="s">
        <v>3270</v>
      </c>
    </row>
    <row r="902" spans="1:7" ht="15">
      <c r="A902" s="37" t="s">
        <v>3271</v>
      </c>
      <c r="B902" s="37" t="s">
        <v>56</v>
      </c>
      <c r="C902" s="37" t="s">
        <v>3269</v>
      </c>
      <c r="D902" s="37" t="s">
        <v>3676</v>
      </c>
      <c r="E902" s="38" t="s">
        <v>217</v>
      </c>
      <c r="F902" s="38" t="s">
        <v>2936</v>
      </c>
      <c r="G902" s="37" t="s">
        <v>3270</v>
      </c>
    </row>
    <row r="903" spans="1:7" ht="15">
      <c r="A903" s="37" t="s">
        <v>3272</v>
      </c>
      <c r="B903" s="37" t="s">
        <v>56</v>
      </c>
      <c r="C903" s="37" t="s">
        <v>217</v>
      </c>
      <c r="D903" s="37" t="s">
        <v>3676</v>
      </c>
      <c r="E903" s="38" t="s">
        <v>217</v>
      </c>
      <c r="F903" s="38" t="s">
        <v>2936</v>
      </c>
      <c r="G903" s="37" t="s">
        <v>3273</v>
      </c>
    </row>
    <row r="904" spans="1:7" ht="15">
      <c r="A904" s="37" t="s">
        <v>3274</v>
      </c>
      <c r="B904" s="37" t="s">
        <v>57</v>
      </c>
      <c r="C904" s="37" t="s">
        <v>3125</v>
      </c>
      <c r="D904" s="37" t="s">
        <v>3676</v>
      </c>
      <c r="E904" s="38" t="s">
        <v>3125</v>
      </c>
      <c r="F904" s="38" t="s">
        <v>2936</v>
      </c>
      <c r="G904" s="37" t="s">
        <v>3275</v>
      </c>
    </row>
    <row r="905" spans="1:7" ht="15">
      <c r="A905" s="37" t="s">
        <v>2947</v>
      </c>
      <c r="B905" s="37" t="s">
        <v>58</v>
      </c>
      <c r="C905" s="37" t="s">
        <v>2839</v>
      </c>
      <c r="D905" s="37" t="s">
        <v>3676</v>
      </c>
      <c r="E905" s="38" t="s">
        <v>217</v>
      </c>
      <c r="F905" s="38" t="s">
        <v>2936</v>
      </c>
      <c r="G905" s="37" t="s">
        <v>2948</v>
      </c>
    </row>
    <row r="906" spans="1:7" ht="15">
      <c r="A906" s="37" t="s">
        <v>3276</v>
      </c>
      <c r="B906" s="37" t="s">
        <v>58</v>
      </c>
      <c r="C906" s="37" t="s">
        <v>3125</v>
      </c>
      <c r="D906" s="37" t="s">
        <v>3676</v>
      </c>
      <c r="E906" s="38" t="s">
        <v>3125</v>
      </c>
      <c r="F906" s="38" t="s">
        <v>2936</v>
      </c>
      <c r="G906" s="37" t="s">
        <v>3277</v>
      </c>
    </row>
    <row r="907" spans="1:7" ht="15">
      <c r="A907" s="37" t="s">
        <v>3278</v>
      </c>
      <c r="B907" s="37" t="s">
        <v>58</v>
      </c>
      <c r="C907" s="37" t="s">
        <v>217</v>
      </c>
      <c r="D907" s="37" t="s">
        <v>3676</v>
      </c>
      <c r="E907" s="38" t="s">
        <v>217</v>
      </c>
      <c r="F907" s="38" t="s">
        <v>2936</v>
      </c>
      <c r="G907" s="37" t="s">
        <v>3279</v>
      </c>
    </row>
    <row r="908" spans="1:7" ht="17.25">
      <c r="A908" s="148" t="s">
        <v>3280</v>
      </c>
      <c r="B908" s="148" t="s">
        <v>3281</v>
      </c>
      <c r="C908" s="148" t="s">
        <v>217</v>
      </c>
      <c r="D908" s="148" t="s">
        <v>3676</v>
      </c>
      <c r="E908" s="149" t="s">
        <v>217</v>
      </c>
      <c r="F908" s="149" t="s">
        <v>2936</v>
      </c>
      <c r="G908" s="148" t="s">
        <v>3282</v>
      </c>
    </row>
    <row r="909" spans="1:7" ht="15">
      <c r="A909" s="37" t="s">
        <v>3283</v>
      </c>
      <c r="B909" s="37" t="s">
        <v>3284</v>
      </c>
      <c r="C909" s="37" t="s">
        <v>3125</v>
      </c>
      <c r="D909" s="37" t="s">
        <v>3676</v>
      </c>
      <c r="E909" s="38" t="s">
        <v>3125</v>
      </c>
      <c r="F909" s="38" t="s">
        <v>2936</v>
      </c>
      <c r="G909" s="37" t="s">
        <v>3285</v>
      </c>
    </row>
    <row r="910" spans="1:7" ht="15">
      <c r="A910" s="37" t="s">
        <v>2950</v>
      </c>
      <c r="B910" s="37" t="s">
        <v>2951</v>
      </c>
      <c r="C910" s="37" t="s">
        <v>1333</v>
      </c>
      <c r="D910" s="37" t="s">
        <v>3676</v>
      </c>
      <c r="E910" s="38" t="s">
        <v>1333</v>
      </c>
      <c r="F910" s="38" t="s">
        <v>2936</v>
      </c>
      <c r="G910" s="37" t="s">
        <v>2836</v>
      </c>
    </row>
    <row r="911" spans="1:7" ht="15">
      <c r="A911" s="37" t="s">
        <v>2952</v>
      </c>
      <c r="B911" s="37" t="s">
        <v>2951</v>
      </c>
      <c r="C911" s="37" t="s">
        <v>1333</v>
      </c>
      <c r="D911" s="37" t="s">
        <v>3676</v>
      </c>
      <c r="E911" s="38" t="s">
        <v>1333</v>
      </c>
      <c r="F911" s="38" t="s">
        <v>2936</v>
      </c>
      <c r="G911" s="37" t="s">
        <v>2836</v>
      </c>
    </row>
    <row r="912" spans="1:7" ht="15">
      <c r="A912" s="37" t="s">
        <v>3286</v>
      </c>
      <c r="B912" s="37" t="s">
        <v>40</v>
      </c>
      <c r="C912" s="37" t="s">
        <v>217</v>
      </c>
      <c r="D912" s="37" t="s">
        <v>3676</v>
      </c>
      <c r="E912" s="38" t="s">
        <v>217</v>
      </c>
      <c r="F912" s="38" t="s">
        <v>2936</v>
      </c>
      <c r="G912" s="37" t="s">
        <v>3287</v>
      </c>
    </row>
    <row r="913" spans="1:7" ht="17.25">
      <c r="A913" s="148" t="s">
        <v>3288</v>
      </c>
      <c r="B913" s="148"/>
      <c r="C913" s="148" t="s">
        <v>217</v>
      </c>
      <c r="D913" s="148" t="s">
        <v>3676</v>
      </c>
      <c r="E913" s="149" t="s">
        <v>217</v>
      </c>
      <c r="F913" s="149" t="s">
        <v>2936</v>
      </c>
      <c r="G913" s="148" t="s">
        <v>2836</v>
      </c>
    </row>
    <row r="914" spans="1:7" ht="17.25">
      <c r="A914" s="52" t="s">
        <v>3596</v>
      </c>
      <c r="B914" s="52"/>
      <c r="C914" s="52"/>
      <c r="D914" s="52"/>
      <c r="E914" s="53"/>
      <c r="F914" s="52"/>
      <c r="G914" s="52"/>
    </row>
    <row r="915" spans="1:7" ht="15">
      <c r="A915" s="37" t="s">
        <v>2956</v>
      </c>
      <c r="B915" s="37" t="s">
        <v>2957</v>
      </c>
      <c r="C915" s="37" t="s">
        <v>1333</v>
      </c>
      <c r="D915" s="37" t="s">
        <v>3678</v>
      </c>
      <c r="E915" s="38" t="s">
        <v>1333</v>
      </c>
      <c r="F915" s="38" t="s">
        <v>2936</v>
      </c>
      <c r="G915" s="37" t="s">
        <v>2836</v>
      </c>
    </row>
    <row r="916" spans="1:7" ht="15">
      <c r="A916" s="37" t="s">
        <v>2958</v>
      </c>
      <c r="B916" s="37"/>
      <c r="C916" s="37" t="s">
        <v>2959</v>
      </c>
      <c r="D916" s="37" t="s">
        <v>3678</v>
      </c>
      <c r="E916" s="38" t="s">
        <v>2959</v>
      </c>
      <c r="F916" s="38" t="s">
        <v>2936</v>
      </c>
      <c r="G916" s="37" t="s">
        <v>2836</v>
      </c>
    </row>
    <row r="917" spans="1:7" ht="15">
      <c r="A917" s="37" t="s">
        <v>3290</v>
      </c>
      <c r="B917" s="37" t="s">
        <v>3291</v>
      </c>
      <c r="C917" s="37" t="s">
        <v>3125</v>
      </c>
      <c r="D917" s="37" t="s">
        <v>3678</v>
      </c>
      <c r="E917" s="38" t="s">
        <v>3125</v>
      </c>
      <c r="F917" s="38" t="s">
        <v>2936</v>
      </c>
      <c r="G917" s="37" t="s">
        <v>3292</v>
      </c>
    </row>
    <row r="918" spans="1:7" ht="17.25">
      <c r="A918" s="148" t="s">
        <v>3293</v>
      </c>
      <c r="B918" s="148"/>
      <c r="C918" s="148" t="s">
        <v>217</v>
      </c>
      <c r="D918" s="148" t="s">
        <v>3678</v>
      </c>
      <c r="E918" s="149" t="s">
        <v>217</v>
      </c>
      <c r="F918" s="149" t="s">
        <v>2936</v>
      </c>
      <c r="G918" s="148" t="s">
        <v>2836</v>
      </c>
    </row>
    <row r="919" spans="1:7" ht="17.25">
      <c r="A919" s="52" t="s">
        <v>3597</v>
      </c>
      <c r="B919" s="52"/>
      <c r="C919" s="52"/>
      <c r="D919" s="52"/>
      <c r="E919" s="53"/>
      <c r="F919" s="52"/>
      <c r="G919" s="52"/>
    </row>
    <row r="920" spans="1:7" ht="15">
      <c r="A920" s="37" t="s">
        <v>3295</v>
      </c>
      <c r="B920" s="37" t="s">
        <v>10</v>
      </c>
      <c r="C920" s="37" t="s">
        <v>217</v>
      </c>
      <c r="D920" s="37" t="s">
        <v>3678</v>
      </c>
      <c r="E920" s="38" t="s">
        <v>217</v>
      </c>
      <c r="F920" s="38" t="s">
        <v>2936</v>
      </c>
      <c r="G920" s="37" t="s">
        <v>2836</v>
      </c>
    </row>
    <row r="921" spans="1:7" ht="15">
      <c r="A921" s="37" t="s">
        <v>3296</v>
      </c>
      <c r="B921" s="37" t="s">
        <v>3297</v>
      </c>
      <c r="C921" s="37" t="s">
        <v>217</v>
      </c>
      <c r="D921" s="37" t="s">
        <v>3678</v>
      </c>
      <c r="E921" s="38" t="s">
        <v>217</v>
      </c>
      <c r="F921" s="38" t="s">
        <v>2936</v>
      </c>
      <c r="G921" s="37" t="s">
        <v>3298</v>
      </c>
    </row>
    <row r="922" spans="1:7" ht="15">
      <c r="A922" s="37" t="s">
        <v>3299</v>
      </c>
      <c r="B922" s="37" t="s">
        <v>3297</v>
      </c>
      <c r="C922" s="37" t="s">
        <v>217</v>
      </c>
      <c r="D922" s="37" t="s">
        <v>3678</v>
      </c>
      <c r="E922" s="38" t="s">
        <v>217</v>
      </c>
      <c r="F922" s="38" t="s">
        <v>2936</v>
      </c>
      <c r="G922" s="37" t="s">
        <v>2836</v>
      </c>
    </row>
    <row r="923" spans="1:7" ht="17.25">
      <c r="A923" s="148" t="s">
        <v>3300</v>
      </c>
      <c r="B923" s="148" t="s">
        <v>12</v>
      </c>
      <c r="C923" s="148" t="s">
        <v>217</v>
      </c>
      <c r="D923" s="148" t="s">
        <v>3678</v>
      </c>
      <c r="E923" s="149" t="s">
        <v>217</v>
      </c>
      <c r="F923" s="149" t="s">
        <v>2936</v>
      </c>
      <c r="G923" s="148" t="s">
        <v>3301</v>
      </c>
    </row>
    <row r="924" spans="1:7" ht="17.25">
      <c r="A924" s="52" t="s">
        <v>3598</v>
      </c>
      <c r="B924" s="52"/>
      <c r="C924" s="52"/>
      <c r="D924" s="52"/>
      <c r="E924" s="53"/>
      <c r="F924" s="52"/>
      <c r="G924" s="52"/>
    </row>
    <row r="925" spans="1:7" ht="15">
      <c r="A925" s="37" t="s">
        <v>3303</v>
      </c>
      <c r="B925" s="37" t="s">
        <v>2980</v>
      </c>
      <c r="C925" s="37" t="s">
        <v>217</v>
      </c>
      <c r="D925" s="37" t="s">
        <v>3678</v>
      </c>
      <c r="E925" s="38" t="s">
        <v>217</v>
      </c>
      <c r="F925" s="38" t="s">
        <v>2936</v>
      </c>
      <c r="G925" s="37" t="s">
        <v>2836</v>
      </c>
    </row>
    <row r="926" spans="1:7" ht="15">
      <c r="A926" s="37" t="s">
        <v>3304</v>
      </c>
      <c r="B926" s="37" t="s">
        <v>2980</v>
      </c>
      <c r="C926" s="37" t="s">
        <v>3305</v>
      </c>
      <c r="D926" s="37" t="s">
        <v>3678</v>
      </c>
      <c r="E926" s="38" t="s">
        <v>217</v>
      </c>
      <c r="F926" s="38" t="s">
        <v>2936</v>
      </c>
      <c r="G926" s="37" t="s">
        <v>2836</v>
      </c>
    </row>
    <row r="927" spans="1:7" ht="15">
      <c r="A927" s="37" t="s">
        <v>3306</v>
      </c>
      <c r="B927" s="37" t="s">
        <v>2980</v>
      </c>
      <c r="C927" s="37" t="s">
        <v>3257</v>
      </c>
      <c r="D927" s="37" t="s">
        <v>3678</v>
      </c>
      <c r="E927" s="38" t="s">
        <v>217</v>
      </c>
      <c r="F927" s="38" t="s">
        <v>2936</v>
      </c>
      <c r="G927" s="37" t="s">
        <v>3307</v>
      </c>
    </row>
    <row r="928" spans="1:7" ht="15">
      <c r="A928" s="37" t="s">
        <v>3308</v>
      </c>
      <c r="B928" s="37" t="s">
        <v>2980</v>
      </c>
      <c r="C928" s="37" t="s">
        <v>217</v>
      </c>
      <c r="D928" s="37" t="s">
        <v>3678</v>
      </c>
      <c r="E928" s="38" t="s">
        <v>217</v>
      </c>
      <c r="F928" s="38" t="s">
        <v>2936</v>
      </c>
      <c r="G928" s="37" t="s">
        <v>2836</v>
      </c>
    </row>
    <row r="929" spans="1:7" ht="17.25">
      <c r="A929" s="52" t="s">
        <v>3599</v>
      </c>
      <c r="B929" s="52"/>
      <c r="C929" s="52"/>
      <c r="D929" s="52"/>
      <c r="E929" s="53"/>
      <c r="F929" s="52"/>
      <c r="G929" s="52"/>
    </row>
    <row r="930" spans="1:7" ht="17.25">
      <c r="A930" s="148" t="s">
        <v>3310</v>
      </c>
      <c r="B930" s="148" t="s">
        <v>3311</v>
      </c>
      <c r="C930" s="148" t="s">
        <v>3312</v>
      </c>
      <c r="D930" s="148" t="s">
        <v>3678</v>
      </c>
      <c r="E930" s="149" t="s">
        <v>217</v>
      </c>
      <c r="F930" s="149" t="s">
        <v>2936</v>
      </c>
      <c r="G930" s="148" t="s">
        <v>2836</v>
      </c>
    </row>
    <row r="931" spans="1:7" ht="15">
      <c r="A931" s="37" t="s">
        <v>3313</v>
      </c>
      <c r="B931" s="37" t="s">
        <v>3314</v>
      </c>
      <c r="C931" s="37" t="s">
        <v>3315</v>
      </c>
      <c r="D931" s="37" t="s">
        <v>3678</v>
      </c>
      <c r="E931" s="38" t="s">
        <v>217</v>
      </c>
      <c r="F931" s="38" t="s">
        <v>2936</v>
      </c>
      <c r="G931" s="37" t="s">
        <v>2836</v>
      </c>
    </row>
    <row r="932" spans="1:7" ht="15">
      <c r="A932" s="37" t="s">
        <v>3316</v>
      </c>
      <c r="B932" s="37" t="s">
        <v>3317</v>
      </c>
      <c r="C932" s="37" t="s">
        <v>217</v>
      </c>
      <c r="D932" s="37" t="s">
        <v>3678</v>
      </c>
      <c r="E932" s="38" t="s">
        <v>217</v>
      </c>
      <c r="F932" s="38" t="s">
        <v>2936</v>
      </c>
      <c r="G932" s="37" t="s">
        <v>2836</v>
      </c>
    </row>
    <row r="933" spans="1:7" ht="15">
      <c r="A933" s="37" t="s">
        <v>3318</v>
      </c>
      <c r="B933" s="37" t="s">
        <v>3319</v>
      </c>
      <c r="C933" s="37" t="s">
        <v>217</v>
      </c>
      <c r="D933" s="37" t="s">
        <v>3678</v>
      </c>
      <c r="E933" s="38" t="s">
        <v>217</v>
      </c>
      <c r="F933" s="38" t="s">
        <v>2936</v>
      </c>
      <c r="G933" s="37" t="s">
        <v>2836</v>
      </c>
    </row>
    <row r="934" spans="1:7" ht="15">
      <c r="A934" s="37" t="s">
        <v>3320</v>
      </c>
      <c r="B934" s="37" t="s">
        <v>3317</v>
      </c>
      <c r="C934" s="37" t="s">
        <v>217</v>
      </c>
      <c r="D934" s="37" t="s">
        <v>3678</v>
      </c>
      <c r="E934" s="38" t="s">
        <v>217</v>
      </c>
      <c r="F934" s="38" t="s">
        <v>2936</v>
      </c>
      <c r="G934" s="37" t="s">
        <v>2836</v>
      </c>
    </row>
    <row r="935" spans="1:7" ht="15">
      <c r="A935" s="37" t="s">
        <v>3321</v>
      </c>
      <c r="B935" s="37" t="s">
        <v>3317</v>
      </c>
      <c r="C935" s="37" t="s">
        <v>217</v>
      </c>
      <c r="D935" s="37" t="s">
        <v>3678</v>
      </c>
      <c r="E935" s="38" t="s">
        <v>217</v>
      </c>
      <c r="F935" s="38" t="s">
        <v>2936</v>
      </c>
      <c r="G935" s="37" t="s">
        <v>2836</v>
      </c>
    </row>
    <row r="936" spans="1:7" ht="17.25">
      <c r="A936" s="52" t="s">
        <v>3600</v>
      </c>
      <c r="B936" s="52"/>
      <c r="C936" s="52"/>
      <c r="D936" s="52"/>
      <c r="E936" s="53"/>
      <c r="F936" s="52"/>
      <c r="G936" s="52"/>
    </row>
    <row r="937" spans="1:7" ht="15">
      <c r="A937" s="37" t="s">
        <v>3323</v>
      </c>
      <c r="B937" s="37" t="s">
        <v>10</v>
      </c>
      <c r="C937" s="37" t="s">
        <v>217</v>
      </c>
      <c r="D937" s="37" t="s">
        <v>3678</v>
      </c>
      <c r="E937" s="38" t="s">
        <v>217</v>
      </c>
      <c r="F937" s="38" t="s">
        <v>2936</v>
      </c>
      <c r="G937" s="37" t="s">
        <v>2836</v>
      </c>
    </row>
    <row r="938" spans="1:7" ht="17.25">
      <c r="A938" s="148" t="s">
        <v>2961</v>
      </c>
      <c r="B938" s="148" t="s">
        <v>10</v>
      </c>
      <c r="C938" s="148" t="s">
        <v>2847</v>
      </c>
      <c r="D938" s="148" t="s">
        <v>3678</v>
      </c>
      <c r="E938" s="149" t="s">
        <v>3416</v>
      </c>
      <c r="F938" s="149" t="s">
        <v>2936</v>
      </c>
      <c r="G938" s="148" t="s">
        <v>2836</v>
      </c>
    </row>
    <row r="939" spans="1:7" ht="15">
      <c r="A939" s="37" t="s">
        <v>2962</v>
      </c>
      <c r="B939" s="37" t="s">
        <v>10</v>
      </c>
      <c r="C939" s="37" t="s">
        <v>2847</v>
      </c>
      <c r="D939" s="37" t="s">
        <v>3678</v>
      </c>
      <c r="E939" s="38" t="s">
        <v>3416</v>
      </c>
      <c r="F939" s="38" t="s">
        <v>2936</v>
      </c>
      <c r="G939" s="37" t="s">
        <v>2836</v>
      </c>
    </row>
    <row r="940" spans="1:7" ht="15">
      <c r="A940" s="37" t="s">
        <v>2963</v>
      </c>
      <c r="B940" s="37" t="s">
        <v>10</v>
      </c>
      <c r="C940" s="37" t="s">
        <v>2847</v>
      </c>
      <c r="D940" s="37" t="s">
        <v>3678</v>
      </c>
      <c r="E940" s="38" t="s">
        <v>3416</v>
      </c>
      <c r="F940" s="38" t="s">
        <v>2936</v>
      </c>
      <c r="G940" s="37" t="s">
        <v>2836</v>
      </c>
    </row>
    <row r="941" spans="1:7" ht="15">
      <c r="A941" s="37" t="s">
        <v>2964</v>
      </c>
      <c r="B941" s="37" t="s">
        <v>10</v>
      </c>
      <c r="C941" s="37" t="s">
        <v>2847</v>
      </c>
      <c r="D941" s="37" t="s">
        <v>3678</v>
      </c>
      <c r="E941" s="38" t="s">
        <v>3416</v>
      </c>
      <c r="F941" s="38" t="s">
        <v>2936</v>
      </c>
      <c r="G941" s="37" t="s">
        <v>2836</v>
      </c>
    </row>
    <row r="942" spans="1:7" ht="15">
      <c r="A942" s="37" t="s">
        <v>3324</v>
      </c>
      <c r="B942" s="37" t="s">
        <v>61</v>
      </c>
      <c r="C942" s="37" t="s">
        <v>217</v>
      </c>
      <c r="D942" s="37" t="s">
        <v>3678</v>
      </c>
      <c r="E942" s="38" t="s">
        <v>217</v>
      </c>
      <c r="F942" s="38" t="s">
        <v>2936</v>
      </c>
      <c r="G942" s="37" t="s">
        <v>3325</v>
      </c>
    </row>
    <row r="943" spans="1:7" ht="15">
      <c r="A943" s="37" t="s">
        <v>3326</v>
      </c>
      <c r="B943" s="37" t="s">
        <v>61</v>
      </c>
      <c r="C943" s="37" t="s">
        <v>217</v>
      </c>
      <c r="D943" s="37" t="s">
        <v>3678</v>
      </c>
      <c r="E943" s="38" t="s">
        <v>217</v>
      </c>
      <c r="F943" s="38" t="s">
        <v>2936</v>
      </c>
      <c r="G943" s="37" t="s">
        <v>2836</v>
      </c>
    </row>
    <row r="944" spans="1:7" ht="17.25">
      <c r="A944" s="52" t="s">
        <v>3601</v>
      </c>
      <c r="B944" s="52"/>
      <c r="C944" s="52"/>
      <c r="D944" s="52"/>
      <c r="E944" s="53"/>
      <c r="F944" s="52"/>
      <c r="G944" s="52"/>
    </row>
    <row r="945" spans="1:7" ht="15">
      <c r="A945" s="37" t="s">
        <v>3328</v>
      </c>
      <c r="B945" s="37" t="s">
        <v>74</v>
      </c>
      <c r="C945" s="37" t="s">
        <v>217</v>
      </c>
      <c r="D945" s="37" t="s">
        <v>3678</v>
      </c>
      <c r="E945" s="38" t="s">
        <v>217</v>
      </c>
      <c r="F945" s="38" t="s">
        <v>2936</v>
      </c>
      <c r="G945" s="37" t="s">
        <v>2836</v>
      </c>
    </row>
    <row r="946" spans="1:7" ht="15">
      <c r="A946" s="37" t="s">
        <v>3329</v>
      </c>
      <c r="B946" s="37" t="s">
        <v>3330</v>
      </c>
      <c r="C946" s="37" t="s">
        <v>3312</v>
      </c>
      <c r="D946" s="37" t="s">
        <v>3678</v>
      </c>
      <c r="E946" s="38" t="s">
        <v>217</v>
      </c>
      <c r="F946" s="38" t="s">
        <v>2936</v>
      </c>
      <c r="G946" s="37" t="s">
        <v>2836</v>
      </c>
    </row>
    <row r="947" spans="1:7" ht="15">
      <c r="A947" s="37" t="s">
        <v>3331</v>
      </c>
      <c r="B947" s="37" t="s">
        <v>74</v>
      </c>
      <c r="C947" s="37" t="s">
        <v>3332</v>
      </c>
      <c r="D947" s="37" t="s">
        <v>3678</v>
      </c>
      <c r="E947" s="38" t="s">
        <v>217</v>
      </c>
      <c r="F947" s="38" t="s">
        <v>2936</v>
      </c>
      <c r="G947" s="37" t="s">
        <v>3333</v>
      </c>
    </row>
    <row r="948" spans="1:7" ht="15">
      <c r="A948" s="37" t="s">
        <v>3334</v>
      </c>
      <c r="B948" s="37" t="s">
        <v>2957</v>
      </c>
      <c r="C948" s="37" t="s">
        <v>3335</v>
      </c>
      <c r="D948" s="37" t="s">
        <v>3678</v>
      </c>
      <c r="E948" s="38" t="s">
        <v>217</v>
      </c>
      <c r="F948" s="38" t="s">
        <v>2936</v>
      </c>
      <c r="G948" s="37" t="s">
        <v>2836</v>
      </c>
    </row>
    <row r="949" spans="1:7" ht="17.25">
      <c r="A949" s="148" t="s">
        <v>2966</v>
      </c>
      <c r="B949" s="148" t="s">
        <v>2957</v>
      </c>
      <c r="C949" s="148" t="s">
        <v>2847</v>
      </c>
      <c r="D949" s="148" t="s">
        <v>3678</v>
      </c>
      <c r="E949" s="149" t="s">
        <v>3416</v>
      </c>
      <c r="F949" s="149" t="s">
        <v>2936</v>
      </c>
      <c r="G949" s="148" t="s">
        <v>2836</v>
      </c>
    </row>
    <row r="950" spans="1:7" ht="15">
      <c r="A950" s="37" t="s">
        <v>2967</v>
      </c>
      <c r="B950" s="37" t="s">
        <v>2957</v>
      </c>
      <c r="C950" s="37" t="s">
        <v>2847</v>
      </c>
      <c r="D950" s="37" t="s">
        <v>3678</v>
      </c>
      <c r="E950" s="38" t="s">
        <v>3416</v>
      </c>
      <c r="F950" s="38" t="s">
        <v>2936</v>
      </c>
      <c r="G950" s="37" t="s">
        <v>2836</v>
      </c>
    </row>
    <row r="951" spans="1:7" ht="15">
      <c r="A951" s="37" t="s">
        <v>2968</v>
      </c>
      <c r="B951" s="37" t="s">
        <v>2957</v>
      </c>
      <c r="C951" s="37" t="s">
        <v>2847</v>
      </c>
      <c r="D951" s="37" t="s">
        <v>3678</v>
      </c>
      <c r="E951" s="38" t="s">
        <v>3416</v>
      </c>
      <c r="F951" s="38" t="s">
        <v>2936</v>
      </c>
      <c r="G951" s="37" t="s">
        <v>2836</v>
      </c>
    </row>
    <row r="952" spans="1:7" ht="15">
      <c r="A952" s="37" t="s">
        <v>3336</v>
      </c>
      <c r="B952" s="37" t="s">
        <v>74</v>
      </c>
      <c r="C952" s="37" t="s">
        <v>3125</v>
      </c>
      <c r="D952" s="37" t="s">
        <v>3678</v>
      </c>
      <c r="E952" s="38" t="s">
        <v>3125</v>
      </c>
      <c r="F952" s="38" t="s">
        <v>2936</v>
      </c>
      <c r="G952" s="37" t="s">
        <v>2836</v>
      </c>
    </row>
    <row r="953" spans="1:7" ht="15">
      <c r="A953" s="37" t="s">
        <v>3337</v>
      </c>
      <c r="B953" s="37" t="s">
        <v>83</v>
      </c>
      <c r="C953" s="37" t="s">
        <v>217</v>
      </c>
      <c r="D953" s="37" t="s">
        <v>3678</v>
      </c>
      <c r="E953" s="38" t="s">
        <v>217</v>
      </c>
      <c r="F953" s="38" t="s">
        <v>2936</v>
      </c>
      <c r="G953" s="37" t="s">
        <v>2836</v>
      </c>
    </row>
    <row r="954" spans="1:7" ht="15">
      <c r="A954" s="37" t="s">
        <v>3338</v>
      </c>
      <c r="B954" s="37" t="s">
        <v>3330</v>
      </c>
      <c r="C954" s="37" t="s">
        <v>217</v>
      </c>
      <c r="D954" s="37" t="s">
        <v>3678</v>
      </c>
      <c r="E954" s="38" t="s">
        <v>217</v>
      </c>
      <c r="F954" s="38" t="s">
        <v>2936</v>
      </c>
      <c r="G954" s="37" t="s">
        <v>2836</v>
      </c>
    </row>
    <row r="955" spans="1:7" ht="17.25">
      <c r="A955" s="52" t="s">
        <v>3602</v>
      </c>
      <c r="B955" s="52"/>
      <c r="C955" s="52"/>
      <c r="D955" s="52"/>
      <c r="E955" s="53"/>
      <c r="F955" s="52"/>
      <c r="G955" s="52"/>
    </row>
    <row r="956" spans="1:7" ht="15">
      <c r="A956" s="37" t="s">
        <v>3343</v>
      </c>
      <c r="B956" s="37" t="s">
        <v>2957</v>
      </c>
      <c r="C956" s="37" t="s">
        <v>3125</v>
      </c>
      <c r="D956" s="37" t="s">
        <v>3678</v>
      </c>
      <c r="E956" s="38" t="s">
        <v>3125</v>
      </c>
      <c r="F956" s="38" t="s">
        <v>2936</v>
      </c>
      <c r="G956" s="37" t="s">
        <v>2836</v>
      </c>
    </row>
    <row r="957" spans="1:7" ht="15">
      <c r="A957" s="37" t="s">
        <v>3105</v>
      </c>
      <c r="B957" s="37" t="s">
        <v>2957</v>
      </c>
      <c r="C957" s="37" t="s">
        <v>3106</v>
      </c>
      <c r="D957" s="37" t="s">
        <v>3678</v>
      </c>
      <c r="E957" s="38" t="s">
        <v>3125</v>
      </c>
      <c r="F957" s="38" t="s">
        <v>2936</v>
      </c>
      <c r="G957" s="37" t="s">
        <v>2836</v>
      </c>
    </row>
    <row r="958" spans="1:7" ht="15">
      <c r="A958" s="37" t="s">
        <v>3344</v>
      </c>
      <c r="B958" s="37" t="s">
        <v>74</v>
      </c>
      <c r="C958" s="37" t="s">
        <v>217</v>
      </c>
      <c r="D958" s="37" t="s">
        <v>3678</v>
      </c>
      <c r="E958" s="38" t="s">
        <v>217</v>
      </c>
      <c r="F958" s="38" t="s">
        <v>2936</v>
      </c>
      <c r="G958" s="37" t="s">
        <v>2836</v>
      </c>
    </row>
    <row r="959" spans="1:7" ht="15">
      <c r="A959" s="37" t="s">
        <v>3345</v>
      </c>
      <c r="B959" s="37" t="s">
        <v>74</v>
      </c>
      <c r="C959" s="37" t="s">
        <v>217</v>
      </c>
      <c r="D959" s="37" t="s">
        <v>3678</v>
      </c>
      <c r="E959" s="38" t="s">
        <v>217</v>
      </c>
      <c r="F959" s="38" t="s">
        <v>2936</v>
      </c>
      <c r="G959" s="37" t="s">
        <v>2836</v>
      </c>
    </row>
    <row r="960" spans="1:7" ht="17.25">
      <c r="A960" s="148" t="s">
        <v>3346</v>
      </c>
      <c r="B960" s="148" t="s">
        <v>61</v>
      </c>
      <c r="C960" s="148" t="s">
        <v>217</v>
      </c>
      <c r="D960" s="148" t="s">
        <v>3678</v>
      </c>
      <c r="E960" s="149" t="s">
        <v>217</v>
      </c>
      <c r="F960" s="149" t="s">
        <v>2936</v>
      </c>
      <c r="G960" s="148" t="s">
        <v>2836</v>
      </c>
    </row>
    <row r="961" spans="1:7" ht="15">
      <c r="A961" s="37" t="s">
        <v>3347</v>
      </c>
      <c r="B961" s="37" t="s">
        <v>75</v>
      </c>
      <c r="C961" s="37" t="s">
        <v>3125</v>
      </c>
      <c r="D961" s="37" t="s">
        <v>3678</v>
      </c>
      <c r="E961" s="38" t="s">
        <v>3125</v>
      </c>
      <c r="F961" s="38" t="s">
        <v>2936</v>
      </c>
      <c r="G961" s="37" t="s">
        <v>2836</v>
      </c>
    </row>
    <row r="962" spans="1:7" ht="15">
      <c r="A962" s="37" t="s">
        <v>3348</v>
      </c>
      <c r="B962" s="37" t="s">
        <v>75</v>
      </c>
      <c r="C962" s="37" t="s">
        <v>3125</v>
      </c>
      <c r="D962" s="37" t="s">
        <v>3678</v>
      </c>
      <c r="E962" s="38" t="s">
        <v>3125</v>
      </c>
      <c r="F962" s="38" t="s">
        <v>2936</v>
      </c>
      <c r="G962" s="37" t="s">
        <v>2836</v>
      </c>
    </row>
    <row r="963" spans="1:7" ht="17.25">
      <c r="A963" s="148" t="s">
        <v>2970</v>
      </c>
      <c r="B963" s="148" t="s">
        <v>2957</v>
      </c>
      <c r="C963" s="148" t="s">
        <v>2847</v>
      </c>
      <c r="D963" s="148" t="s">
        <v>3678</v>
      </c>
      <c r="E963" s="149" t="s">
        <v>3416</v>
      </c>
      <c r="F963" s="149" t="s">
        <v>2936</v>
      </c>
      <c r="G963" s="148" t="s">
        <v>2836</v>
      </c>
    </row>
    <row r="964" spans="1:7" ht="15">
      <c r="A964" s="37" t="s">
        <v>3349</v>
      </c>
      <c r="B964" s="37" t="s">
        <v>75</v>
      </c>
      <c r="C964" s="37" t="s">
        <v>217</v>
      </c>
      <c r="D964" s="37" t="s">
        <v>3678</v>
      </c>
      <c r="E964" s="38" t="s">
        <v>217</v>
      </c>
      <c r="F964" s="38" t="s">
        <v>2936</v>
      </c>
      <c r="G964" s="37" t="s">
        <v>3350</v>
      </c>
    </row>
    <row r="965" spans="1:7" ht="15">
      <c r="A965" s="37" t="s">
        <v>2971</v>
      </c>
      <c r="B965" s="37" t="s">
        <v>2957</v>
      </c>
      <c r="C965" s="37" t="s">
        <v>2847</v>
      </c>
      <c r="D965" s="37" t="s">
        <v>3678</v>
      </c>
      <c r="E965" s="38" t="s">
        <v>3416</v>
      </c>
      <c r="F965" s="38" t="s">
        <v>2936</v>
      </c>
      <c r="G965" s="37" t="s">
        <v>2836</v>
      </c>
    </row>
    <row r="966" spans="1:7" ht="17.25">
      <c r="A966" s="52" t="s">
        <v>3603</v>
      </c>
      <c r="B966" s="52"/>
      <c r="C966" s="52"/>
      <c r="D966" s="52"/>
      <c r="E966" s="53"/>
      <c r="F966" s="52"/>
      <c r="G966" s="52"/>
    </row>
    <row r="967" spans="1:7" ht="15">
      <c r="A967" s="37" t="s">
        <v>3352</v>
      </c>
      <c r="B967" s="37" t="s">
        <v>82</v>
      </c>
      <c r="C967" s="37" t="s">
        <v>217</v>
      </c>
      <c r="D967" s="37" t="s">
        <v>3678</v>
      </c>
      <c r="E967" s="38" t="s">
        <v>217</v>
      </c>
      <c r="F967" s="38" t="s">
        <v>2936</v>
      </c>
      <c r="G967" s="37" t="s">
        <v>2836</v>
      </c>
    </row>
    <row r="968" spans="1:7" ht="15">
      <c r="A968" s="37" t="s">
        <v>3353</v>
      </c>
      <c r="B968" s="37" t="s">
        <v>84</v>
      </c>
      <c r="C968" s="37" t="s">
        <v>217</v>
      </c>
      <c r="D968" s="37" t="s">
        <v>3678</v>
      </c>
      <c r="E968" s="38" t="s">
        <v>217</v>
      </c>
      <c r="F968" s="38" t="s">
        <v>2936</v>
      </c>
      <c r="G968" s="37" t="s">
        <v>2836</v>
      </c>
    </row>
    <row r="969" spans="1:7" ht="17.25">
      <c r="A969" s="52" t="s">
        <v>3604</v>
      </c>
      <c r="B969" s="52"/>
      <c r="C969" s="52"/>
      <c r="D969" s="52"/>
      <c r="E969" s="53"/>
      <c r="F969" s="52"/>
      <c r="G969" s="52"/>
    </row>
    <row r="970" spans="1:7" ht="15">
      <c r="A970" s="37" t="s">
        <v>3355</v>
      </c>
      <c r="B970" s="37" t="s">
        <v>2974</v>
      </c>
      <c r="C970" s="37" t="s">
        <v>3125</v>
      </c>
      <c r="D970" s="37" t="s">
        <v>3678</v>
      </c>
      <c r="E970" s="38" t="s">
        <v>3125</v>
      </c>
      <c r="F970" s="38" t="s">
        <v>2936</v>
      </c>
      <c r="G970" s="37" t="s">
        <v>3356</v>
      </c>
    </row>
    <row r="971" spans="1:7" ht="17.25">
      <c r="A971" s="148" t="s">
        <v>3357</v>
      </c>
      <c r="B971" s="148" t="s">
        <v>88</v>
      </c>
      <c r="C971" s="148" t="s">
        <v>217</v>
      </c>
      <c r="D971" s="148" t="s">
        <v>3678</v>
      </c>
      <c r="E971" s="149" t="s">
        <v>217</v>
      </c>
      <c r="F971" s="149" t="s">
        <v>2936</v>
      </c>
      <c r="G971" s="148" t="s">
        <v>3358</v>
      </c>
    </row>
    <row r="972" spans="1:7" ht="15">
      <c r="A972" s="37" t="s">
        <v>3359</v>
      </c>
      <c r="B972" s="37" t="s">
        <v>3117</v>
      </c>
      <c r="C972" s="37" t="s">
        <v>217</v>
      </c>
      <c r="D972" s="37" t="s">
        <v>3678</v>
      </c>
      <c r="E972" s="38" t="s">
        <v>217</v>
      </c>
      <c r="F972" s="38" t="s">
        <v>2936</v>
      </c>
      <c r="G972" s="37" t="s">
        <v>3360</v>
      </c>
    </row>
    <row r="973" spans="1:7" ht="15">
      <c r="A973" s="37" t="s">
        <v>3116</v>
      </c>
      <c r="B973" s="37" t="s">
        <v>3117</v>
      </c>
      <c r="C973" s="37" t="s">
        <v>1889</v>
      </c>
      <c r="D973" s="37" t="s">
        <v>3678</v>
      </c>
      <c r="E973" s="38" t="s">
        <v>217</v>
      </c>
      <c r="F973" s="38" t="s">
        <v>2936</v>
      </c>
      <c r="G973" s="37" t="s">
        <v>2836</v>
      </c>
    </row>
    <row r="974" spans="1:7" ht="17.25">
      <c r="A974" s="148" t="s">
        <v>3361</v>
      </c>
      <c r="B974" s="148" t="s">
        <v>85</v>
      </c>
      <c r="C974" s="148" t="s">
        <v>217</v>
      </c>
      <c r="D974" s="148" t="s">
        <v>3678</v>
      </c>
      <c r="E974" s="149" t="s">
        <v>217</v>
      </c>
      <c r="F974" s="149" t="s">
        <v>2936</v>
      </c>
      <c r="G974" s="148" t="s">
        <v>2836</v>
      </c>
    </row>
    <row r="975" spans="1:7" ht="15">
      <c r="A975" s="37" t="s">
        <v>2992</v>
      </c>
      <c r="B975" s="37" t="s">
        <v>2993</v>
      </c>
      <c r="C975" s="37" t="s">
        <v>2847</v>
      </c>
      <c r="D975" s="37" t="s">
        <v>3678</v>
      </c>
      <c r="E975" s="38" t="s">
        <v>3416</v>
      </c>
      <c r="F975" s="38" t="s">
        <v>2936</v>
      </c>
      <c r="G975" s="37" t="s">
        <v>2836</v>
      </c>
    </row>
    <row r="976" spans="1:7" ht="15">
      <c r="A976" s="37" t="s">
        <v>2992</v>
      </c>
      <c r="B976" s="37" t="s">
        <v>2993</v>
      </c>
      <c r="C976" s="37" t="s">
        <v>2847</v>
      </c>
      <c r="D976" s="37" t="s">
        <v>3678</v>
      </c>
      <c r="E976" s="38" t="s">
        <v>3416</v>
      </c>
      <c r="F976" s="38" t="s">
        <v>2936</v>
      </c>
      <c r="G976" s="37" t="s">
        <v>2836</v>
      </c>
    </row>
    <row r="977" spans="1:7" ht="17.25">
      <c r="A977" s="52" t="s">
        <v>3605</v>
      </c>
      <c r="B977" s="52"/>
      <c r="C977" s="52"/>
      <c r="D977" s="52"/>
      <c r="E977" s="53"/>
      <c r="F977" s="52"/>
      <c r="G977" s="52"/>
    </row>
    <row r="978" spans="1:7" ht="15">
      <c r="A978" s="37" t="s">
        <v>3363</v>
      </c>
      <c r="B978" s="37" t="s">
        <v>90</v>
      </c>
      <c r="C978" s="37" t="s">
        <v>3125</v>
      </c>
      <c r="D978" s="37" t="s">
        <v>3678</v>
      </c>
      <c r="E978" s="38" t="s">
        <v>3125</v>
      </c>
      <c r="F978" s="38" t="s">
        <v>2936</v>
      </c>
      <c r="G978" s="37" t="s">
        <v>2836</v>
      </c>
    </row>
    <row r="979" spans="1:7" ht="15">
      <c r="A979" s="37" t="s">
        <v>3364</v>
      </c>
      <c r="B979" s="37" t="s">
        <v>88</v>
      </c>
      <c r="C979" s="37" t="s">
        <v>217</v>
      </c>
      <c r="D979" s="37" t="s">
        <v>3678</v>
      </c>
      <c r="E979" s="38" t="s">
        <v>217</v>
      </c>
      <c r="F979" s="38" t="s">
        <v>2936</v>
      </c>
      <c r="G979" s="37" t="s">
        <v>2836</v>
      </c>
    </row>
    <row r="980" spans="1:7" ht="17.25">
      <c r="A980" s="52" t="s">
        <v>3606</v>
      </c>
      <c r="B980" s="52"/>
      <c r="C980" s="52"/>
      <c r="D980" s="52"/>
      <c r="E980" s="53"/>
      <c r="F980" s="52"/>
      <c r="G980" s="52"/>
    </row>
    <row r="981" spans="1:7" ht="15">
      <c r="A981" s="37" t="s">
        <v>3366</v>
      </c>
      <c r="B981" s="37" t="s">
        <v>93</v>
      </c>
      <c r="C981" s="37" t="s">
        <v>217</v>
      </c>
      <c r="D981" s="37" t="s">
        <v>3678</v>
      </c>
      <c r="E981" s="38" t="s">
        <v>217</v>
      </c>
      <c r="F981" s="38" t="s">
        <v>2936</v>
      </c>
      <c r="G981" s="37" t="s">
        <v>2836</v>
      </c>
    </row>
    <row r="982" spans="1:7" ht="17.25">
      <c r="A982" s="148" t="s">
        <v>3367</v>
      </c>
      <c r="B982" s="148" t="s">
        <v>93</v>
      </c>
      <c r="C982" s="148" t="s">
        <v>3125</v>
      </c>
      <c r="D982" s="148" t="s">
        <v>3678</v>
      </c>
      <c r="E982" s="149" t="s">
        <v>3125</v>
      </c>
      <c r="F982" s="149" t="s">
        <v>2936</v>
      </c>
      <c r="G982" s="148" t="s">
        <v>3368</v>
      </c>
    </row>
    <row r="983" spans="1:7" ht="15">
      <c r="A983" s="37" t="s">
        <v>3001</v>
      </c>
      <c r="B983" s="37" t="s">
        <v>94</v>
      </c>
      <c r="C983" s="37" t="s">
        <v>3002</v>
      </c>
      <c r="D983" s="37" t="s">
        <v>3678</v>
      </c>
      <c r="E983" s="38" t="s">
        <v>3488</v>
      </c>
      <c r="F983" s="38" t="s">
        <v>2936</v>
      </c>
      <c r="G983" s="37" t="s">
        <v>3004</v>
      </c>
    </row>
    <row r="984" spans="1:7" ht="15">
      <c r="A984" s="37" t="s">
        <v>3370</v>
      </c>
      <c r="B984" s="37" t="s">
        <v>94</v>
      </c>
      <c r="C984" s="37" t="s">
        <v>3257</v>
      </c>
      <c r="D984" s="37" t="s">
        <v>3678</v>
      </c>
      <c r="E984" s="38" t="s">
        <v>217</v>
      </c>
      <c r="F984" s="38" t="s">
        <v>2936</v>
      </c>
      <c r="G984" s="37" t="s">
        <v>3371</v>
      </c>
    </row>
    <row r="985" spans="1:7" ht="15">
      <c r="A985" s="37" t="s">
        <v>3372</v>
      </c>
      <c r="B985" s="37" t="s">
        <v>93</v>
      </c>
      <c r="C985" s="37" t="s">
        <v>3373</v>
      </c>
      <c r="D985" s="37" t="s">
        <v>3678</v>
      </c>
      <c r="E985" s="38" t="s">
        <v>217</v>
      </c>
      <c r="F985" s="38" t="s">
        <v>2936</v>
      </c>
      <c r="G985" s="37" t="s">
        <v>2836</v>
      </c>
    </row>
    <row r="986" spans="1:7" ht="15">
      <c r="A986" s="37" t="s">
        <v>3374</v>
      </c>
      <c r="B986" s="37" t="s">
        <v>93</v>
      </c>
      <c r="C986" s="37" t="s">
        <v>3375</v>
      </c>
      <c r="D986" s="37" t="s">
        <v>3678</v>
      </c>
      <c r="E986" s="38" t="s">
        <v>217</v>
      </c>
      <c r="F986" s="38" t="s">
        <v>2936</v>
      </c>
      <c r="G986" s="37" t="s">
        <v>3376</v>
      </c>
    </row>
    <row r="987" spans="1:7" ht="15">
      <c r="A987" s="37" t="s">
        <v>3377</v>
      </c>
      <c r="B987" s="37" t="s">
        <v>93</v>
      </c>
      <c r="C987" s="37" t="s">
        <v>3378</v>
      </c>
      <c r="D987" s="37" t="s">
        <v>3678</v>
      </c>
      <c r="E987" s="38" t="s">
        <v>217</v>
      </c>
      <c r="F987" s="38" t="s">
        <v>2936</v>
      </c>
      <c r="G987" s="37" t="s">
        <v>3379</v>
      </c>
    </row>
    <row r="988" spans="1:7" ht="17.25">
      <c r="A988" s="52" t="s">
        <v>3607</v>
      </c>
      <c r="B988" s="52"/>
      <c r="C988" s="52"/>
      <c r="D988" s="52"/>
      <c r="E988" s="53"/>
      <c r="F988" s="52"/>
      <c r="G988" s="52"/>
    </row>
    <row r="989" spans="1:7" ht="15">
      <c r="A989" s="37" t="s">
        <v>3381</v>
      </c>
      <c r="B989" s="37" t="s">
        <v>99</v>
      </c>
      <c r="C989" s="37" t="s">
        <v>3382</v>
      </c>
      <c r="D989" s="37" t="s">
        <v>3678</v>
      </c>
      <c r="E989" s="38" t="s">
        <v>217</v>
      </c>
      <c r="F989" s="38" t="s">
        <v>2936</v>
      </c>
      <c r="G989" s="37" t="s">
        <v>3383</v>
      </c>
    </row>
    <row r="990" spans="1:7" ht="15">
      <c r="A990" s="37" t="s">
        <v>3013</v>
      </c>
      <c r="B990" s="37" t="s">
        <v>104</v>
      </c>
      <c r="C990" s="37" t="s">
        <v>2847</v>
      </c>
      <c r="D990" s="37" t="s">
        <v>3678</v>
      </c>
      <c r="E990" s="38" t="s">
        <v>3416</v>
      </c>
      <c r="F990" s="38" t="s">
        <v>2936</v>
      </c>
      <c r="G990" s="37" t="s">
        <v>2836</v>
      </c>
    </row>
    <row r="991" spans="1:7" ht="15">
      <c r="A991" s="37" t="s">
        <v>3014</v>
      </c>
      <c r="B991" s="37" t="s">
        <v>101</v>
      </c>
      <c r="C991" s="37" t="s">
        <v>3015</v>
      </c>
      <c r="D991" s="37" t="s">
        <v>3678</v>
      </c>
      <c r="E991" s="38" t="s">
        <v>217</v>
      </c>
      <c r="F991" s="38" t="s">
        <v>2936</v>
      </c>
      <c r="G991" s="37" t="s">
        <v>3016</v>
      </c>
    </row>
    <row r="992" spans="1:7" ht="15">
      <c r="A992" s="37" t="s">
        <v>3017</v>
      </c>
      <c r="B992" s="37" t="s">
        <v>2957</v>
      </c>
      <c r="C992" s="37" t="s">
        <v>2847</v>
      </c>
      <c r="D992" s="37" t="s">
        <v>3678</v>
      </c>
      <c r="E992" s="38" t="s">
        <v>3416</v>
      </c>
      <c r="F992" s="38" t="s">
        <v>2936</v>
      </c>
      <c r="G992" s="37" t="s">
        <v>2836</v>
      </c>
    </row>
    <row r="993" spans="1:7" ht="17.25">
      <c r="A993" s="148" t="s">
        <v>3384</v>
      </c>
      <c r="B993" s="148" t="s">
        <v>2957</v>
      </c>
      <c r="C993" s="148" t="s">
        <v>217</v>
      </c>
      <c r="D993" s="148" t="s">
        <v>3678</v>
      </c>
      <c r="E993" s="149" t="s">
        <v>217</v>
      </c>
      <c r="F993" s="149" t="s">
        <v>2936</v>
      </c>
      <c r="G993" s="148" t="s">
        <v>2836</v>
      </c>
    </row>
    <row r="994" spans="1:7" ht="17.25">
      <c r="A994" s="52" t="s">
        <v>3629</v>
      </c>
      <c r="B994" s="52"/>
      <c r="C994" s="52"/>
      <c r="D994" s="52"/>
      <c r="E994" s="53"/>
      <c r="F994" s="52"/>
      <c r="G994" s="52"/>
    </row>
    <row r="995" spans="1:7" ht="15">
      <c r="A995" s="37" t="s">
        <v>2934</v>
      </c>
      <c r="B995" s="37" t="s">
        <v>44</v>
      </c>
      <c r="C995" s="37" t="s">
        <v>2935</v>
      </c>
      <c r="D995" s="37" t="s">
        <v>3679</v>
      </c>
      <c r="E995" s="38" t="s">
        <v>2599</v>
      </c>
      <c r="F995" s="38" t="s">
        <v>2936</v>
      </c>
      <c r="G995" s="37" t="s">
        <v>2937</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7" t="s">
        <v>3680</v>
      </c>
      <c r="B1" s="547"/>
      <c r="C1" s="547"/>
      <c r="D1" s="547"/>
      <c r="E1" s="547"/>
      <c r="F1" s="547"/>
      <c r="G1" s="547"/>
      <c r="H1" s="547"/>
      <c r="I1" s="547"/>
    </row>
    <row r="2" spans="1:9" ht="47.25" customHeight="1">
      <c r="A2" s="548" t="s">
        <v>3681</v>
      </c>
      <c r="B2" s="548"/>
      <c r="C2" s="548"/>
      <c r="D2" s="548"/>
      <c r="E2" s="548"/>
      <c r="F2" s="548"/>
      <c r="G2" s="548"/>
      <c r="H2" s="548"/>
      <c r="I2" s="548"/>
    </row>
    <row r="3" spans="1:9" ht="15" customHeight="1">
      <c r="A3" s="41" t="s">
        <v>2826</v>
      </c>
      <c r="B3" s="39" t="s">
        <v>2827</v>
      </c>
      <c r="C3" s="39" t="s">
        <v>2828</v>
      </c>
      <c r="D3" s="39" t="s">
        <v>2829</v>
      </c>
      <c r="E3" s="39" t="s">
        <v>2830</v>
      </c>
      <c r="F3" s="39" t="s">
        <v>2831</v>
      </c>
      <c r="G3" s="39" t="s">
        <v>1795</v>
      </c>
      <c r="H3" s="39"/>
      <c r="I3" s="39"/>
    </row>
    <row r="4" spans="1:9" ht="15" customHeight="1">
      <c r="A4" s="52" t="s">
        <v>2837</v>
      </c>
      <c r="B4" s="52"/>
      <c r="C4" s="52"/>
      <c r="D4" s="52"/>
      <c r="E4" s="53"/>
      <c r="F4" s="52"/>
      <c r="G4" s="52"/>
    </row>
    <row r="5" spans="1:9" ht="15" customHeight="1">
      <c r="A5" s="37" t="s">
        <v>2843</v>
      </c>
      <c r="B5" s="37" t="s">
        <v>35</v>
      </c>
      <c r="C5" s="37" t="s">
        <v>2844</v>
      </c>
      <c r="D5" s="37" t="s">
        <v>3682</v>
      </c>
      <c r="E5" s="38" t="s">
        <v>3622</v>
      </c>
      <c r="F5" s="38" t="s">
        <v>3683</v>
      </c>
      <c r="G5" s="37" t="s">
        <v>2845</v>
      </c>
    </row>
    <row r="6" spans="1:9" ht="15" customHeight="1">
      <c r="A6" s="52" t="s">
        <v>2889</v>
      </c>
      <c r="B6" s="52"/>
      <c r="C6" s="52"/>
      <c r="D6" s="52"/>
      <c r="E6" s="53"/>
      <c r="F6" s="52"/>
      <c r="G6" s="52"/>
    </row>
    <row r="7" spans="1:9" ht="15" customHeight="1">
      <c r="A7" s="148" t="s">
        <v>2902</v>
      </c>
      <c r="B7" s="148" t="s">
        <v>35</v>
      </c>
      <c r="C7" s="148" t="s">
        <v>2847</v>
      </c>
      <c r="D7" s="148" t="s">
        <v>3682</v>
      </c>
      <c r="E7" s="149" t="s">
        <v>2848</v>
      </c>
      <c r="F7" s="149" t="s">
        <v>3683</v>
      </c>
      <c r="G7" s="148" t="s">
        <v>2836</v>
      </c>
    </row>
    <row r="8" spans="1:9" ht="15" customHeight="1">
      <c r="A8" s="52" t="s">
        <v>2917</v>
      </c>
      <c r="B8" s="52"/>
      <c r="C8" s="52"/>
      <c r="D8" s="52"/>
      <c r="E8" s="53"/>
      <c r="F8" s="52"/>
      <c r="G8" s="52"/>
    </row>
    <row r="9" spans="1:9" ht="15" customHeight="1">
      <c r="A9" s="148" t="s">
        <v>3471</v>
      </c>
      <c r="B9" s="148" t="s">
        <v>33</v>
      </c>
      <c r="C9" s="148" t="s">
        <v>3472</v>
      </c>
      <c r="D9" s="148" t="s">
        <v>3682</v>
      </c>
      <c r="E9" s="149" t="s">
        <v>238</v>
      </c>
      <c r="F9" s="149" t="s">
        <v>3683</v>
      </c>
      <c r="G9" s="148" t="s">
        <v>3474</v>
      </c>
    </row>
    <row r="10" spans="1:9" ht="15" customHeight="1">
      <c r="A10" s="52" t="s">
        <v>2953</v>
      </c>
      <c r="B10" s="52"/>
      <c r="C10" s="52"/>
      <c r="D10" s="52"/>
      <c r="E10" s="53"/>
      <c r="F10" s="52"/>
      <c r="G10" s="52"/>
    </row>
    <row r="11" spans="1:9" ht="15" customHeight="1">
      <c r="A11" s="148" t="s">
        <v>2954</v>
      </c>
      <c r="B11" s="148" t="s">
        <v>17</v>
      </c>
      <c r="C11" s="148" t="s">
        <v>2854</v>
      </c>
      <c r="D11" s="148" t="s">
        <v>3682</v>
      </c>
      <c r="E11" s="149" t="s">
        <v>2841</v>
      </c>
      <c r="F11" s="149" t="s">
        <v>3683</v>
      </c>
      <c r="G11" s="148" t="s">
        <v>2955</v>
      </c>
    </row>
    <row r="12" spans="1:9" ht="15" customHeight="1">
      <c r="A12" s="150" t="s">
        <v>2956</v>
      </c>
      <c r="B12" s="150" t="s">
        <v>2957</v>
      </c>
      <c r="C12" s="150" t="s">
        <v>1333</v>
      </c>
      <c r="D12" s="150" t="s">
        <v>3682</v>
      </c>
      <c r="E12" s="151" t="s">
        <v>1333</v>
      </c>
      <c r="F12" s="151" t="s">
        <v>2603</v>
      </c>
      <c r="G12" s="150" t="s">
        <v>2836</v>
      </c>
    </row>
    <row r="13" spans="1:9" ht="15" customHeight="1">
      <c r="A13" s="36" t="s">
        <v>2958</v>
      </c>
      <c r="B13" s="36"/>
      <c r="C13" s="36" t="s">
        <v>2959</v>
      </c>
      <c r="D13" s="36" t="s">
        <v>3682</v>
      </c>
      <c r="E13" s="51" t="s">
        <v>1333</v>
      </c>
      <c r="F13" s="51" t="s">
        <v>2603</v>
      </c>
      <c r="G13" s="36" t="s">
        <v>2836</v>
      </c>
    </row>
    <row r="14" spans="1:9" ht="15" customHeight="1">
      <c r="A14" s="52" t="s">
        <v>3684</v>
      </c>
      <c r="B14" s="52"/>
      <c r="C14" s="52"/>
      <c r="D14" s="52"/>
      <c r="E14" s="53"/>
      <c r="F14" s="52"/>
      <c r="G14" s="52"/>
    </row>
    <row r="15" spans="1:9" ht="15" customHeight="1">
      <c r="A15" s="148" t="s">
        <v>3304</v>
      </c>
      <c r="B15" s="148" t="s">
        <v>2980</v>
      </c>
      <c r="C15" s="148" t="s">
        <v>3305</v>
      </c>
      <c r="D15" s="148" t="s">
        <v>3682</v>
      </c>
      <c r="E15" s="149" t="s">
        <v>3685</v>
      </c>
      <c r="F15" s="149" t="s">
        <v>3683</v>
      </c>
      <c r="G15" s="148" t="s">
        <v>2836</v>
      </c>
    </row>
    <row r="16" spans="1:9" ht="15" customHeight="1">
      <c r="A16" s="52" t="s">
        <v>3686</v>
      </c>
      <c r="B16" s="52"/>
      <c r="C16" s="52"/>
      <c r="D16" s="52"/>
      <c r="E16" s="53"/>
      <c r="F16" s="52"/>
      <c r="G16" s="52"/>
    </row>
    <row r="17" spans="1:7" ht="15" customHeight="1">
      <c r="A17" s="148" t="s">
        <v>3636</v>
      </c>
      <c r="B17" s="148" t="s">
        <v>3314</v>
      </c>
      <c r="C17" s="148" t="s">
        <v>3637</v>
      </c>
      <c r="D17" s="148" t="s">
        <v>3682</v>
      </c>
      <c r="E17" s="149" t="s">
        <v>3625</v>
      </c>
      <c r="F17" s="149" t="s">
        <v>3683</v>
      </c>
      <c r="G17" s="148" t="s">
        <v>2836</v>
      </c>
    </row>
    <row r="18" spans="1:7" ht="15" customHeight="1">
      <c r="A18" s="52" t="s">
        <v>2960</v>
      </c>
      <c r="B18" s="52"/>
      <c r="C18" s="52"/>
      <c r="D18" s="52"/>
      <c r="E18" s="53"/>
      <c r="F18" s="52"/>
      <c r="G18" s="52"/>
    </row>
    <row r="19" spans="1:7" ht="15" customHeight="1">
      <c r="A19" s="148" t="s">
        <v>2961</v>
      </c>
      <c r="B19" s="148" t="s">
        <v>10</v>
      </c>
      <c r="C19" s="148" t="s">
        <v>2847</v>
      </c>
      <c r="D19" s="148" t="s">
        <v>3682</v>
      </c>
      <c r="E19" s="149" t="s">
        <v>2848</v>
      </c>
      <c r="F19" s="149" t="s">
        <v>3683</v>
      </c>
      <c r="G19" s="148" t="s">
        <v>2836</v>
      </c>
    </row>
    <row r="20" spans="1:7" ht="15" customHeight="1">
      <c r="A20" s="148" t="s">
        <v>2962</v>
      </c>
      <c r="B20" s="148" t="s">
        <v>10</v>
      </c>
      <c r="C20" s="148" t="s">
        <v>2847</v>
      </c>
      <c r="D20" s="148" t="s">
        <v>3682</v>
      </c>
      <c r="E20" s="149" t="s">
        <v>2848</v>
      </c>
      <c r="F20" s="149" t="s">
        <v>3683</v>
      </c>
      <c r="G20" s="148" t="s">
        <v>2836</v>
      </c>
    </row>
    <row r="21" spans="1:7" ht="15" customHeight="1">
      <c r="A21" s="148" t="s">
        <v>2963</v>
      </c>
      <c r="B21" s="148" t="s">
        <v>10</v>
      </c>
      <c r="C21" s="148" t="s">
        <v>2847</v>
      </c>
      <c r="D21" s="148" t="s">
        <v>3682</v>
      </c>
      <c r="E21" s="149" t="s">
        <v>2848</v>
      </c>
      <c r="F21" s="149" t="s">
        <v>3683</v>
      </c>
      <c r="G21" s="148" t="s">
        <v>2836</v>
      </c>
    </row>
    <row r="22" spans="1:7" ht="15" customHeight="1">
      <c r="A22" s="148" t="s">
        <v>2964</v>
      </c>
      <c r="B22" s="148" t="s">
        <v>10</v>
      </c>
      <c r="C22" s="148" t="s">
        <v>2847</v>
      </c>
      <c r="D22" s="148" t="s">
        <v>3682</v>
      </c>
      <c r="E22" s="149" t="s">
        <v>2848</v>
      </c>
      <c r="F22" s="149" t="s">
        <v>3683</v>
      </c>
      <c r="G22" s="148" t="s">
        <v>2836</v>
      </c>
    </row>
    <row r="23" spans="1:7" ht="15" customHeight="1">
      <c r="A23" s="52" t="s">
        <v>2965</v>
      </c>
      <c r="B23" s="52"/>
      <c r="C23" s="52"/>
      <c r="D23" s="52"/>
      <c r="E23" s="53"/>
      <c r="F23" s="52"/>
      <c r="G23" s="52"/>
    </row>
    <row r="24" spans="1:7" ht="15" customHeight="1">
      <c r="A24" s="148" t="s">
        <v>2966</v>
      </c>
      <c r="B24" s="148" t="s">
        <v>2957</v>
      </c>
      <c r="C24" s="148" t="s">
        <v>2847</v>
      </c>
      <c r="D24" s="148" t="s">
        <v>3682</v>
      </c>
      <c r="E24" s="149" t="s">
        <v>2848</v>
      </c>
      <c r="F24" s="149" t="s">
        <v>3683</v>
      </c>
      <c r="G24" s="148" t="s">
        <v>2836</v>
      </c>
    </row>
    <row r="25" spans="1:7" ht="15" customHeight="1">
      <c r="A25" s="148" t="s">
        <v>2967</v>
      </c>
      <c r="B25" s="148" t="s">
        <v>2957</v>
      </c>
      <c r="C25" s="148" t="s">
        <v>2847</v>
      </c>
      <c r="D25" s="148" t="s">
        <v>3682</v>
      </c>
      <c r="E25" s="149" t="s">
        <v>2848</v>
      </c>
      <c r="F25" s="149" t="s">
        <v>3683</v>
      </c>
      <c r="G25" s="148" t="s">
        <v>2836</v>
      </c>
    </row>
    <row r="26" spans="1:7" ht="15" customHeight="1">
      <c r="A26" s="148" t="s">
        <v>2968</v>
      </c>
      <c r="B26" s="148" t="s">
        <v>2957</v>
      </c>
      <c r="C26" s="148" t="s">
        <v>2847</v>
      </c>
      <c r="D26" s="148" t="s">
        <v>3682</v>
      </c>
      <c r="E26" s="149" t="s">
        <v>2848</v>
      </c>
      <c r="F26" s="149" t="s">
        <v>3683</v>
      </c>
      <c r="G26" s="148" t="s">
        <v>2836</v>
      </c>
    </row>
    <row r="27" spans="1:7" ht="15" customHeight="1">
      <c r="A27" s="52" t="s">
        <v>2969</v>
      </c>
      <c r="B27" s="52"/>
      <c r="C27" s="52"/>
      <c r="D27" s="52"/>
      <c r="E27" s="53"/>
      <c r="F27" s="52"/>
      <c r="G27" s="52"/>
    </row>
    <row r="28" spans="1:7" ht="15" customHeight="1">
      <c r="A28" s="37" t="s">
        <v>2970</v>
      </c>
      <c r="B28" s="37" t="s">
        <v>2957</v>
      </c>
      <c r="C28" s="37" t="s">
        <v>2847</v>
      </c>
      <c r="D28" s="37" t="s">
        <v>3682</v>
      </c>
      <c r="E28" s="38" t="s">
        <v>2848</v>
      </c>
      <c r="F28" s="38" t="s">
        <v>3683</v>
      </c>
      <c r="G28" s="37" t="s">
        <v>2836</v>
      </c>
    </row>
    <row r="29" spans="1:7" ht="15" customHeight="1">
      <c r="A29" s="148" t="s">
        <v>2971</v>
      </c>
      <c r="B29" s="148" t="s">
        <v>2957</v>
      </c>
      <c r="C29" s="148" t="s">
        <v>2847</v>
      </c>
      <c r="D29" s="148" t="s">
        <v>3682</v>
      </c>
      <c r="E29" s="149" t="s">
        <v>2848</v>
      </c>
      <c r="F29" s="149" t="s">
        <v>3683</v>
      </c>
      <c r="G29" s="148" t="s">
        <v>2836</v>
      </c>
    </row>
    <row r="30" spans="1:7" ht="15" customHeight="1">
      <c r="A30" s="52" t="s">
        <v>2972</v>
      </c>
      <c r="B30" s="52"/>
      <c r="C30" s="52"/>
      <c r="D30" s="52"/>
      <c r="E30" s="53"/>
      <c r="F30" s="52"/>
      <c r="G30" s="52"/>
    </row>
    <row r="31" spans="1:7" ht="15" customHeight="1">
      <c r="A31" s="148" t="s">
        <v>2973</v>
      </c>
      <c r="B31" s="148" t="s">
        <v>2974</v>
      </c>
      <c r="C31" s="148" t="s">
        <v>2854</v>
      </c>
      <c r="D31" s="148" t="s">
        <v>3682</v>
      </c>
      <c r="E31" s="149" t="s">
        <v>2841</v>
      </c>
      <c r="F31" s="149" t="s">
        <v>3683</v>
      </c>
      <c r="G31" s="148" t="s">
        <v>2975</v>
      </c>
    </row>
    <row r="32" spans="1:7" ht="15" customHeight="1">
      <c r="A32" s="148" t="s">
        <v>2976</v>
      </c>
      <c r="B32" s="148" t="s">
        <v>2977</v>
      </c>
      <c r="C32" s="148" t="s">
        <v>2854</v>
      </c>
      <c r="D32" s="148" t="s">
        <v>3682</v>
      </c>
      <c r="E32" s="149" t="s">
        <v>2841</v>
      </c>
      <c r="F32" s="149" t="s">
        <v>3683</v>
      </c>
      <c r="G32" s="148" t="s">
        <v>2978</v>
      </c>
    </row>
    <row r="33" spans="1:7" ht="15" customHeight="1">
      <c r="A33" s="148" t="s">
        <v>2984</v>
      </c>
      <c r="B33" s="148" t="s">
        <v>88</v>
      </c>
      <c r="C33" s="148" t="s">
        <v>2854</v>
      </c>
      <c r="D33" s="148" t="s">
        <v>3682</v>
      </c>
      <c r="E33" s="149" t="s">
        <v>2841</v>
      </c>
      <c r="F33" s="149" t="s">
        <v>3683</v>
      </c>
      <c r="G33" s="148" t="s">
        <v>2985</v>
      </c>
    </row>
    <row r="34" spans="1:7" ht="15" customHeight="1">
      <c r="A34" s="148" t="s">
        <v>2990</v>
      </c>
      <c r="B34" s="148" t="s">
        <v>2957</v>
      </c>
      <c r="C34" s="148" t="s">
        <v>2893</v>
      </c>
      <c r="D34" s="148" t="s">
        <v>3682</v>
      </c>
      <c r="E34" s="149" t="s">
        <v>2894</v>
      </c>
      <c r="F34" s="149" t="s">
        <v>3683</v>
      </c>
      <c r="G34" s="148" t="s">
        <v>2836</v>
      </c>
    </row>
    <row r="35" spans="1:7" ht="15" customHeight="1">
      <c r="A35" s="148" t="s">
        <v>2991</v>
      </c>
      <c r="B35" s="148" t="s">
        <v>2957</v>
      </c>
      <c r="C35" s="148" t="s">
        <v>2854</v>
      </c>
      <c r="D35" s="148" t="s">
        <v>3682</v>
      </c>
      <c r="E35" s="149" t="s">
        <v>2841</v>
      </c>
      <c r="F35" s="149" t="s">
        <v>3683</v>
      </c>
      <c r="G35" s="148" t="s">
        <v>2836</v>
      </c>
    </row>
    <row r="36" spans="1:7" ht="15" customHeight="1">
      <c r="A36" s="148" t="s">
        <v>2992</v>
      </c>
      <c r="B36" s="148" t="s">
        <v>2993</v>
      </c>
      <c r="C36" s="148" t="s">
        <v>2847</v>
      </c>
      <c r="D36" s="148" t="s">
        <v>3682</v>
      </c>
      <c r="E36" s="149" t="s">
        <v>2848</v>
      </c>
      <c r="F36" s="149" t="s">
        <v>3683</v>
      </c>
      <c r="G36" s="148" t="s">
        <v>2836</v>
      </c>
    </row>
    <row r="37" spans="1:7" ht="15" customHeight="1">
      <c r="A37" s="37" t="s">
        <v>2992</v>
      </c>
      <c r="B37" s="37" t="s">
        <v>2993</v>
      </c>
      <c r="C37" s="37" t="s">
        <v>2847</v>
      </c>
      <c r="D37" s="37" t="s">
        <v>3682</v>
      </c>
      <c r="E37" s="38" t="s">
        <v>2848</v>
      </c>
      <c r="F37" s="38" t="s">
        <v>3683</v>
      </c>
      <c r="G37" s="37" t="s">
        <v>2836</v>
      </c>
    </row>
    <row r="38" spans="1:7" ht="15" customHeight="1">
      <c r="A38" s="52" t="s">
        <v>2994</v>
      </c>
      <c r="B38" s="52"/>
      <c r="C38" s="52"/>
      <c r="D38" s="52"/>
      <c r="E38" s="53"/>
      <c r="F38" s="52"/>
      <c r="G38" s="52"/>
    </row>
    <row r="39" spans="1:7" ht="15" customHeight="1">
      <c r="A39" s="148" t="s">
        <v>2995</v>
      </c>
      <c r="B39" s="148" t="s">
        <v>2957</v>
      </c>
      <c r="C39" s="148" t="s">
        <v>2854</v>
      </c>
      <c r="D39" s="148" t="s">
        <v>3682</v>
      </c>
      <c r="E39" s="149" t="s">
        <v>2841</v>
      </c>
      <c r="F39" s="149" t="s">
        <v>3683</v>
      </c>
      <c r="G39" s="148" t="s">
        <v>2836</v>
      </c>
    </row>
    <row r="40" spans="1:7" ht="15" customHeight="1">
      <c r="A40" s="52" t="s">
        <v>2998</v>
      </c>
      <c r="B40" s="52"/>
      <c r="C40" s="52"/>
      <c r="D40" s="52"/>
      <c r="E40" s="53"/>
      <c r="F40" s="52"/>
      <c r="G40" s="52"/>
    </row>
    <row r="41" spans="1:7" ht="15" customHeight="1">
      <c r="A41" s="36" t="s">
        <v>3001</v>
      </c>
      <c r="B41" s="36" t="s">
        <v>94</v>
      </c>
      <c r="C41" s="36" t="s">
        <v>3002</v>
      </c>
      <c r="D41" s="36" t="s">
        <v>3682</v>
      </c>
      <c r="E41" s="51" t="s">
        <v>3687</v>
      </c>
      <c r="F41" s="51" t="s">
        <v>2603</v>
      </c>
      <c r="G41" s="36" t="s">
        <v>3004</v>
      </c>
    </row>
    <row r="42" spans="1:7" ht="15" customHeight="1">
      <c r="A42" s="52" t="s">
        <v>3010</v>
      </c>
      <c r="B42" s="52"/>
      <c r="C42" s="52"/>
      <c r="D42" s="52"/>
      <c r="E42" s="53"/>
      <c r="F42" s="52"/>
      <c r="G42" s="52"/>
    </row>
    <row r="43" spans="1:7" ht="15" customHeight="1">
      <c r="A43" s="148" t="s">
        <v>3011</v>
      </c>
      <c r="B43" s="148" t="s">
        <v>2957</v>
      </c>
      <c r="C43" s="148" t="s">
        <v>2854</v>
      </c>
      <c r="D43" s="148" t="s">
        <v>3682</v>
      </c>
      <c r="E43" s="149" t="s">
        <v>2841</v>
      </c>
      <c r="F43" s="149" t="s">
        <v>3683</v>
      </c>
      <c r="G43" s="148" t="s">
        <v>3012</v>
      </c>
    </row>
    <row r="44" spans="1:7" ht="15" customHeight="1">
      <c r="A44" s="148" t="s">
        <v>3013</v>
      </c>
      <c r="B44" s="148" t="s">
        <v>104</v>
      </c>
      <c r="C44" s="148" t="s">
        <v>2847</v>
      </c>
      <c r="D44" s="148" t="s">
        <v>3682</v>
      </c>
      <c r="E44" s="149" t="s">
        <v>2848</v>
      </c>
      <c r="F44" s="149" t="s">
        <v>3683</v>
      </c>
      <c r="G44" s="148" t="s">
        <v>2836</v>
      </c>
    </row>
    <row r="45" spans="1:7" ht="15" customHeight="1">
      <c r="A45" s="148" t="s">
        <v>3014</v>
      </c>
      <c r="B45" s="148" t="s">
        <v>101</v>
      </c>
      <c r="C45" s="148" t="s">
        <v>3015</v>
      </c>
      <c r="D45" s="148" t="s">
        <v>3682</v>
      </c>
      <c r="E45" s="149" t="s">
        <v>2841</v>
      </c>
      <c r="F45" s="149" t="s">
        <v>3683</v>
      </c>
      <c r="G45" s="148" t="s">
        <v>3016</v>
      </c>
    </row>
    <row r="46" spans="1:7" ht="15" customHeight="1">
      <c r="A46" s="37" t="s">
        <v>3017</v>
      </c>
      <c r="B46" s="37" t="s">
        <v>2957</v>
      </c>
      <c r="C46" s="37" t="s">
        <v>2847</v>
      </c>
      <c r="D46" s="37" t="s">
        <v>3682</v>
      </c>
      <c r="E46" s="38" t="s">
        <v>2848</v>
      </c>
      <c r="F46" s="38" t="s">
        <v>3683</v>
      </c>
      <c r="G46" s="37" t="s">
        <v>2836</v>
      </c>
    </row>
    <row r="47" spans="1:7" ht="15" customHeight="1">
      <c r="A47" s="52" t="s">
        <v>3029</v>
      </c>
      <c r="B47" s="52"/>
      <c r="C47" s="52"/>
      <c r="D47" s="52"/>
      <c r="E47" s="53"/>
      <c r="F47" s="52"/>
      <c r="G47" s="52"/>
    </row>
    <row r="48" spans="1:7" ht="15" customHeight="1">
      <c r="A48" s="148" t="s">
        <v>2843</v>
      </c>
      <c r="B48" s="148" t="s">
        <v>35</v>
      </c>
      <c r="C48" s="148" t="s">
        <v>2844</v>
      </c>
      <c r="D48" s="148" t="s">
        <v>3688</v>
      </c>
      <c r="E48" s="149" t="s">
        <v>3689</v>
      </c>
      <c r="F48" s="149" t="s">
        <v>3683</v>
      </c>
      <c r="G48" s="148" t="s">
        <v>2845</v>
      </c>
    </row>
    <row r="49" spans="1:7" ht="15" customHeight="1">
      <c r="A49" s="52" t="s">
        <v>3046</v>
      </c>
      <c r="B49" s="52"/>
      <c r="C49" s="52"/>
      <c r="D49" s="52"/>
      <c r="E49" s="53"/>
      <c r="F49" s="52"/>
      <c r="G49" s="52"/>
    </row>
    <row r="50" spans="1:7" ht="15" customHeight="1">
      <c r="A50" s="148" t="s">
        <v>2902</v>
      </c>
      <c r="B50" s="148" t="s">
        <v>35</v>
      </c>
      <c r="C50" s="148" t="s">
        <v>2847</v>
      </c>
      <c r="D50" s="148" t="s">
        <v>3688</v>
      </c>
      <c r="E50" s="149" t="s">
        <v>2848</v>
      </c>
      <c r="F50" s="149" t="s">
        <v>3683</v>
      </c>
      <c r="G50" s="148" t="s">
        <v>2836</v>
      </c>
    </row>
    <row r="51" spans="1:7" ht="15" customHeight="1">
      <c r="A51" s="52" t="s">
        <v>3094</v>
      </c>
      <c r="B51" s="52"/>
      <c r="C51" s="52"/>
      <c r="D51" s="52"/>
      <c r="E51" s="53"/>
      <c r="F51" s="52"/>
      <c r="G51" s="52"/>
    </row>
    <row r="52" spans="1:7" ht="15" customHeight="1">
      <c r="A52" s="148" t="s">
        <v>2954</v>
      </c>
      <c r="B52" s="148" t="s">
        <v>17</v>
      </c>
      <c r="C52" s="148" t="s">
        <v>2854</v>
      </c>
      <c r="D52" s="148" t="s">
        <v>3688</v>
      </c>
      <c r="E52" s="149" t="s">
        <v>2841</v>
      </c>
      <c r="F52" s="149" t="s">
        <v>3683</v>
      </c>
      <c r="G52" s="148" t="s">
        <v>2955</v>
      </c>
    </row>
    <row r="53" spans="1:7" ht="15" customHeight="1">
      <c r="A53" s="150" t="s">
        <v>2956</v>
      </c>
      <c r="B53" s="150" t="s">
        <v>2957</v>
      </c>
      <c r="C53" s="150" t="s">
        <v>1333</v>
      </c>
      <c r="D53" s="150" t="s">
        <v>3688</v>
      </c>
      <c r="E53" s="151" t="s">
        <v>1333</v>
      </c>
      <c r="F53" s="150" t="s">
        <v>2619</v>
      </c>
      <c r="G53" s="150" t="s">
        <v>2836</v>
      </c>
    </row>
    <row r="54" spans="1:7" ht="15" customHeight="1">
      <c r="A54" s="150" t="s">
        <v>2958</v>
      </c>
      <c r="B54" s="150"/>
      <c r="C54" s="150" t="s">
        <v>2959</v>
      </c>
      <c r="D54" s="150" t="s">
        <v>3688</v>
      </c>
      <c r="E54" s="151" t="s">
        <v>1333</v>
      </c>
      <c r="F54" s="150" t="s">
        <v>2619</v>
      </c>
      <c r="G54" s="150" t="s">
        <v>2836</v>
      </c>
    </row>
    <row r="55" spans="1:7" ht="15" customHeight="1">
      <c r="A55" s="52" t="s">
        <v>3102</v>
      </c>
      <c r="B55" s="52"/>
      <c r="C55" s="52"/>
      <c r="D55" s="52"/>
      <c r="E55" s="53"/>
      <c r="F55" s="52"/>
      <c r="G55" s="52"/>
    </row>
    <row r="56" spans="1:7" ht="15" customHeight="1">
      <c r="A56" s="148" t="s">
        <v>2961</v>
      </c>
      <c r="B56" s="148" t="s">
        <v>10</v>
      </c>
      <c r="C56" s="148" t="s">
        <v>2847</v>
      </c>
      <c r="D56" s="148" t="s">
        <v>3688</v>
      </c>
      <c r="E56" s="149" t="s">
        <v>2848</v>
      </c>
      <c r="F56" s="149" t="s">
        <v>3683</v>
      </c>
      <c r="G56" s="148" t="s">
        <v>2836</v>
      </c>
    </row>
    <row r="57" spans="1:7" ht="15" customHeight="1">
      <c r="A57" s="148" t="s">
        <v>2962</v>
      </c>
      <c r="B57" s="148" t="s">
        <v>10</v>
      </c>
      <c r="C57" s="148" t="s">
        <v>2847</v>
      </c>
      <c r="D57" s="148" t="s">
        <v>3688</v>
      </c>
      <c r="E57" s="149" t="s">
        <v>2848</v>
      </c>
      <c r="F57" s="149" t="s">
        <v>3683</v>
      </c>
      <c r="G57" s="148" t="s">
        <v>2836</v>
      </c>
    </row>
    <row r="58" spans="1:7" ht="15" customHeight="1">
      <c r="A58" s="148" t="s">
        <v>2963</v>
      </c>
      <c r="B58" s="148" t="s">
        <v>10</v>
      </c>
      <c r="C58" s="148" t="s">
        <v>2847</v>
      </c>
      <c r="D58" s="148" t="s">
        <v>3688</v>
      </c>
      <c r="E58" s="149" t="s">
        <v>2848</v>
      </c>
      <c r="F58" s="149" t="s">
        <v>3683</v>
      </c>
      <c r="G58" s="148" t="s">
        <v>2836</v>
      </c>
    </row>
    <row r="59" spans="1:7" ht="15" customHeight="1">
      <c r="A59" s="148" t="s">
        <v>2964</v>
      </c>
      <c r="B59" s="148" t="s">
        <v>10</v>
      </c>
      <c r="C59" s="148" t="s">
        <v>2847</v>
      </c>
      <c r="D59" s="148" t="s">
        <v>3688</v>
      </c>
      <c r="E59" s="149" t="s">
        <v>2848</v>
      </c>
      <c r="F59" s="149" t="s">
        <v>3683</v>
      </c>
      <c r="G59" s="148" t="s">
        <v>2836</v>
      </c>
    </row>
    <row r="60" spans="1:7" ht="15" customHeight="1">
      <c r="A60" s="52" t="s">
        <v>3103</v>
      </c>
      <c r="B60" s="52"/>
      <c r="C60" s="52"/>
      <c r="D60" s="52"/>
      <c r="E60" s="53"/>
      <c r="F60" s="52"/>
      <c r="G60" s="52"/>
    </row>
    <row r="61" spans="1:7" ht="15" customHeight="1">
      <c r="A61" s="148" t="s">
        <v>2966</v>
      </c>
      <c r="B61" s="148" t="s">
        <v>2957</v>
      </c>
      <c r="C61" s="148" t="s">
        <v>2847</v>
      </c>
      <c r="D61" s="148" t="s">
        <v>3688</v>
      </c>
      <c r="E61" s="149" t="s">
        <v>2848</v>
      </c>
      <c r="F61" s="149" t="s">
        <v>3683</v>
      </c>
      <c r="G61" s="148" t="s">
        <v>2836</v>
      </c>
    </row>
    <row r="62" spans="1:7" ht="15" customHeight="1">
      <c r="A62" s="148" t="s">
        <v>2967</v>
      </c>
      <c r="B62" s="148" t="s">
        <v>2957</v>
      </c>
      <c r="C62" s="148" t="s">
        <v>2847</v>
      </c>
      <c r="D62" s="148" t="s">
        <v>3688</v>
      </c>
      <c r="E62" s="149" t="s">
        <v>2848</v>
      </c>
      <c r="F62" s="149" t="s">
        <v>3683</v>
      </c>
      <c r="G62" s="148" t="s">
        <v>2836</v>
      </c>
    </row>
    <row r="63" spans="1:7" ht="15" customHeight="1">
      <c r="A63" s="148" t="s">
        <v>2968</v>
      </c>
      <c r="B63" s="148" t="s">
        <v>2957</v>
      </c>
      <c r="C63" s="148" t="s">
        <v>2847</v>
      </c>
      <c r="D63" s="148" t="s">
        <v>3688</v>
      </c>
      <c r="E63" s="149" t="s">
        <v>2848</v>
      </c>
      <c r="F63" s="149" t="s">
        <v>3683</v>
      </c>
      <c r="G63" s="148" t="s">
        <v>2836</v>
      </c>
    </row>
    <row r="64" spans="1:7" ht="15" customHeight="1">
      <c r="A64" s="52" t="s">
        <v>3104</v>
      </c>
      <c r="B64" s="52"/>
      <c r="C64" s="52"/>
      <c r="D64" s="52"/>
      <c r="E64" s="53"/>
      <c r="F64" s="52"/>
      <c r="G64" s="52"/>
    </row>
    <row r="65" spans="1:7" ht="15" customHeight="1">
      <c r="A65" s="148" t="s">
        <v>2970</v>
      </c>
      <c r="B65" s="148" t="s">
        <v>2957</v>
      </c>
      <c r="C65" s="148" t="s">
        <v>2847</v>
      </c>
      <c r="D65" s="148" t="s">
        <v>3688</v>
      </c>
      <c r="E65" s="149" t="s">
        <v>2848</v>
      </c>
      <c r="F65" s="149" t="s">
        <v>3683</v>
      </c>
      <c r="G65" s="148" t="s">
        <v>2836</v>
      </c>
    </row>
    <row r="66" spans="1:7" ht="15" customHeight="1">
      <c r="A66" s="148" t="s">
        <v>2971</v>
      </c>
      <c r="B66" s="148" t="s">
        <v>2957</v>
      </c>
      <c r="C66" s="148" t="s">
        <v>2847</v>
      </c>
      <c r="D66" s="148" t="s">
        <v>3688</v>
      </c>
      <c r="E66" s="149" t="s">
        <v>2848</v>
      </c>
      <c r="F66" s="149" t="s">
        <v>3683</v>
      </c>
      <c r="G66" s="148" t="s">
        <v>2836</v>
      </c>
    </row>
    <row r="67" spans="1:7" ht="15" customHeight="1">
      <c r="A67" s="52" t="s">
        <v>3107</v>
      </c>
      <c r="B67" s="52"/>
      <c r="C67" s="52"/>
      <c r="D67" s="52"/>
      <c r="E67" s="53"/>
      <c r="F67" s="52"/>
      <c r="G67" s="52"/>
    </row>
    <row r="68" spans="1:7" ht="15" customHeight="1">
      <c r="A68" s="148" t="s">
        <v>2973</v>
      </c>
      <c r="B68" s="148" t="s">
        <v>2974</v>
      </c>
      <c r="C68" s="148" t="s">
        <v>2854</v>
      </c>
      <c r="D68" s="148" t="s">
        <v>3688</v>
      </c>
      <c r="E68" s="149" t="s">
        <v>2841</v>
      </c>
      <c r="F68" s="149" t="s">
        <v>3683</v>
      </c>
      <c r="G68" s="148" t="s">
        <v>2975</v>
      </c>
    </row>
    <row r="69" spans="1:7" ht="15" customHeight="1">
      <c r="A69" s="148" t="s">
        <v>2976</v>
      </c>
      <c r="B69" s="148" t="s">
        <v>2977</v>
      </c>
      <c r="C69" s="148" t="s">
        <v>2854</v>
      </c>
      <c r="D69" s="148" t="s">
        <v>3688</v>
      </c>
      <c r="E69" s="149" t="s">
        <v>2841</v>
      </c>
      <c r="F69" s="149" t="s">
        <v>3683</v>
      </c>
      <c r="G69" s="148" t="s">
        <v>2978</v>
      </c>
    </row>
    <row r="70" spans="1:7" ht="15" customHeight="1">
      <c r="A70" s="148" t="s">
        <v>2984</v>
      </c>
      <c r="B70" s="148" t="s">
        <v>88</v>
      </c>
      <c r="C70" s="148" t="s">
        <v>2854</v>
      </c>
      <c r="D70" s="148" t="s">
        <v>3688</v>
      </c>
      <c r="E70" s="149" t="s">
        <v>2841</v>
      </c>
      <c r="F70" s="149" t="s">
        <v>3683</v>
      </c>
      <c r="G70" s="148" t="s">
        <v>2985</v>
      </c>
    </row>
    <row r="71" spans="1:7" ht="15" customHeight="1">
      <c r="A71" s="148" t="s">
        <v>2990</v>
      </c>
      <c r="B71" s="148" t="s">
        <v>2957</v>
      </c>
      <c r="C71" s="148" t="s">
        <v>2893</v>
      </c>
      <c r="D71" s="148" t="s">
        <v>3688</v>
      </c>
      <c r="E71" s="149" t="s">
        <v>2894</v>
      </c>
      <c r="F71" s="149" t="s">
        <v>3683</v>
      </c>
      <c r="G71" s="148" t="s">
        <v>2836</v>
      </c>
    </row>
    <row r="72" spans="1:7" ht="15" customHeight="1">
      <c r="A72" s="148" t="s">
        <v>2991</v>
      </c>
      <c r="B72" s="148" t="s">
        <v>2957</v>
      </c>
      <c r="C72" s="148" t="s">
        <v>2854</v>
      </c>
      <c r="D72" s="148" t="s">
        <v>3688</v>
      </c>
      <c r="E72" s="149" t="s">
        <v>2841</v>
      </c>
      <c r="F72" s="149" t="s">
        <v>3683</v>
      </c>
      <c r="G72" s="148" t="s">
        <v>2836</v>
      </c>
    </row>
    <row r="73" spans="1:7" ht="15" customHeight="1">
      <c r="A73" s="148" t="s">
        <v>2992</v>
      </c>
      <c r="B73" s="148" t="s">
        <v>2993</v>
      </c>
      <c r="C73" s="148" t="s">
        <v>2847</v>
      </c>
      <c r="D73" s="148" t="s">
        <v>3688</v>
      </c>
      <c r="E73" s="149" t="s">
        <v>2848</v>
      </c>
      <c r="F73" s="149" t="s">
        <v>3683</v>
      </c>
      <c r="G73" s="148" t="s">
        <v>2836</v>
      </c>
    </row>
    <row r="74" spans="1:7" ht="15" customHeight="1">
      <c r="A74" s="148" t="s">
        <v>2992</v>
      </c>
      <c r="B74" s="148" t="s">
        <v>2993</v>
      </c>
      <c r="C74" s="148" t="s">
        <v>2847</v>
      </c>
      <c r="D74" s="148" t="s">
        <v>3688</v>
      </c>
      <c r="E74" s="149" t="s">
        <v>2848</v>
      </c>
      <c r="F74" s="149" t="s">
        <v>3683</v>
      </c>
      <c r="G74" s="148" t="s">
        <v>2836</v>
      </c>
    </row>
    <row r="75" spans="1:7" ht="15" customHeight="1">
      <c r="A75" s="52" t="s">
        <v>3118</v>
      </c>
      <c r="B75" s="52"/>
      <c r="C75" s="52"/>
      <c r="D75" s="52"/>
      <c r="E75" s="53"/>
      <c r="F75" s="52"/>
      <c r="G75" s="52"/>
    </row>
    <row r="76" spans="1:7" ht="15" customHeight="1">
      <c r="A76" s="148" t="s">
        <v>2995</v>
      </c>
      <c r="B76" s="148" t="s">
        <v>2957</v>
      </c>
      <c r="C76" s="148" t="s">
        <v>2854</v>
      </c>
      <c r="D76" s="148" t="s">
        <v>3688</v>
      </c>
      <c r="E76" s="149" t="s">
        <v>2841</v>
      </c>
      <c r="F76" s="149" t="s">
        <v>3683</v>
      </c>
      <c r="G76" s="148" t="s">
        <v>2836</v>
      </c>
    </row>
    <row r="77" spans="1:7" ht="15" customHeight="1">
      <c r="A77" s="52" t="s">
        <v>3121</v>
      </c>
      <c r="B77" s="52"/>
      <c r="C77" s="52"/>
      <c r="D77" s="52"/>
      <c r="E77" s="53"/>
      <c r="F77" s="52"/>
      <c r="G77" s="52"/>
    </row>
    <row r="78" spans="1:7" ht="15" customHeight="1">
      <c r="A78" s="150" t="s">
        <v>3001</v>
      </c>
      <c r="B78" s="150" t="s">
        <v>94</v>
      </c>
      <c r="C78" s="150" t="s">
        <v>3002</v>
      </c>
      <c r="D78" s="150" t="s">
        <v>3688</v>
      </c>
      <c r="E78" s="151" t="s">
        <v>3488</v>
      </c>
      <c r="F78" s="150" t="s">
        <v>2619</v>
      </c>
      <c r="G78" s="150" t="s">
        <v>3004</v>
      </c>
    </row>
    <row r="79" spans="1:7" ht="15" customHeight="1">
      <c r="A79" s="148" t="s">
        <v>3005</v>
      </c>
      <c r="B79" s="148" t="s">
        <v>2957</v>
      </c>
      <c r="C79" s="148" t="s">
        <v>3006</v>
      </c>
      <c r="D79" s="148" t="s">
        <v>3688</v>
      </c>
      <c r="E79" s="149" t="s">
        <v>3437</v>
      </c>
      <c r="F79" s="149" t="s">
        <v>3683</v>
      </c>
      <c r="G79" s="148" t="s">
        <v>2836</v>
      </c>
    </row>
    <row r="80" spans="1:7" ht="15" customHeight="1">
      <c r="A80" s="52" t="s">
        <v>3122</v>
      </c>
      <c r="B80" s="52"/>
      <c r="C80" s="52"/>
      <c r="D80" s="52"/>
      <c r="E80" s="53"/>
      <c r="F80" s="52"/>
      <c r="G80" s="52"/>
    </row>
    <row r="81" spans="1:7" ht="15" customHeight="1">
      <c r="A81" s="148" t="s">
        <v>3011</v>
      </c>
      <c r="B81" s="148" t="s">
        <v>2957</v>
      </c>
      <c r="C81" s="148" t="s">
        <v>2854</v>
      </c>
      <c r="D81" s="148" t="s">
        <v>3688</v>
      </c>
      <c r="E81" s="149" t="s">
        <v>2841</v>
      </c>
      <c r="F81" s="149" t="s">
        <v>3683</v>
      </c>
      <c r="G81" s="148" t="s">
        <v>3012</v>
      </c>
    </row>
    <row r="82" spans="1:7" ht="15" customHeight="1">
      <c r="A82" s="148" t="s">
        <v>3013</v>
      </c>
      <c r="B82" s="148" t="s">
        <v>104</v>
      </c>
      <c r="C82" s="148" t="s">
        <v>2847</v>
      </c>
      <c r="D82" s="148" t="s">
        <v>3688</v>
      </c>
      <c r="E82" s="149" t="s">
        <v>2848</v>
      </c>
      <c r="F82" s="149" t="s">
        <v>3683</v>
      </c>
      <c r="G82" s="148" t="s">
        <v>2836</v>
      </c>
    </row>
    <row r="83" spans="1:7" ht="15" customHeight="1">
      <c r="A83" s="148" t="s">
        <v>3014</v>
      </c>
      <c r="B83" s="148" t="s">
        <v>101</v>
      </c>
      <c r="C83" s="148" t="s">
        <v>3015</v>
      </c>
      <c r="D83" s="148" t="s">
        <v>3688</v>
      </c>
      <c r="E83" s="149" t="s">
        <v>2841</v>
      </c>
      <c r="F83" s="149" t="s">
        <v>3683</v>
      </c>
      <c r="G83" s="148" t="s">
        <v>3016</v>
      </c>
    </row>
    <row r="84" spans="1:7" ht="15" customHeight="1">
      <c r="A84" s="148" t="s">
        <v>3017</v>
      </c>
      <c r="B84" s="148" t="s">
        <v>2957</v>
      </c>
      <c r="C84" s="148" t="s">
        <v>2847</v>
      </c>
      <c r="D84" s="148" t="s">
        <v>3688</v>
      </c>
      <c r="E84" s="149" t="s">
        <v>2848</v>
      </c>
      <c r="F84" s="149" t="s">
        <v>3683</v>
      </c>
      <c r="G84" s="148" t="s">
        <v>2836</v>
      </c>
    </row>
    <row r="85" spans="1:7" ht="15" customHeight="1">
      <c r="A85" s="52" t="s">
        <v>3132</v>
      </c>
      <c r="B85" s="52"/>
      <c r="C85" s="52"/>
      <c r="D85" s="52"/>
      <c r="E85" s="53"/>
      <c r="F85" s="52"/>
      <c r="G85" s="52"/>
    </row>
    <row r="86" spans="1:7" ht="15" customHeight="1">
      <c r="A86" s="148" t="s">
        <v>2843</v>
      </c>
      <c r="B86" s="148" t="s">
        <v>35</v>
      </c>
      <c r="C86" s="148" t="s">
        <v>2844</v>
      </c>
      <c r="D86" s="148" t="s">
        <v>3690</v>
      </c>
      <c r="E86" s="149" t="s">
        <v>2959</v>
      </c>
      <c r="F86" s="149" t="s">
        <v>3683</v>
      </c>
      <c r="G86" s="148" t="s">
        <v>2845</v>
      </c>
    </row>
    <row r="87" spans="1:7" ht="15" customHeight="1">
      <c r="A87" s="148" t="s">
        <v>3135</v>
      </c>
      <c r="B87" s="148" t="s">
        <v>36</v>
      </c>
      <c r="C87" s="148" t="s">
        <v>217</v>
      </c>
      <c r="D87" s="148" t="s">
        <v>3690</v>
      </c>
      <c r="E87" s="149" t="s">
        <v>217</v>
      </c>
      <c r="F87" s="149" t="s">
        <v>3683</v>
      </c>
      <c r="G87" s="148" t="s">
        <v>3136</v>
      </c>
    </row>
    <row r="88" spans="1:7" ht="15" customHeight="1">
      <c r="A88" s="148" t="s">
        <v>3147</v>
      </c>
      <c r="B88" s="148" t="s">
        <v>36</v>
      </c>
      <c r="C88" s="148" t="s">
        <v>3125</v>
      </c>
      <c r="D88" s="148" t="s">
        <v>3690</v>
      </c>
      <c r="E88" s="149" t="s">
        <v>3125</v>
      </c>
      <c r="F88" s="149" t="s">
        <v>3683</v>
      </c>
      <c r="G88" s="148" t="s">
        <v>2836</v>
      </c>
    </row>
    <row r="89" spans="1:7" ht="15" customHeight="1">
      <c r="A89" s="148" t="s">
        <v>3148</v>
      </c>
      <c r="B89" s="148" t="s">
        <v>33</v>
      </c>
      <c r="C89" s="148" t="s">
        <v>3125</v>
      </c>
      <c r="D89" s="148" t="s">
        <v>3690</v>
      </c>
      <c r="E89" s="149" t="s">
        <v>3125</v>
      </c>
      <c r="F89" s="149" t="s">
        <v>3683</v>
      </c>
      <c r="G89" s="148" t="s">
        <v>2836</v>
      </c>
    </row>
    <row r="90" spans="1:7" ht="15" customHeight="1">
      <c r="A90" s="52" t="s">
        <v>3170</v>
      </c>
      <c r="B90" s="52"/>
      <c r="C90" s="52"/>
      <c r="D90" s="52"/>
      <c r="E90" s="53"/>
      <c r="F90" s="52"/>
      <c r="G90" s="52"/>
    </row>
    <row r="91" spans="1:7" ht="15" customHeight="1">
      <c r="A91" s="148" t="s">
        <v>2902</v>
      </c>
      <c r="B91" s="148" t="s">
        <v>35</v>
      </c>
      <c r="C91" s="148" t="s">
        <v>2847</v>
      </c>
      <c r="D91" s="148" t="s">
        <v>3690</v>
      </c>
      <c r="E91" s="149" t="s">
        <v>3416</v>
      </c>
      <c r="F91" s="149" t="s">
        <v>3683</v>
      </c>
      <c r="G91" s="148" t="s">
        <v>2836</v>
      </c>
    </row>
    <row r="92" spans="1:7" ht="15" customHeight="1">
      <c r="A92" s="52" t="s">
        <v>3206</v>
      </c>
      <c r="B92" s="52"/>
      <c r="C92" s="52"/>
      <c r="D92" s="52"/>
      <c r="E92" s="53"/>
      <c r="F92" s="52"/>
      <c r="G92" s="52"/>
    </row>
    <row r="93" spans="1:7" ht="15" customHeight="1">
      <c r="A93" s="148" t="s">
        <v>3207</v>
      </c>
      <c r="B93" s="148" t="s">
        <v>36</v>
      </c>
      <c r="C93" s="148" t="s">
        <v>3125</v>
      </c>
      <c r="D93" s="148" t="s">
        <v>3690</v>
      </c>
      <c r="E93" s="149" t="s">
        <v>3125</v>
      </c>
      <c r="F93" s="149" t="s">
        <v>3683</v>
      </c>
      <c r="G93" s="148" t="s">
        <v>3208</v>
      </c>
    </row>
    <row r="94" spans="1:7" ht="15" customHeight="1">
      <c r="A94" s="148" t="s">
        <v>3209</v>
      </c>
      <c r="B94" s="148" t="s">
        <v>36</v>
      </c>
      <c r="C94" s="148" t="s">
        <v>217</v>
      </c>
      <c r="D94" s="148" t="s">
        <v>3690</v>
      </c>
      <c r="E94" s="149" t="s">
        <v>217</v>
      </c>
      <c r="F94" s="149" t="s">
        <v>3683</v>
      </c>
      <c r="G94" s="148" t="s">
        <v>3210</v>
      </c>
    </row>
    <row r="95" spans="1:7" ht="15" customHeight="1">
      <c r="A95" s="148" t="s">
        <v>3232</v>
      </c>
      <c r="B95" s="148" t="s">
        <v>36</v>
      </c>
      <c r="C95" s="148" t="s">
        <v>3125</v>
      </c>
      <c r="D95" s="148" t="s">
        <v>3690</v>
      </c>
      <c r="E95" s="149" t="s">
        <v>3125</v>
      </c>
      <c r="F95" s="149" t="s">
        <v>3683</v>
      </c>
      <c r="G95" s="148" t="s">
        <v>2836</v>
      </c>
    </row>
    <row r="96" spans="1:7" ht="15" customHeight="1">
      <c r="A96" s="52" t="s">
        <v>3235</v>
      </c>
      <c r="B96" s="52"/>
      <c r="C96" s="52"/>
      <c r="D96" s="52"/>
      <c r="E96" s="53"/>
      <c r="F96" s="52"/>
      <c r="G96" s="52"/>
    </row>
    <row r="97" spans="1:7" ht="15" customHeight="1">
      <c r="A97" s="148" t="s">
        <v>3238</v>
      </c>
      <c r="B97" s="148" t="s">
        <v>33</v>
      </c>
      <c r="C97" s="148" t="s">
        <v>3125</v>
      </c>
      <c r="D97" s="148" t="s">
        <v>3690</v>
      </c>
      <c r="E97" s="149" t="s">
        <v>3125</v>
      </c>
      <c r="F97" s="149" t="s">
        <v>3683</v>
      </c>
      <c r="G97" s="148" t="s">
        <v>3239</v>
      </c>
    </row>
    <row r="98" spans="1:7" ht="15" customHeight="1">
      <c r="A98" s="148" t="s">
        <v>3259</v>
      </c>
      <c r="B98" s="148" t="s">
        <v>33</v>
      </c>
      <c r="C98" s="148" t="s">
        <v>217</v>
      </c>
      <c r="D98" s="148" t="s">
        <v>3690</v>
      </c>
      <c r="E98" s="149" t="s">
        <v>217</v>
      </c>
      <c r="F98" s="149" t="s">
        <v>3683</v>
      </c>
      <c r="G98" s="148" t="s">
        <v>2836</v>
      </c>
    </row>
    <row r="99" spans="1:7" ht="15" customHeight="1">
      <c r="A99" s="52" t="s">
        <v>3289</v>
      </c>
      <c r="B99" s="52"/>
      <c r="C99" s="52"/>
      <c r="D99" s="52"/>
      <c r="E99" s="53"/>
      <c r="F99" s="52"/>
      <c r="G99" s="52"/>
    </row>
    <row r="100" spans="1:7" ht="15" customHeight="1">
      <c r="A100" s="150" t="s">
        <v>2956</v>
      </c>
      <c r="B100" s="150" t="s">
        <v>2957</v>
      </c>
      <c r="C100" s="150" t="s">
        <v>1333</v>
      </c>
      <c r="D100" s="150" t="s">
        <v>3690</v>
      </c>
      <c r="E100" s="151" t="s">
        <v>1333</v>
      </c>
      <c r="F100" s="150" t="s">
        <v>2636</v>
      </c>
      <c r="G100" s="150" t="s">
        <v>2836</v>
      </c>
    </row>
    <row r="101" spans="1:7" ht="15" customHeight="1">
      <c r="A101" s="148" t="s">
        <v>2958</v>
      </c>
      <c r="B101" s="148"/>
      <c r="C101" s="148" t="s">
        <v>2959</v>
      </c>
      <c r="D101" s="148" t="s">
        <v>3690</v>
      </c>
      <c r="E101" s="149" t="s">
        <v>2959</v>
      </c>
      <c r="F101" s="149" t="s">
        <v>3683</v>
      </c>
      <c r="G101" s="148" t="s">
        <v>2836</v>
      </c>
    </row>
    <row r="102" spans="1:7" ht="15" customHeight="1">
      <c r="A102" s="148" t="s">
        <v>3290</v>
      </c>
      <c r="B102" s="148" t="s">
        <v>3291</v>
      </c>
      <c r="C102" s="148" t="s">
        <v>3125</v>
      </c>
      <c r="D102" s="148" t="s">
        <v>3690</v>
      </c>
      <c r="E102" s="149" t="s">
        <v>3125</v>
      </c>
      <c r="F102" s="149" t="s">
        <v>3683</v>
      </c>
      <c r="G102" s="148" t="s">
        <v>3292</v>
      </c>
    </row>
    <row r="103" spans="1:7" ht="15" customHeight="1">
      <c r="A103" s="148" t="s">
        <v>3293</v>
      </c>
      <c r="B103" s="148"/>
      <c r="C103" s="148" t="s">
        <v>217</v>
      </c>
      <c r="D103" s="148" t="s">
        <v>3690</v>
      </c>
      <c r="E103" s="149" t="s">
        <v>217</v>
      </c>
      <c r="F103" s="149" t="s">
        <v>3683</v>
      </c>
      <c r="G103" s="148" t="s">
        <v>2836</v>
      </c>
    </row>
    <row r="104" spans="1:7" ht="15" customHeight="1">
      <c r="A104" s="52" t="s">
        <v>3294</v>
      </c>
      <c r="B104" s="52"/>
      <c r="C104" s="52"/>
      <c r="D104" s="52"/>
      <c r="E104" s="53"/>
      <c r="F104" s="52"/>
      <c r="G104" s="52"/>
    </row>
    <row r="105" spans="1:7" ht="15" customHeight="1">
      <c r="A105" s="148" t="s">
        <v>3295</v>
      </c>
      <c r="B105" s="148" t="s">
        <v>10</v>
      </c>
      <c r="C105" s="148" t="s">
        <v>217</v>
      </c>
      <c r="D105" s="148" t="s">
        <v>3690</v>
      </c>
      <c r="E105" s="149" t="s">
        <v>217</v>
      </c>
      <c r="F105" s="149" t="s">
        <v>3683</v>
      </c>
      <c r="G105" s="148" t="s">
        <v>2836</v>
      </c>
    </row>
    <row r="106" spans="1:7" ht="15" customHeight="1">
      <c r="A106" s="148" t="s">
        <v>3296</v>
      </c>
      <c r="B106" s="148" t="s">
        <v>3297</v>
      </c>
      <c r="C106" s="148" t="s">
        <v>217</v>
      </c>
      <c r="D106" s="148" t="s">
        <v>3690</v>
      </c>
      <c r="E106" s="149" t="s">
        <v>217</v>
      </c>
      <c r="F106" s="149" t="s">
        <v>3683</v>
      </c>
      <c r="G106" s="148" t="s">
        <v>3298</v>
      </c>
    </row>
    <row r="107" spans="1:7" ht="15" customHeight="1">
      <c r="A107" s="148" t="s">
        <v>3299</v>
      </c>
      <c r="B107" s="148" t="s">
        <v>3297</v>
      </c>
      <c r="C107" s="148" t="s">
        <v>217</v>
      </c>
      <c r="D107" s="148" t="s">
        <v>3690</v>
      </c>
      <c r="E107" s="149" t="s">
        <v>217</v>
      </c>
      <c r="F107" s="149" t="s">
        <v>3683</v>
      </c>
      <c r="G107" s="148" t="s">
        <v>2836</v>
      </c>
    </row>
    <row r="108" spans="1:7" ht="15" customHeight="1">
      <c r="A108" s="148" t="s">
        <v>3300</v>
      </c>
      <c r="B108" s="148" t="s">
        <v>12</v>
      </c>
      <c r="C108" s="148" t="s">
        <v>217</v>
      </c>
      <c r="D108" s="148" t="s">
        <v>3690</v>
      </c>
      <c r="E108" s="149" t="s">
        <v>217</v>
      </c>
      <c r="F108" s="149" t="s">
        <v>3683</v>
      </c>
      <c r="G108" s="148" t="s">
        <v>3301</v>
      </c>
    </row>
    <row r="109" spans="1:7" ht="15" customHeight="1">
      <c r="A109" s="52" t="s">
        <v>3302</v>
      </c>
      <c r="B109" s="52"/>
      <c r="C109" s="52"/>
      <c r="D109" s="52"/>
      <c r="E109" s="53"/>
      <c r="F109" s="52"/>
      <c r="G109" s="52"/>
    </row>
    <row r="110" spans="1:7" ht="15" customHeight="1">
      <c r="A110" s="148" t="s">
        <v>3303</v>
      </c>
      <c r="B110" s="148" t="s">
        <v>2980</v>
      </c>
      <c r="C110" s="148" t="s">
        <v>217</v>
      </c>
      <c r="D110" s="148" t="s">
        <v>3690</v>
      </c>
      <c r="E110" s="149" t="s">
        <v>217</v>
      </c>
      <c r="F110" s="149" t="s">
        <v>3683</v>
      </c>
      <c r="G110" s="148" t="s">
        <v>2836</v>
      </c>
    </row>
    <row r="111" spans="1:7" ht="15" customHeight="1">
      <c r="A111" s="148" t="s">
        <v>3304</v>
      </c>
      <c r="B111" s="148" t="s">
        <v>2980</v>
      </c>
      <c r="C111" s="148" t="s">
        <v>3305</v>
      </c>
      <c r="D111" s="148" t="s">
        <v>3690</v>
      </c>
      <c r="E111" s="149" t="s">
        <v>217</v>
      </c>
      <c r="F111" s="149" t="s">
        <v>3683</v>
      </c>
      <c r="G111" s="148" t="s">
        <v>2836</v>
      </c>
    </row>
    <row r="112" spans="1:7" ht="15" customHeight="1">
      <c r="A112" s="148" t="s">
        <v>3306</v>
      </c>
      <c r="B112" s="148" t="s">
        <v>2980</v>
      </c>
      <c r="C112" s="148" t="s">
        <v>3257</v>
      </c>
      <c r="D112" s="148" t="s">
        <v>3690</v>
      </c>
      <c r="E112" s="149" t="s">
        <v>217</v>
      </c>
      <c r="F112" s="149" t="s">
        <v>3683</v>
      </c>
      <c r="G112" s="148" t="s">
        <v>3307</v>
      </c>
    </row>
    <row r="113" spans="1:7" ht="15" customHeight="1">
      <c r="A113" s="148" t="s">
        <v>3308</v>
      </c>
      <c r="B113" s="148" t="s">
        <v>2980</v>
      </c>
      <c r="C113" s="148" t="s">
        <v>217</v>
      </c>
      <c r="D113" s="148" t="s">
        <v>3690</v>
      </c>
      <c r="E113" s="149" t="s">
        <v>217</v>
      </c>
      <c r="F113" s="149" t="s">
        <v>3683</v>
      </c>
      <c r="G113" s="148" t="s">
        <v>2836</v>
      </c>
    </row>
    <row r="114" spans="1:7" ht="15" customHeight="1">
      <c r="A114" s="52" t="s">
        <v>3309</v>
      </c>
      <c r="B114" s="52"/>
      <c r="C114" s="52"/>
      <c r="D114" s="52"/>
      <c r="E114" s="53"/>
      <c r="F114" s="52"/>
      <c r="G114" s="52"/>
    </row>
    <row r="115" spans="1:7" ht="15" customHeight="1">
      <c r="A115" s="148" t="s">
        <v>3310</v>
      </c>
      <c r="B115" s="148" t="s">
        <v>3311</v>
      </c>
      <c r="C115" s="148" t="s">
        <v>3312</v>
      </c>
      <c r="D115" s="148" t="s">
        <v>3690</v>
      </c>
      <c r="E115" s="149" t="s">
        <v>217</v>
      </c>
      <c r="F115" s="149" t="s">
        <v>3683</v>
      </c>
      <c r="G115" s="148" t="s">
        <v>2836</v>
      </c>
    </row>
    <row r="116" spans="1:7" ht="15" customHeight="1">
      <c r="A116" s="148" t="s">
        <v>3313</v>
      </c>
      <c r="B116" s="148" t="s">
        <v>3314</v>
      </c>
      <c r="C116" s="148" t="s">
        <v>3315</v>
      </c>
      <c r="D116" s="148" t="s">
        <v>3690</v>
      </c>
      <c r="E116" s="149" t="s">
        <v>217</v>
      </c>
      <c r="F116" s="149" t="s">
        <v>3683</v>
      </c>
      <c r="G116" s="148" t="s">
        <v>2836</v>
      </c>
    </row>
    <row r="117" spans="1:7" ht="15" customHeight="1">
      <c r="A117" s="148" t="s">
        <v>3316</v>
      </c>
      <c r="B117" s="148" t="s">
        <v>3317</v>
      </c>
      <c r="C117" s="148" t="s">
        <v>217</v>
      </c>
      <c r="D117" s="148" t="s">
        <v>3690</v>
      </c>
      <c r="E117" s="149" t="s">
        <v>217</v>
      </c>
      <c r="F117" s="149" t="s">
        <v>3683</v>
      </c>
      <c r="G117" s="148" t="s">
        <v>2836</v>
      </c>
    </row>
    <row r="118" spans="1:7" ht="15" customHeight="1">
      <c r="A118" s="148" t="s">
        <v>3318</v>
      </c>
      <c r="B118" s="148" t="s">
        <v>3319</v>
      </c>
      <c r="C118" s="148" t="s">
        <v>217</v>
      </c>
      <c r="D118" s="148" t="s">
        <v>3690</v>
      </c>
      <c r="E118" s="149" t="s">
        <v>217</v>
      </c>
      <c r="F118" s="149" t="s">
        <v>3683</v>
      </c>
      <c r="G118" s="148" t="s">
        <v>2836</v>
      </c>
    </row>
    <row r="119" spans="1:7" ht="15" customHeight="1">
      <c r="A119" s="148" t="s">
        <v>3320</v>
      </c>
      <c r="B119" s="148" t="s">
        <v>3317</v>
      </c>
      <c r="C119" s="148" t="s">
        <v>217</v>
      </c>
      <c r="D119" s="148" t="s">
        <v>3690</v>
      </c>
      <c r="E119" s="149" t="s">
        <v>217</v>
      </c>
      <c r="F119" s="149" t="s">
        <v>3683</v>
      </c>
      <c r="G119" s="148" t="s">
        <v>2836</v>
      </c>
    </row>
    <row r="120" spans="1:7" ht="15" customHeight="1">
      <c r="A120" s="148" t="s">
        <v>3321</v>
      </c>
      <c r="B120" s="148" t="s">
        <v>3317</v>
      </c>
      <c r="C120" s="148" t="s">
        <v>217</v>
      </c>
      <c r="D120" s="148" t="s">
        <v>3690</v>
      </c>
      <c r="E120" s="149" t="s">
        <v>217</v>
      </c>
      <c r="F120" s="149" t="s">
        <v>3683</v>
      </c>
      <c r="G120" s="148" t="s">
        <v>2836</v>
      </c>
    </row>
    <row r="121" spans="1:7" ht="15" customHeight="1">
      <c r="A121" s="52" t="s">
        <v>3322</v>
      </c>
      <c r="B121" s="52"/>
      <c r="C121" s="52"/>
      <c r="D121" s="52"/>
      <c r="E121" s="53"/>
      <c r="F121" s="52"/>
      <c r="G121" s="52"/>
    </row>
    <row r="122" spans="1:7" ht="15" customHeight="1">
      <c r="A122" s="148" t="s">
        <v>3323</v>
      </c>
      <c r="B122" s="148" t="s">
        <v>10</v>
      </c>
      <c r="C122" s="148" t="s">
        <v>217</v>
      </c>
      <c r="D122" s="148" t="s">
        <v>3690</v>
      </c>
      <c r="E122" s="149" t="s">
        <v>217</v>
      </c>
      <c r="F122" s="149" t="s">
        <v>3683</v>
      </c>
      <c r="G122" s="148" t="s">
        <v>2836</v>
      </c>
    </row>
    <row r="123" spans="1:7" ht="15" customHeight="1">
      <c r="A123" s="148" t="s">
        <v>2961</v>
      </c>
      <c r="B123" s="148" t="s">
        <v>10</v>
      </c>
      <c r="C123" s="148" t="s">
        <v>2847</v>
      </c>
      <c r="D123" s="148" t="s">
        <v>3690</v>
      </c>
      <c r="E123" s="149" t="s">
        <v>3416</v>
      </c>
      <c r="F123" s="149" t="s">
        <v>3683</v>
      </c>
      <c r="G123" s="148" t="s">
        <v>2836</v>
      </c>
    </row>
    <row r="124" spans="1:7" ht="15" customHeight="1">
      <c r="A124" s="148" t="s">
        <v>2962</v>
      </c>
      <c r="B124" s="148" t="s">
        <v>10</v>
      </c>
      <c r="C124" s="148" t="s">
        <v>2847</v>
      </c>
      <c r="D124" s="148" t="s">
        <v>3690</v>
      </c>
      <c r="E124" s="149" t="s">
        <v>3416</v>
      </c>
      <c r="F124" s="149" t="s">
        <v>3683</v>
      </c>
      <c r="G124" s="148" t="s">
        <v>2836</v>
      </c>
    </row>
    <row r="125" spans="1:7" ht="15" customHeight="1">
      <c r="A125" s="148" t="s">
        <v>2963</v>
      </c>
      <c r="B125" s="148" t="s">
        <v>10</v>
      </c>
      <c r="C125" s="148" t="s">
        <v>2847</v>
      </c>
      <c r="D125" s="148" t="s">
        <v>3690</v>
      </c>
      <c r="E125" s="149" t="s">
        <v>3416</v>
      </c>
      <c r="F125" s="149" t="s">
        <v>3683</v>
      </c>
      <c r="G125" s="148" t="s">
        <v>2836</v>
      </c>
    </row>
    <row r="126" spans="1:7" ht="15" customHeight="1">
      <c r="A126" s="148" t="s">
        <v>2964</v>
      </c>
      <c r="B126" s="148" t="s">
        <v>10</v>
      </c>
      <c r="C126" s="148" t="s">
        <v>2847</v>
      </c>
      <c r="D126" s="148" t="s">
        <v>3690</v>
      </c>
      <c r="E126" s="149" t="s">
        <v>3416</v>
      </c>
      <c r="F126" s="149" t="s">
        <v>3683</v>
      </c>
      <c r="G126" s="148" t="s">
        <v>2836</v>
      </c>
    </row>
    <row r="127" spans="1:7" ht="15" customHeight="1">
      <c r="A127" s="148" t="s">
        <v>3324</v>
      </c>
      <c r="B127" s="148" t="s">
        <v>61</v>
      </c>
      <c r="C127" s="148" t="s">
        <v>217</v>
      </c>
      <c r="D127" s="148" t="s">
        <v>3690</v>
      </c>
      <c r="E127" s="149" t="s">
        <v>217</v>
      </c>
      <c r="F127" s="149" t="s">
        <v>3683</v>
      </c>
      <c r="G127" s="148" t="s">
        <v>3325</v>
      </c>
    </row>
    <row r="128" spans="1:7" ht="15" customHeight="1">
      <c r="A128" s="148" t="s">
        <v>3326</v>
      </c>
      <c r="B128" s="148" t="s">
        <v>61</v>
      </c>
      <c r="C128" s="148" t="s">
        <v>217</v>
      </c>
      <c r="D128" s="148" t="s">
        <v>3690</v>
      </c>
      <c r="E128" s="149" t="s">
        <v>217</v>
      </c>
      <c r="F128" s="149" t="s">
        <v>3683</v>
      </c>
      <c r="G128" s="148" t="s">
        <v>2836</v>
      </c>
    </row>
    <row r="129" spans="1:7" ht="15" customHeight="1">
      <c r="A129" s="52" t="s">
        <v>3327</v>
      </c>
      <c r="B129" s="52"/>
      <c r="C129" s="52"/>
      <c r="D129" s="52"/>
      <c r="E129" s="53"/>
      <c r="F129" s="52"/>
      <c r="G129" s="52"/>
    </row>
    <row r="130" spans="1:7" ht="15" customHeight="1">
      <c r="A130" s="148" t="s">
        <v>3328</v>
      </c>
      <c r="B130" s="148" t="s">
        <v>74</v>
      </c>
      <c r="C130" s="148" t="s">
        <v>217</v>
      </c>
      <c r="D130" s="148" t="s">
        <v>3690</v>
      </c>
      <c r="E130" s="149" t="s">
        <v>217</v>
      </c>
      <c r="F130" s="149" t="s">
        <v>3683</v>
      </c>
      <c r="G130" s="148" t="s">
        <v>2836</v>
      </c>
    </row>
    <row r="131" spans="1:7" ht="15" customHeight="1">
      <c r="A131" s="148" t="s">
        <v>3329</v>
      </c>
      <c r="B131" s="148" t="s">
        <v>3330</v>
      </c>
      <c r="C131" s="148" t="s">
        <v>3312</v>
      </c>
      <c r="D131" s="148" t="s">
        <v>3690</v>
      </c>
      <c r="E131" s="149" t="s">
        <v>217</v>
      </c>
      <c r="F131" s="149" t="s">
        <v>3683</v>
      </c>
      <c r="G131" s="148" t="s">
        <v>2836</v>
      </c>
    </row>
    <row r="132" spans="1:7" ht="15" customHeight="1">
      <c r="A132" s="148" t="s">
        <v>3331</v>
      </c>
      <c r="B132" s="148" t="s">
        <v>74</v>
      </c>
      <c r="C132" s="148" t="s">
        <v>3332</v>
      </c>
      <c r="D132" s="148" t="s">
        <v>3690</v>
      </c>
      <c r="E132" s="149" t="s">
        <v>217</v>
      </c>
      <c r="F132" s="149" t="s">
        <v>3683</v>
      </c>
      <c r="G132" s="148" t="s">
        <v>3333</v>
      </c>
    </row>
    <row r="133" spans="1:7" ht="15" customHeight="1">
      <c r="A133" s="148" t="s">
        <v>3334</v>
      </c>
      <c r="B133" s="148" t="s">
        <v>2957</v>
      </c>
      <c r="C133" s="148" t="s">
        <v>3335</v>
      </c>
      <c r="D133" s="148" t="s">
        <v>3690</v>
      </c>
      <c r="E133" s="149" t="s">
        <v>217</v>
      </c>
      <c r="F133" s="149" t="s">
        <v>3683</v>
      </c>
      <c r="G133" s="148" t="s">
        <v>2836</v>
      </c>
    </row>
    <row r="134" spans="1:7" ht="15" customHeight="1">
      <c r="A134" s="148" t="s">
        <v>2966</v>
      </c>
      <c r="B134" s="148" t="s">
        <v>2957</v>
      </c>
      <c r="C134" s="148" t="s">
        <v>2847</v>
      </c>
      <c r="D134" s="148" t="s">
        <v>3690</v>
      </c>
      <c r="E134" s="149" t="s">
        <v>3416</v>
      </c>
      <c r="F134" s="149" t="s">
        <v>3683</v>
      </c>
      <c r="G134" s="148" t="s">
        <v>2836</v>
      </c>
    </row>
    <row r="135" spans="1:7" ht="15" customHeight="1">
      <c r="A135" s="148" t="s">
        <v>2967</v>
      </c>
      <c r="B135" s="148" t="s">
        <v>2957</v>
      </c>
      <c r="C135" s="148" t="s">
        <v>2847</v>
      </c>
      <c r="D135" s="148" t="s">
        <v>3690</v>
      </c>
      <c r="E135" s="149" t="s">
        <v>3416</v>
      </c>
      <c r="F135" s="149" t="s">
        <v>3683</v>
      </c>
      <c r="G135" s="148" t="s">
        <v>2836</v>
      </c>
    </row>
    <row r="136" spans="1:7" ht="15" customHeight="1">
      <c r="A136" s="148" t="s">
        <v>2968</v>
      </c>
      <c r="B136" s="148" t="s">
        <v>2957</v>
      </c>
      <c r="C136" s="148" t="s">
        <v>2847</v>
      </c>
      <c r="D136" s="148" t="s">
        <v>3690</v>
      </c>
      <c r="E136" s="149" t="s">
        <v>3416</v>
      </c>
      <c r="F136" s="149" t="s">
        <v>3683</v>
      </c>
      <c r="G136" s="148" t="s">
        <v>2836</v>
      </c>
    </row>
    <row r="137" spans="1:7" ht="15" customHeight="1">
      <c r="A137" s="148" t="s">
        <v>3336</v>
      </c>
      <c r="B137" s="148" t="s">
        <v>74</v>
      </c>
      <c r="C137" s="148" t="s">
        <v>3125</v>
      </c>
      <c r="D137" s="148" t="s">
        <v>3690</v>
      </c>
      <c r="E137" s="149" t="s">
        <v>3125</v>
      </c>
      <c r="F137" s="149" t="s">
        <v>3683</v>
      </c>
      <c r="G137" s="148" t="s">
        <v>2836</v>
      </c>
    </row>
    <row r="138" spans="1:7" ht="15" customHeight="1">
      <c r="A138" s="148" t="s">
        <v>3337</v>
      </c>
      <c r="B138" s="148" t="s">
        <v>83</v>
      </c>
      <c r="C138" s="148" t="s">
        <v>217</v>
      </c>
      <c r="D138" s="148" t="s">
        <v>3690</v>
      </c>
      <c r="E138" s="149" t="s">
        <v>217</v>
      </c>
      <c r="F138" s="149" t="s">
        <v>3683</v>
      </c>
      <c r="G138" s="148" t="s">
        <v>2836</v>
      </c>
    </row>
    <row r="139" spans="1:7" ht="15" customHeight="1">
      <c r="A139" s="148" t="s">
        <v>3338</v>
      </c>
      <c r="B139" s="148" t="s">
        <v>3330</v>
      </c>
      <c r="C139" s="148" t="s">
        <v>217</v>
      </c>
      <c r="D139" s="148" t="s">
        <v>3690</v>
      </c>
      <c r="E139" s="149" t="s">
        <v>217</v>
      </c>
      <c r="F139" s="149" t="s">
        <v>3683</v>
      </c>
      <c r="G139" s="148" t="s">
        <v>2836</v>
      </c>
    </row>
    <row r="140" spans="1:7" ht="15" customHeight="1">
      <c r="A140" s="52" t="s">
        <v>3339</v>
      </c>
      <c r="B140" s="52"/>
      <c r="C140" s="52"/>
      <c r="D140" s="52"/>
      <c r="E140" s="53"/>
      <c r="F140" s="52"/>
      <c r="G140" s="52"/>
    </row>
    <row r="141" spans="1:7" ht="15" customHeight="1">
      <c r="A141" s="148" t="s">
        <v>3343</v>
      </c>
      <c r="B141" s="148" t="s">
        <v>2957</v>
      </c>
      <c r="C141" s="148" t="s">
        <v>3125</v>
      </c>
      <c r="D141" s="148" t="s">
        <v>3690</v>
      </c>
      <c r="E141" s="149" t="s">
        <v>3125</v>
      </c>
      <c r="F141" s="149" t="s">
        <v>3683</v>
      </c>
      <c r="G141" s="148" t="s">
        <v>2836</v>
      </c>
    </row>
    <row r="142" spans="1:7" ht="15" customHeight="1">
      <c r="A142" s="148" t="s">
        <v>3105</v>
      </c>
      <c r="B142" s="148" t="s">
        <v>2957</v>
      </c>
      <c r="C142" s="148" t="s">
        <v>3106</v>
      </c>
      <c r="D142" s="148" t="s">
        <v>3690</v>
      </c>
      <c r="E142" s="149" t="s">
        <v>3125</v>
      </c>
      <c r="F142" s="149" t="s">
        <v>3683</v>
      </c>
      <c r="G142" s="148" t="s">
        <v>2836</v>
      </c>
    </row>
    <row r="143" spans="1:7" ht="15" customHeight="1">
      <c r="A143" s="148" t="s">
        <v>3344</v>
      </c>
      <c r="B143" s="148" t="s">
        <v>74</v>
      </c>
      <c r="C143" s="148" t="s">
        <v>217</v>
      </c>
      <c r="D143" s="148" t="s">
        <v>3690</v>
      </c>
      <c r="E143" s="149" t="s">
        <v>217</v>
      </c>
      <c r="F143" s="149" t="s">
        <v>3683</v>
      </c>
      <c r="G143" s="148" t="s">
        <v>2836</v>
      </c>
    </row>
    <row r="144" spans="1:7" ht="15" customHeight="1">
      <c r="A144" s="148" t="s">
        <v>3345</v>
      </c>
      <c r="B144" s="148" t="s">
        <v>74</v>
      </c>
      <c r="C144" s="148" t="s">
        <v>217</v>
      </c>
      <c r="D144" s="148" t="s">
        <v>3690</v>
      </c>
      <c r="E144" s="149" t="s">
        <v>217</v>
      </c>
      <c r="F144" s="149" t="s">
        <v>3683</v>
      </c>
      <c r="G144" s="148" t="s">
        <v>2836</v>
      </c>
    </row>
    <row r="145" spans="1:7" ht="15" customHeight="1">
      <c r="A145" s="148" t="s">
        <v>3346</v>
      </c>
      <c r="B145" s="148" t="s">
        <v>61</v>
      </c>
      <c r="C145" s="148" t="s">
        <v>217</v>
      </c>
      <c r="D145" s="148" t="s">
        <v>3690</v>
      </c>
      <c r="E145" s="149" t="s">
        <v>217</v>
      </c>
      <c r="F145" s="149" t="s">
        <v>3683</v>
      </c>
      <c r="G145" s="148" t="s">
        <v>2836</v>
      </c>
    </row>
    <row r="146" spans="1:7" ht="15" customHeight="1">
      <c r="A146" s="148" t="s">
        <v>3347</v>
      </c>
      <c r="B146" s="148" t="s">
        <v>75</v>
      </c>
      <c r="C146" s="148" t="s">
        <v>3125</v>
      </c>
      <c r="D146" s="148" t="s">
        <v>3690</v>
      </c>
      <c r="E146" s="149" t="s">
        <v>3125</v>
      </c>
      <c r="F146" s="149" t="s">
        <v>3683</v>
      </c>
      <c r="G146" s="148" t="s">
        <v>2836</v>
      </c>
    </row>
    <row r="147" spans="1:7" ht="15" customHeight="1">
      <c r="A147" s="148" t="s">
        <v>3348</v>
      </c>
      <c r="B147" s="148" t="s">
        <v>75</v>
      </c>
      <c r="C147" s="148" t="s">
        <v>3125</v>
      </c>
      <c r="D147" s="148" t="s">
        <v>3690</v>
      </c>
      <c r="E147" s="149" t="s">
        <v>3125</v>
      </c>
      <c r="F147" s="149" t="s">
        <v>3683</v>
      </c>
      <c r="G147" s="148" t="s">
        <v>2836</v>
      </c>
    </row>
    <row r="148" spans="1:7" ht="15" customHeight="1">
      <c r="A148" s="148" t="s">
        <v>2970</v>
      </c>
      <c r="B148" s="148" t="s">
        <v>2957</v>
      </c>
      <c r="C148" s="148" t="s">
        <v>2847</v>
      </c>
      <c r="D148" s="148" t="s">
        <v>3690</v>
      </c>
      <c r="E148" s="149" t="s">
        <v>3416</v>
      </c>
      <c r="F148" s="149" t="s">
        <v>3683</v>
      </c>
      <c r="G148" s="148" t="s">
        <v>2836</v>
      </c>
    </row>
    <row r="149" spans="1:7" ht="15" customHeight="1">
      <c r="A149" s="148" t="s">
        <v>3349</v>
      </c>
      <c r="B149" s="148" t="s">
        <v>75</v>
      </c>
      <c r="C149" s="148" t="s">
        <v>217</v>
      </c>
      <c r="D149" s="148" t="s">
        <v>3690</v>
      </c>
      <c r="E149" s="149" t="s">
        <v>217</v>
      </c>
      <c r="F149" s="149" t="s">
        <v>3683</v>
      </c>
      <c r="G149" s="148" t="s">
        <v>3350</v>
      </c>
    </row>
    <row r="150" spans="1:7" ht="15" customHeight="1">
      <c r="A150" s="148" t="s">
        <v>2971</v>
      </c>
      <c r="B150" s="148" t="s">
        <v>2957</v>
      </c>
      <c r="C150" s="148" t="s">
        <v>2847</v>
      </c>
      <c r="D150" s="148" t="s">
        <v>3690</v>
      </c>
      <c r="E150" s="149" t="s">
        <v>3416</v>
      </c>
      <c r="F150" s="149" t="s">
        <v>3683</v>
      </c>
      <c r="G150" s="148" t="s">
        <v>2836</v>
      </c>
    </row>
    <row r="151" spans="1:7" ht="15" customHeight="1">
      <c r="A151" s="52" t="s">
        <v>3351</v>
      </c>
      <c r="B151" s="52"/>
      <c r="C151" s="52"/>
      <c r="D151" s="52"/>
      <c r="E151" s="53"/>
      <c r="F151" s="52"/>
      <c r="G151" s="52"/>
    </row>
    <row r="152" spans="1:7" ht="15" customHeight="1">
      <c r="A152" s="148" t="s">
        <v>3352</v>
      </c>
      <c r="B152" s="148" t="s">
        <v>82</v>
      </c>
      <c r="C152" s="148" t="s">
        <v>217</v>
      </c>
      <c r="D152" s="148" t="s">
        <v>3690</v>
      </c>
      <c r="E152" s="149" t="s">
        <v>217</v>
      </c>
      <c r="F152" s="149" t="s">
        <v>3683</v>
      </c>
      <c r="G152" s="148" t="s">
        <v>2836</v>
      </c>
    </row>
    <row r="153" spans="1:7" ht="15" customHeight="1">
      <c r="A153" s="148" t="s">
        <v>3353</v>
      </c>
      <c r="B153" s="148" t="s">
        <v>84</v>
      </c>
      <c r="C153" s="148" t="s">
        <v>217</v>
      </c>
      <c r="D153" s="148" t="s">
        <v>3690</v>
      </c>
      <c r="E153" s="149" t="s">
        <v>217</v>
      </c>
      <c r="F153" s="149" t="s">
        <v>3683</v>
      </c>
      <c r="G153" s="148" t="s">
        <v>2836</v>
      </c>
    </row>
    <row r="154" spans="1:7" ht="15" customHeight="1">
      <c r="A154" s="52" t="s">
        <v>3354</v>
      </c>
      <c r="B154" s="52"/>
      <c r="C154" s="52"/>
      <c r="D154" s="52"/>
      <c r="E154" s="53"/>
      <c r="F154" s="52"/>
      <c r="G154" s="52"/>
    </row>
    <row r="155" spans="1:7" ht="15" customHeight="1">
      <c r="A155" s="148" t="s">
        <v>3355</v>
      </c>
      <c r="B155" s="148" t="s">
        <v>2974</v>
      </c>
      <c r="C155" s="148" t="s">
        <v>3125</v>
      </c>
      <c r="D155" s="148" t="s">
        <v>3690</v>
      </c>
      <c r="E155" s="149" t="s">
        <v>3125</v>
      </c>
      <c r="F155" s="149" t="s">
        <v>3683</v>
      </c>
      <c r="G155" s="148" t="s">
        <v>3356</v>
      </c>
    </row>
    <row r="156" spans="1:7" ht="15" customHeight="1">
      <c r="A156" s="148" t="s">
        <v>3357</v>
      </c>
      <c r="B156" s="148" t="s">
        <v>88</v>
      </c>
      <c r="C156" s="148" t="s">
        <v>217</v>
      </c>
      <c r="D156" s="148" t="s">
        <v>3690</v>
      </c>
      <c r="E156" s="149" t="s">
        <v>217</v>
      </c>
      <c r="F156" s="149" t="s">
        <v>3683</v>
      </c>
      <c r="G156" s="148" t="s">
        <v>3358</v>
      </c>
    </row>
    <row r="157" spans="1:7" ht="15" customHeight="1">
      <c r="A157" s="148" t="s">
        <v>3359</v>
      </c>
      <c r="B157" s="148" t="s">
        <v>3117</v>
      </c>
      <c r="C157" s="148" t="s">
        <v>217</v>
      </c>
      <c r="D157" s="148" t="s">
        <v>3690</v>
      </c>
      <c r="E157" s="149" t="s">
        <v>217</v>
      </c>
      <c r="F157" s="149" t="s">
        <v>3683</v>
      </c>
      <c r="G157" s="148" t="s">
        <v>3360</v>
      </c>
    </row>
    <row r="158" spans="1:7" ht="15" customHeight="1">
      <c r="A158" s="148" t="s">
        <v>3116</v>
      </c>
      <c r="B158" s="148" t="s">
        <v>3117</v>
      </c>
      <c r="C158" s="148" t="s">
        <v>1889</v>
      </c>
      <c r="D158" s="148" t="s">
        <v>3690</v>
      </c>
      <c r="E158" s="149" t="s">
        <v>217</v>
      </c>
      <c r="F158" s="149" t="s">
        <v>3683</v>
      </c>
      <c r="G158" s="148" t="s">
        <v>2836</v>
      </c>
    </row>
    <row r="159" spans="1:7" ht="15" customHeight="1">
      <c r="A159" s="148" t="s">
        <v>3361</v>
      </c>
      <c r="B159" s="148" t="s">
        <v>85</v>
      </c>
      <c r="C159" s="148" t="s">
        <v>217</v>
      </c>
      <c r="D159" s="148" t="s">
        <v>3690</v>
      </c>
      <c r="E159" s="149" t="s">
        <v>217</v>
      </c>
      <c r="F159" s="149" t="s">
        <v>3683</v>
      </c>
      <c r="G159" s="148" t="s">
        <v>2836</v>
      </c>
    </row>
    <row r="160" spans="1:7" ht="15" customHeight="1">
      <c r="A160" s="148" t="s">
        <v>2992</v>
      </c>
      <c r="B160" s="148" t="s">
        <v>2993</v>
      </c>
      <c r="C160" s="148" t="s">
        <v>2847</v>
      </c>
      <c r="D160" s="148" t="s">
        <v>3690</v>
      </c>
      <c r="E160" s="149" t="s">
        <v>3416</v>
      </c>
      <c r="F160" s="149" t="s">
        <v>3683</v>
      </c>
      <c r="G160" s="148" t="s">
        <v>2836</v>
      </c>
    </row>
    <row r="161" spans="1:7" ht="15" customHeight="1">
      <c r="A161" s="148" t="s">
        <v>2992</v>
      </c>
      <c r="B161" s="148" t="s">
        <v>2993</v>
      </c>
      <c r="C161" s="148" t="s">
        <v>2847</v>
      </c>
      <c r="D161" s="148" t="s">
        <v>3690</v>
      </c>
      <c r="E161" s="149" t="s">
        <v>3416</v>
      </c>
      <c r="F161" s="149" t="s">
        <v>3683</v>
      </c>
      <c r="G161" s="148" t="s">
        <v>2836</v>
      </c>
    </row>
    <row r="162" spans="1:7" ht="15" customHeight="1">
      <c r="A162" s="52" t="s">
        <v>3362</v>
      </c>
      <c r="B162" s="52"/>
      <c r="C162" s="52"/>
      <c r="D162" s="52"/>
      <c r="E162" s="53"/>
      <c r="F162" s="52"/>
      <c r="G162" s="52"/>
    </row>
    <row r="163" spans="1:7" ht="15" customHeight="1">
      <c r="A163" s="148" t="s">
        <v>3363</v>
      </c>
      <c r="B163" s="148" t="s">
        <v>90</v>
      </c>
      <c r="C163" s="148" t="s">
        <v>3125</v>
      </c>
      <c r="D163" s="148" t="s">
        <v>3690</v>
      </c>
      <c r="E163" s="149" t="s">
        <v>3125</v>
      </c>
      <c r="F163" s="149" t="s">
        <v>3683</v>
      </c>
      <c r="G163" s="148" t="s">
        <v>2836</v>
      </c>
    </row>
    <row r="164" spans="1:7" ht="15" customHeight="1">
      <c r="A164" s="148" t="s">
        <v>3364</v>
      </c>
      <c r="B164" s="148" t="s">
        <v>88</v>
      </c>
      <c r="C164" s="148" t="s">
        <v>217</v>
      </c>
      <c r="D164" s="148" t="s">
        <v>3690</v>
      </c>
      <c r="E164" s="149" t="s">
        <v>217</v>
      </c>
      <c r="F164" s="149" t="s">
        <v>3683</v>
      </c>
      <c r="G164" s="148" t="s">
        <v>2836</v>
      </c>
    </row>
    <row r="165" spans="1:7" ht="15" customHeight="1">
      <c r="A165" s="52" t="s">
        <v>3365</v>
      </c>
      <c r="B165" s="52"/>
      <c r="C165" s="52"/>
      <c r="D165" s="52"/>
      <c r="E165" s="53"/>
      <c r="F165" s="52"/>
      <c r="G165" s="52"/>
    </row>
    <row r="166" spans="1:7" ht="15" customHeight="1">
      <c r="A166" s="148" t="s">
        <v>3366</v>
      </c>
      <c r="B166" s="148" t="s">
        <v>93</v>
      </c>
      <c r="C166" s="148" t="s">
        <v>217</v>
      </c>
      <c r="D166" s="148" t="s">
        <v>3690</v>
      </c>
      <c r="E166" s="149" t="s">
        <v>217</v>
      </c>
      <c r="F166" s="149" t="s">
        <v>3683</v>
      </c>
      <c r="G166" s="148" t="s">
        <v>2836</v>
      </c>
    </row>
    <row r="167" spans="1:7" ht="15" customHeight="1">
      <c r="A167" s="148" t="s">
        <v>3367</v>
      </c>
      <c r="B167" s="148" t="s">
        <v>93</v>
      </c>
      <c r="C167" s="148" t="s">
        <v>3125</v>
      </c>
      <c r="D167" s="148" t="s">
        <v>3690</v>
      </c>
      <c r="E167" s="149" t="s">
        <v>3125</v>
      </c>
      <c r="F167" s="149" t="s">
        <v>3683</v>
      </c>
      <c r="G167" s="148" t="s">
        <v>3368</v>
      </c>
    </row>
    <row r="168" spans="1:7" ht="15" customHeight="1">
      <c r="A168" s="150" t="s">
        <v>3001</v>
      </c>
      <c r="B168" s="150" t="s">
        <v>94</v>
      </c>
      <c r="C168" s="150" t="s">
        <v>3002</v>
      </c>
      <c r="D168" s="150" t="s">
        <v>3690</v>
      </c>
      <c r="E168" s="151" t="s">
        <v>3003</v>
      </c>
      <c r="F168" s="151" t="s">
        <v>2636</v>
      </c>
      <c r="G168" s="150" t="s">
        <v>3004</v>
      </c>
    </row>
    <row r="169" spans="1:7" ht="15" customHeight="1">
      <c r="A169" s="148" t="s">
        <v>3370</v>
      </c>
      <c r="B169" s="148" t="s">
        <v>94</v>
      </c>
      <c r="C169" s="148" t="s">
        <v>3257</v>
      </c>
      <c r="D169" s="148" t="s">
        <v>3690</v>
      </c>
      <c r="E169" s="149" t="s">
        <v>217</v>
      </c>
      <c r="F169" s="149" t="s">
        <v>3683</v>
      </c>
      <c r="G169" s="148" t="s">
        <v>3371</v>
      </c>
    </row>
    <row r="170" spans="1:7" ht="15" customHeight="1">
      <c r="A170" s="148" t="s">
        <v>3372</v>
      </c>
      <c r="B170" s="148" t="s">
        <v>93</v>
      </c>
      <c r="C170" s="148" t="s">
        <v>3373</v>
      </c>
      <c r="D170" s="148" t="s">
        <v>3690</v>
      </c>
      <c r="E170" s="149" t="s">
        <v>217</v>
      </c>
      <c r="F170" s="149" t="s">
        <v>3683</v>
      </c>
      <c r="G170" s="148" t="s">
        <v>2836</v>
      </c>
    </row>
    <row r="171" spans="1:7" ht="15" customHeight="1">
      <c r="A171" s="148" t="s">
        <v>3374</v>
      </c>
      <c r="B171" s="148" t="s">
        <v>93</v>
      </c>
      <c r="C171" s="148" t="s">
        <v>3375</v>
      </c>
      <c r="D171" s="148" t="s">
        <v>3690</v>
      </c>
      <c r="E171" s="149" t="s">
        <v>217</v>
      </c>
      <c r="F171" s="149" t="s">
        <v>3683</v>
      </c>
      <c r="G171" s="148" t="s">
        <v>3376</v>
      </c>
    </row>
    <row r="172" spans="1:7" ht="15" customHeight="1">
      <c r="A172" s="148" t="s">
        <v>3377</v>
      </c>
      <c r="B172" s="148" t="s">
        <v>93</v>
      </c>
      <c r="C172" s="148" t="s">
        <v>3378</v>
      </c>
      <c r="D172" s="148" t="s">
        <v>3690</v>
      </c>
      <c r="E172" s="149" t="s">
        <v>217</v>
      </c>
      <c r="F172" s="149" t="s">
        <v>3683</v>
      </c>
      <c r="G172" s="148" t="s">
        <v>3379</v>
      </c>
    </row>
    <row r="173" spans="1:7" ht="15" customHeight="1">
      <c r="A173" s="52" t="s">
        <v>3380</v>
      </c>
      <c r="B173" s="52"/>
      <c r="C173" s="52"/>
      <c r="D173" s="52"/>
      <c r="E173" s="53"/>
      <c r="F173" s="52"/>
      <c r="G173" s="52"/>
    </row>
    <row r="174" spans="1:7" ht="15" customHeight="1">
      <c r="A174" s="148" t="s">
        <v>3381</v>
      </c>
      <c r="B174" s="148" t="s">
        <v>99</v>
      </c>
      <c r="C174" s="148" t="s">
        <v>3382</v>
      </c>
      <c r="D174" s="148" t="s">
        <v>3690</v>
      </c>
      <c r="E174" s="149" t="s">
        <v>217</v>
      </c>
      <c r="F174" s="149" t="s">
        <v>3683</v>
      </c>
      <c r="G174" s="148" t="s">
        <v>3383</v>
      </c>
    </row>
    <row r="175" spans="1:7" ht="15" customHeight="1">
      <c r="A175" s="148" t="s">
        <v>3013</v>
      </c>
      <c r="B175" s="148" t="s">
        <v>104</v>
      </c>
      <c r="C175" s="148" t="s">
        <v>2847</v>
      </c>
      <c r="D175" s="148" t="s">
        <v>3690</v>
      </c>
      <c r="E175" s="149" t="s">
        <v>3416</v>
      </c>
      <c r="F175" s="149" t="s">
        <v>3683</v>
      </c>
      <c r="G175" s="148" t="s">
        <v>2836</v>
      </c>
    </row>
    <row r="176" spans="1:7" ht="15" customHeight="1">
      <c r="A176" s="148" t="s">
        <v>3014</v>
      </c>
      <c r="B176" s="148" t="s">
        <v>101</v>
      </c>
      <c r="C176" s="148" t="s">
        <v>3015</v>
      </c>
      <c r="D176" s="148" t="s">
        <v>3690</v>
      </c>
      <c r="E176" s="149" t="s">
        <v>217</v>
      </c>
      <c r="F176" s="149" t="s">
        <v>3683</v>
      </c>
      <c r="G176" s="148" t="s">
        <v>3016</v>
      </c>
    </row>
    <row r="177" spans="1:7" ht="15" customHeight="1">
      <c r="A177" s="148" t="s">
        <v>3017</v>
      </c>
      <c r="B177" s="148" t="s">
        <v>2957</v>
      </c>
      <c r="C177" s="148" t="s">
        <v>2847</v>
      </c>
      <c r="D177" s="148" t="s">
        <v>3690</v>
      </c>
      <c r="E177" s="149" t="s">
        <v>3416</v>
      </c>
      <c r="F177" s="149" t="s">
        <v>3683</v>
      </c>
      <c r="G177" s="148" t="s">
        <v>2836</v>
      </c>
    </row>
    <row r="178" spans="1:7" ht="15" customHeight="1">
      <c r="A178" s="148" t="s">
        <v>3384</v>
      </c>
      <c r="B178" s="148" t="s">
        <v>2957</v>
      </c>
      <c r="C178" s="148" t="s">
        <v>217</v>
      </c>
      <c r="D178" s="148" t="s">
        <v>3690</v>
      </c>
      <c r="E178" s="149" t="s">
        <v>217</v>
      </c>
      <c r="F178" s="149" t="s">
        <v>3683</v>
      </c>
      <c r="G178" s="148" t="s">
        <v>2836</v>
      </c>
    </row>
    <row r="179" spans="1:7" ht="15" customHeight="1">
      <c r="A179" s="52" t="s">
        <v>3390</v>
      </c>
      <c r="B179" s="52"/>
      <c r="C179" s="52"/>
      <c r="D179" s="52"/>
      <c r="E179" s="53"/>
      <c r="F179" s="52"/>
      <c r="G179" s="52"/>
    </row>
    <row r="180" spans="1:7" ht="15" customHeight="1">
      <c r="A180" s="150" t="s">
        <v>2843</v>
      </c>
      <c r="B180" s="150" t="s">
        <v>35</v>
      </c>
      <c r="C180" s="150" t="s">
        <v>2844</v>
      </c>
      <c r="D180" s="150" t="s">
        <v>3691</v>
      </c>
      <c r="E180" s="151" t="s">
        <v>1333</v>
      </c>
      <c r="F180" s="151" t="s">
        <v>2656</v>
      </c>
      <c r="G180" s="150" t="s">
        <v>2845</v>
      </c>
    </row>
    <row r="181" spans="1:7" ht="15" customHeight="1">
      <c r="A181" s="52" t="s">
        <v>3393</v>
      </c>
      <c r="B181" s="52"/>
      <c r="C181" s="52"/>
      <c r="D181" s="52"/>
      <c r="E181" s="53"/>
      <c r="F181" s="52"/>
      <c r="G181" s="52"/>
    </row>
    <row r="182" spans="1:7" ht="15" customHeight="1">
      <c r="A182" s="148" t="s">
        <v>2902</v>
      </c>
      <c r="B182" s="148" t="s">
        <v>35</v>
      </c>
      <c r="C182" s="148" t="s">
        <v>2847</v>
      </c>
      <c r="D182" s="148" t="s">
        <v>3691</v>
      </c>
      <c r="E182" s="149" t="s">
        <v>2848</v>
      </c>
      <c r="F182" s="149" t="s">
        <v>3683</v>
      </c>
      <c r="G182" s="148" t="s">
        <v>2836</v>
      </c>
    </row>
    <row r="183" spans="1:7" ht="15" customHeight="1">
      <c r="A183" s="52" t="s">
        <v>3399</v>
      </c>
      <c r="B183" s="52"/>
      <c r="C183" s="52"/>
      <c r="D183" s="52"/>
      <c r="E183" s="53"/>
      <c r="F183" s="52"/>
      <c r="G183" s="52"/>
    </row>
    <row r="184" spans="1:7" ht="15" customHeight="1">
      <c r="A184" s="148" t="s">
        <v>2954</v>
      </c>
      <c r="B184" s="148" t="s">
        <v>17</v>
      </c>
      <c r="C184" s="148" t="s">
        <v>2854</v>
      </c>
      <c r="D184" s="148" t="s">
        <v>3691</v>
      </c>
      <c r="E184" s="149" t="s">
        <v>2841</v>
      </c>
      <c r="F184" s="149" t="s">
        <v>3683</v>
      </c>
      <c r="G184" s="148" t="s">
        <v>2955</v>
      </c>
    </row>
    <row r="185" spans="1:7" ht="15" customHeight="1">
      <c r="A185" s="150" t="s">
        <v>2956</v>
      </c>
      <c r="B185" s="150" t="s">
        <v>2957</v>
      </c>
      <c r="C185" s="150" t="s">
        <v>1333</v>
      </c>
      <c r="D185" s="150" t="s">
        <v>3691</v>
      </c>
      <c r="E185" s="151" t="s">
        <v>1333</v>
      </c>
      <c r="F185" s="151" t="s">
        <v>2656</v>
      </c>
      <c r="G185" s="150" t="s">
        <v>2836</v>
      </c>
    </row>
    <row r="186" spans="1:7" ht="15" customHeight="1">
      <c r="A186" s="150" t="s">
        <v>2958</v>
      </c>
      <c r="B186" s="150"/>
      <c r="C186" s="150" t="s">
        <v>2959</v>
      </c>
      <c r="D186" s="150" t="s">
        <v>3691</v>
      </c>
      <c r="E186" s="151" t="s">
        <v>1333</v>
      </c>
      <c r="F186" s="151" t="s">
        <v>2656</v>
      </c>
      <c r="G186" s="150" t="s">
        <v>2836</v>
      </c>
    </row>
    <row r="187" spans="1:7" ht="15" customHeight="1">
      <c r="A187" s="52" t="s">
        <v>3403</v>
      </c>
      <c r="B187" s="52"/>
      <c r="C187" s="52"/>
      <c r="D187" s="52"/>
      <c r="E187" s="53"/>
      <c r="F187" s="52"/>
      <c r="G187" s="52"/>
    </row>
    <row r="188" spans="1:7" ht="15" customHeight="1">
      <c r="A188" s="148" t="s">
        <v>2961</v>
      </c>
      <c r="B188" s="148" t="s">
        <v>10</v>
      </c>
      <c r="C188" s="148" t="s">
        <v>2847</v>
      </c>
      <c r="D188" s="148" t="s">
        <v>3691</v>
      </c>
      <c r="E188" s="149" t="s">
        <v>2848</v>
      </c>
      <c r="F188" s="149" t="s">
        <v>3683</v>
      </c>
      <c r="G188" s="148" t="s">
        <v>2836</v>
      </c>
    </row>
    <row r="189" spans="1:7" ht="15" customHeight="1">
      <c r="A189" s="148" t="s">
        <v>2962</v>
      </c>
      <c r="B189" s="148" t="s">
        <v>10</v>
      </c>
      <c r="C189" s="148" t="s">
        <v>2847</v>
      </c>
      <c r="D189" s="148" t="s">
        <v>3691</v>
      </c>
      <c r="E189" s="149" t="s">
        <v>2848</v>
      </c>
      <c r="F189" s="149" t="s">
        <v>3683</v>
      </c>
      <c r="G189" s="148" t="s">
        <v>2836</v>
      </c>
    </row>
    <row r="190" spans="1:7" ht="15" customHeight="1">
      <c r="A190" s="148" t="s">
        <v>2963</v>
      </c>
      <c r="B190" s="148" t="s">
        <v>10</v>
      </c>
      <c r="C190" s="148" t="s">
        <v>2847</v>
      </c>
      <c r="D190" s="148" t="s">
        <v>3691</v>
      </c>
      <c r="E190" s="149" t="s">
        <v>2848</v>
      </c>
      <c r="F190" s="149" t="s">
        <v>3683</v>
      </c>
      <c r="G190" s="148" t="s">
        <v>2836</v>
      </c>
    </row>
    <row r="191" spans="1:7" ht="15" customHeight="1">
      <c r="A191" s="148" t="s">
        <v>2964</v>
      </c>
      <c r="B191" s="148" t="s">
        <v>10</v>
      </c>
      <c r="C191" s="148" t="s">
        <v>2847</v>
      </c>
      <c r="D191" s="148" t="s">
        <v>3691</v>
      </c>
      <c r="E191" s="149" t="s">
        <v>2848</v>
      </c>
      <c r="F191" s="149" t="s">
        <v>3683</v>
      </c>
      <c r="G191" s="148" t="s">
        <v>2836</v>
      </c>
    </row>
    <row r="192" spans="1:7" ht="15" customHeight="1">
      <c r="A192" s="52" t="s">
        <v>3404</v>
      </c>
      <c r="B192" s="52"/>
      <c r="C192" s="52"/>
      <c r="D192" s="52"/>
      <c r="E192" s="53"/>
      <c r="F192" s="52"/>
      <c r="G192" s="52"/>
    </row>
    <row r="193" spans="1:7" ht="15" customHeight="1">
      <c r="A193" s="148" t="s">
        <v>2966</v>
      </c>
      <c r="B193" s="148" t="s">
        <v>2957</v>
      </c>
      <c r="C193" s="148" t="s">
        <v>2847</v>
      </c>
      <c r="D193" s="148" t="s">
        <v>3691</v>
      </c>
      <c r="E193" s="149" t="s">
        <v>2848</v>
      </c>
      <c r="F193" s="149" t="s">
        <v>3683</v>
      </c>
      <c r="G193" s="148" t="s">
        <v>2836</v>
      </c>
    </row>
    <row r="194" spans="1:7" ht="15" customHeight="1">
      <c r="A194" s="148" t="s">
        <v>2967</v>
      </c>
      <c r="B194" s="148" t="s">
        <v>2957</v>
      </c>
      <c r="C194" s="148" t="s">
        <v>2847</v>
      </c>
      <c r="D194" s="148" t="s">
        <v>3691</v>
      </c>
      <c r="E194" s="149" t="s">
        <v>2848</v>
      </c>
      <c r="F194" s="149" t="s">
        <v>3683</v>
      </c>
      <c r="G194" s="148" t="s">
        <v>2836</v>
      </c>
    </row>
    <row r="195" spans="1:7" ht="15" customHeight="1">
      <c r="A195" s="148" t="s">
        <v>2968</v>
      </c>
      <c r="B195" s="148" t="s">
        <v>2957</v>
      </c>
      <c r="C195" s="148" t="s">
        <v>2847</v>
      </c>
      <c r="D195" s="148" t="s">
        <v>3691</v>
      </c>
      <c r="E195" s="149" t="s">
        <v>2848</v>
      </c>
      <c r="F195" s="149" t="s">
        <v>3683</v>
      </c>
      <c r="G195" s="148" t="s">
        <v>2836</v>
      </c>
    </row>
    <row r="196" spans="1:7" ht="15" customHeight="1">
      <c r="A196" s="52" t="s">
        <v>3405</v>
      </c>
      <c r="B196" s="52"/>
      <c r="C196" s="52"/>
      <c r="D196" s="52"/>
      <c r="E196" s="53"/>
      <c r="F196" s="52"/>
      <c r="G196" s="52"/>
    </row>
    <row r="197" spans="1:7" ht="15" customHeight="1">
      <c r="A197" s="148" t="s">
        <v>2970</v>
      </c>
      <c r="B197" s="148" t="s">
        <v>2957</v>
      </c>
      <c r="C197" s="148" t="s">
        <v>2847</v>
      </c>
      <c r="D197" s="148" t="s">
        <v>3691</v>
      </c>
      <c r="E197" s="149" t="s">
        <v>2848</v>
      </c>
      <c r="F197" s="149" t="s">
        <v>3683</v>
      </c>
      <c r="G197" s="148" t="s">
        <v>2836</v>
      </c>
    </row>
    <row r="198" spans="1:7" ht="15" customHeight="1">
      <c r="A198" s="148" t="s">
        <v>2971</v>
      </c>
      <c r="B198" s="148" t="s">
        <v>2957</v>
      </c>
      <c r="C198" s="148" t="s">
        <v>2847</v>
      </c>
      <c r="D198" s="148" t="s">
        <v>3691</v>
      </c>
      <c r="E198" s="149" t="s">
        <v>2848</v>
      </c>
      <c r="F198" s="149" t="s">
        <v>3683</v>
      </c>
      <c r="G198" s="148" t="s">
        <v>2836</v>
      </c>
    </row>
    <row r="199" spans="1:7" ht="15" customHeight="1">
      <c r="A199" s="52" t="s">
        <v>3407</v>
      </c>
      <c r="B199" s="52"/>
      <c r="C199" s="52"/>
      <c r="D199" s="52"/>
      <c r="E199" s="53"/>
      <c r="F199" s="52"/>
      <c r="G199" s="52"/>
    </row>
    <row r="200" spans="1:7" ht="15" customHeight="1">
      <c r="A200" s="148" t="s">
        <v>2973</v>
      </c>
      <c r="B200" s="148" t="s">
        <v>2974</v>
      </c>
      <c r="C200" s="148" t="s">
        <v>2854</v>
      </c>
      <c r="D200" s="148" t="s">
        <v>3691</v>
      </c>
      <c r="E200" s="149" t="s">
        <v>2841</v>
      </c>
      <c r="F200" s="149" t="s">
        <v>3683</v>
      </c>
      <c r="G200" s="148" t="s">
        <v>2975</v>
      </c>
    </row>
    <row r="201" spans="1:7" ht="15" customHeight="1">
      <c r="A201" s="148" t="s">
        <v>2976</v>
      </c>
      <c r="B201" s="148" t="s">
        <v>2977</v>
      </c>
      <c r="C201" s="148" t="s">
        <v>2854</v>
      </c>
      <c r="D201" s="148" t="s">
        <v>3691</v>
      </c>
      <c r="E201" s="149" t="s">
        <v>2841</v>
      </c>
      <c r="F201" s="149" t="s">
        <v>3683</v>
      </c>
      <c r="G201" s="148" t="s">
        <v>2978</v>
      </c>
    </row>
    <row r="202" spans="1:7" ht="15" customHeight="1">
      <c r="A202" s="148" t="s">
        <v>2984</v>
      </c>
      <c r="B202" s="148" t="s">
        <v>88</v>
      </c>
      <c r="C202" s="148" t="s">
        <v>2854</v>
      </c>
      <c r="D202" s="148" t="s">
        <v>3691</v>
      </c>
      <c r="E202" s="149" t="s">
        <v>2841</v>
      </c>
      <c r="F202" s="149" t="s">
        <v>3683</v>
      </c>
      <c r="G202" s="148" t="s">
        <v>2985</v>
      </c>
    </row>
    <row r="203" spans="1:7" ht="15" customHeight="1">
      <c r="A203" s="148" t="s">
        <v>2990</v>
      </c>
      <c r="B203" s="148" t="s">
        <v>2957</v>
      </c>
      <c r="C203" s="148" t="s">
        <v>2893</v>
      </c>
      <c r="D203" s="148" t="s">
        <v>3691</v>
      </c>
      <c r="E203" s="149" t="s">
        <v>2894</v>
      </c>
      <c r="F203" s="149" t="s">
        <v>3683</v>
      </c>
      <c r="G203" s="148" t="s">
        <v>2836</v>
      </c>
    </row>
    <row r="204" spans="1:7" ht="15" customHeight="1">
      <c r="A204" s="148" t="s">
        <v>2991</v>
      </c>
      <c r="B204" s="148" t="s">
        <v>2957</v>
      </c>
      <c r="C204" s="148" t="s">
        <v>2854</v>
      </c>
      <c r="D204" s="148" t="s">
        <v>3691</v>
      </c>
      <c r="E204" s="149" t="s">
        <v>2841</v>
      </c>
      <c r="F204" s="149" t="s">
        <v>3683</v>
      </c>
      <c r="G204" s="148" t="s">
        <v>2836</v>
      </c>
    </row>
    <row r="205" spans="1:7" ht="15" customHeight="1">
      <c r="A205" s="148" t="s">
        <v>2992</v>
      </c>
      <c r="B205" s="148" t="s">
        <v>2993</v>
      </c>
      <c r="C205" s="148" t="s">
        <v>2847</v>
      </c>
      <c r="D205" s="148" t="s">
        <v>3691</v>
      </c>
      <c r="E205" s="149" t="s">
        <v>2848</v>
      </c>
      <c r="F205" s="149" t="s">
        <v>3683</v>
      </c>
      <c r="G205" s="148" t="s">
        <v>2836</v>
      </c>
    </row>
    <row r="206" spans="1:7" ht="15" customHeight="1">
      <c r="A206" s="148" t="s">
        <v>2992</v>
      </c>
      <c r="B206" s="148" t="s">
        <v>2993</v>
      </c>
      <c r="C206" s="148" t="s">
        <v>2847</v>
      </c>
      <c r="D206" s="148" t="s">
        <v>3691</v>
      </c>
      <c r="E206" s="149" t="s">
        <v>2848</v>
      </c>
      <c r="F206" s="149" t="s">
        <v>3683</v>
      </c>
      <c r="G206" s="148" t="s">
        <v>2836</v>
      </c>
    </row>
    <row r="207" spans="1:7" ht="15" customHeight="1">
      <c r="A207" s="52" t="s">
        <v>3408</v>
      </c>
      <c r="B207" s="52"/>
      <c r="C207" s="52"/>
      <c r="D207" s="52"/>
      <c r="E207" s="53"/>
      <c r="F207" s="52"/>
      <c r="G207" s="52"/>
    </row>
    <row r="208" spans="1:7" ht="15" customHeight="1">
      <c r="A208" s="148" t="s">
        <v>2995</v>
      </c>
      <c r="B208" s="148" t="s">
        <v>2957</v>
      </c>
      <c r="C208" s="148" t="s">
        <v>2854</v>
      </c>
      <c r="D208" s="148" t="s">
        <v>3691</v>
      </c>
      <c r="E208" s="149" t="s">
        <v>2841</v>
      </c>
      <c r="F208" s="149" t="s">
        <v>3683</v>
      </c>
      <c r="G208" s="148" t="s">
        <v>2836</v>
      </c>
    </row>
    <row r="209" spans="1:7" ht="15" customHeight="1">
      <c r="A209" s="52" t="s">
        <v>3409</v>
      </c>
      <c r="B209" s="52"/>
      <c r="C209" s="52"/>
      <c r="D209" s="52"/>
      <c r="E209" s="53"/>
      <c r="F209" s="52"/>
      <c r="G209" s="52"/>
    </row>
    <row r="210" spans="1:7" ht="15" customHeight="1">
      <c r="A210" s="150" t="s">
        <v>3001</v>
      </c>
      <c r="B210" s="150" t="s">
        <v>94</v>
      </c>
      <c r="C210" s="150" t="s">
        <v>3002</v>
      </c>
      <c r="D210" s="150" t="s">
        <v>3691</v>
      </c>
      <c r="E210" s="151" t="s">
        <v>3003</v>
      </c>
      <c r="F210" s="151" t="s">
        <v>2656</v>
      </c>
      <c r="G210" s="150" t="s">
        <v>3004</v>
      </c>
    </row>
    <row r="211" spans="1:7" ht="15" customHeight="1">
      <c r="A211" s="52" t="s">
        <v>3411</v>
      </c>
      <c r="B211" s="52"/>
      <c r="C211" s="52"/>
      <c r="D211" s="52"/>
      <c r="E211" s="53"/>
      <c r="F211" s="52"/>
      <c r="G211" s="52"/>
    </row>
    <row r="212" spans="1:7" ht="15" customHeight="1">
      <c r="A212" s="148" t="s">
        <v>3011</v>
      </c>
      <c r="B212" s="148" t="s">
        <v>2957</v>
      </c>
      <c r="C212" s="148" t="s">
        <v>2854</v>
      </c>
      <c r="D212" s="148" t="s">
        <v>3691</v>
      </c>
      <c r="E212" s="149" t="s">
        <v>2841</v>
      </c>
      <c r="F212" s="149" t="s">
        <v>3683</v>
      </c>
      <c r="G212" s="148" t="s">
        <v>3012</v>
      </c>
    </row>
    <row r="213" spans="1:7" ht="15" customHeight="1">
      <c r="A213" s="148" t="s">
        <v>3013</v>
      </c>
      <c r="B213" s="148" t="s">
        <v>104</v>
      </c>
      <c r="C213" s="148" t="s">
        <v>2847</v>
      </c>
      <c r="D213" s="148" t="s">
        <v>3691</v>
      </c>
      <c r="E213" s="149" t="s">
        <v>2848</v>
      </c>
      <c r="F213" s="149" t="s">
        <v>3683</v>
      </c>
      <c r="G213" s="148" t="s">
        <v>2836</v>
      </c>
    </row>
    <row r="214" spans="1:7" ht="15" customHeight="1">
      <c r="A214" s="148" t="s">
        <v>3014</v>
      </c>
      <c r="B214" s="148" t="s">
        <v>101</v>
      </c>
      <c r="C214" s="148" t="s">
        <v>3015</v>
      </c>
      <c r="D214" s="148" t="s">
        <v>3691</v>
      </c>
      <c r="E214" s="149" t="s">
        <v>2841</v>
      </c>
      <c r="F214" s="149" t="s">
        <v>3683</v>
      </c>
      <c r="G214" s="148" t="s">
        <v>3016</v>
      </c>
    </row>
    <row r="215" spans="1:7" ht="15" customHeight="1">
      <c r="A215" s="148" t="s">
        <v>3017</v>
      </c>
      <c r="B215" s="148" t="s">
        <v>2957</v>
      </c>
      <c r="C215" s="148" t="s">
        <v>2847</v>
      </c>
      <c r="D215" s="148" t="s">
        <v>3691</v>
      </c>
      <c r="E215" s="149" t="s">
        <v>2848</v>
      </c>
      <c r="F215" s="149" t="s">
        <v>3683</v>
      </c>
      <c r="G215" s="148" t="s">
        <v>2836</v>
      </c>
    </row>
    <row r="216" spans="1:7" ht="15" customHeight="1">
      <c r="A216" s="52" t="s">
        <v>3414</v>
      </c>
      <c r="B216" s="52"/>
      <c r="C216" s="52"/>
      <c r="D216" s="52"/>
      <c r="E216" s="53"/>
      <c r="F216" s="52"/>
      <c r="G216" s="52"/>
    </row>
    <row r="217" spans="1:7" ht="15" customHeight="1">
      <c r="A217" s="148" t="s">
        <v>2843</v>
      </c>
      <c r="B217" s="148" t="s">
        <v>35</v>
      </c>
      <c r="C217" s="148" t="s">
        <v>2844</v>
      </c>
      <c r="D217" s="148" t="s">
        <v>3692</v>
      </c>
      <c r="E217" s="149" t="s">
        <v>3622</v>
      </c>
      <c r="F217" s="149" t="s">
        <v>3683</v>
      </c>
      <c r="G217" s="148" t="s">
        <v>2845</v>
      </c>
    </row>
    <row r="218" spans="1:7" ht="15" customHeight="1">
      <c r="A218" s="52" t="s">
        <v>3418</v>
      </c>
      <c r="B218" s="52"/>
      <c r="C218" s="52"/>
      <c r="D218" s="52"/>
      <c r="E218" s="53"/>
      <c r="F218" s="52"/>
      <c r="G218" s="52"/>
    </row>
    <row r="219" spans="1:7" ht="15" customHeight="1">
      <c r="A219" s="148" t="s">
        <v>2902</v>
      </c>
      <c r="B219" s="148" t="s">
        <v>35</v>
      </c>
      <c r="C219" s="148" t="s">
        <v>2847</v>
      </c>
      <c r="D219" s="148" t="s">
        <v>3692</v>
      </c>
      <c r="E219" s="149" t="s">
        <v>2848</v>
      </c>
      <c r="F219" s="149" t="s">
        <v>3683</v>
      </c>
      <c r="G219" s="148" t="s">
        <v>2836</v>
      </c>
    </row>
    <row r="220" spans="1:7" ht="15" customHeight="1">
      <c r="A220" s="52" t="s">
        <v>3421</v>
      </c>
      <c r="B220" s="52"/>
      <c r="C220" s="52"/>
      <c r="D220" s="52"/>
      <c r="E220" s="53"/>
      <c r="F220" s="52"/>
      <c r="G220" s="52"/>
    </row>
    <row r="221" spans="1:7" ht="15" customHeight="1">
      <c r="A221" s="148" t="s">
        <v>3471</v>
      </c>
      <c r="B221" s="148" t="s">
        <v>33</v>
      </c>
      <c r="C221" s="148" t="s">
        <v>3472</v>
      </c>
      <c r="D221" s="148" t="s">
        <v>3692</v>
      </c>
      <c r="E221" s="149" t="s">
        <v>238</v>
      </c>
      <c r="F221" s="149" t="s">
        <v>3683</v>
      </c>
      <c r="G221" s="148" t="s">
        <v>3474</v>
      </c>
    </row>
    <row r="222" spans="1:7" ht="15" customHeight="1">
      <c r="A222" s="52" t="s">
        <v>3425</v>
      </c>
      <c r="B222" s="52"/>
      <c r="C222" s="52"/>
      <c r="D222" s="52"/>
      <c r="E222" s="53"/>
      <c r="F222" s="52"/>
      <c r="G222" s="52"/>
    </row>
    <row r="223" spans="1:7" ht="15" customHeight="1">
      <c r="A223" s="148" t="s">
        <v>2954</v>
      </c>
      <c r="B223" s="148" t="s">
        <v>17</v>
      </c>
      <c r="C223" s="148" t="s">
        <v>2854</v>
      </c>
      <c r="D223" s="148" t="s">
        <v>3692</v>
      </c>
      <c r="E223" s="149" t="s">
        <v>2841</v>
      </c>
      <c r="F223" s="149" t="s">
        <v>3683</v>
      </c>
      <c r="G223" s="148" t="s">
        <v>2955</v>
      </c>
    </row>
    <row r="224" spans="1:7" ht="15" customHeight="1">
      <c r="A224" s="150" t="s">
        <v>2956</v>
      </c>
      <c r="B224" s="150" t="s">
        <v>2957</v>
      </c>
      <c r="C224" s="150" t="s">
        <v>1333</v>
      </c>
      <c r="D224" s="150" t="s">
        <v>3692</v>
      </c>
      <c r="E224" s="151" t="s">
        <v>1333</v>
      </c>
      <c r="F224" s="150" t="s">
        <v>2681</v>
      </c>
      <c r="G224" s="150" t="s">
        <v>2836</v>
      </c>
    </row>
    <row r="225" spans="1:7" ht="15" customHeight="1">
      <c r="A225" s="150" t="s">
        <v>2958</v>
      </c>
      <c r="B225" s="150"/>
      <c r="C225" s="150" t="s">
        <v>2959</v>
      </c>
      <c r="D225" s="150" t="s">
        <v>3692</v>
      </c>
      <c r="E225" s="151" t="s">
        <v>1333</v>
      </c>
      <c r="F225" s="151" t="s">
        <v>2681</v>
      </c>
      <c r="G225" s="150" t="s">
        <v>2836</v>
      </c>
    </row>
    <row r="226" spans="1:7" ht="15" customHeight="1">
      <c r="A226" s="52" t="s">
        <v>3427</v>
      </c>
      <c r="B226" s="52"/>
      <c r="C226" s="52"/>
      <c r="D226" s="52"/>
      <c r="E226" s="53"/>
      <c r="F226" s="52"/>
      <c r="G226" s="52"/>
    </row>
    <row r="227" spans="1:7" ht="15" customHeight="1">
      <c r="A227" s="148" t="s">
        <v>3304</v>
      </c>
      <c r="B227" s="148" t="s">
        <v>2980</v>
      </c>
      <c r="C227" s="148" t="s">
        <v>3305</v>
      </c>
      <c r="D227" s="148" t="s">
        <v>3692</v>
      </c>
      <c r="E227" s="149" t="s">
        <v>3625</v>
      </c>
      <c r="F227" s="149" t="s">
        <v>3683</v>
      </c>
      <c r="G227" s="148" t="s">
        <v>2836</v>
      </c>
    </row>
    <row r="228" spans="1:7" ht="15" customHeight="1">
      <c r="A228" s="52" t="s">
        <v>3428</v>
      </c>
      <c r="B228" s="52"/>
      <c r="C228" s="52"/>
      <c r="D228" s="52"/>
      <c r="E228" s="53"/>
      <c r="F228" s="52"/>
      <c r="G228" s="52"/>
    </row>
    <row r="229" spans="1:7" ht="15" customHeight="1">
      <c r="A229" s="148" t="s">
        <v>3636</v>
      </c>
      <c r="B229" s="148" t="s">
        <v>3314</v>
      </c>
      <c r="C229" s="148" t="s">
        <v>3637</v>
      </c>
      <c r="D229" s="148" t="s">
        <v>3692</v>
      </c>
      <c r="E229" s="149" t="s">
        <v>3625</v>
      </c>
      <c r="F229" s="149" t="s">
        <v>3683</v>
      </c>
      <c r="G229" s="148" t="s">
        <v>2836</v>
      </c>
    </row>
    <row r="230" spans="1:7" ht="15" customHeight="1">
      <c r="A230" s="52" t="s">
        <v>3429</v>
      </c>
      <c r="B230" s="52"/>
      <c r="C230" s="52"/>
      <c r="D230" s="52"/>
      <c r="E230" s="53"/>
      <c r="F230" s="52"/>
      <c r="G230" s="52"/>
    </row>
    <row r="231" spans="1:7" ht="15" customHeight="1">
      <c r="A231" s="148" t="s">
        <v>2961</v>
      </c>
      <c r="B231" s="148" t="s">
        <v>10</v>
      </c>
      <c r="C231" s="148" t="s">
        <v>2847</v>
      </c>
      <c r="D231" s="148" t="s">
        <v>3692</v>
      </c>
      <c r="E231" s="149" t="s">
        <v>2848</v>
      </c>
      <c r="F231" s="149" t="s">
        <v>3683</v>
      </c>
      <c r="G231" s="148" t="s">
        <v>2836</v>
      </c>
    </row>
    <row r="232" spans="1:7" ht="15" customHeight="1">
      <c r="A232" s="148" t="s">
        <v>2962</v>
      </c>
      <c r="B232" s="148" t="s">
        <v>10</v>
      </c>
      <c r="C232" s="148" t="s">
        <v>2847</v>
      </c>
      <c r="D232" s="148" t="s">
        <v>3692</v>
      </c>
      <c r="E232" s="149" t="s">
        <v>2848</v>
      </c>
      <c r="F232" s="149" t="s">
        <v>3683</v>
      </c>
      <c r="G232" s="148" t="s">
        <v>2836</v>
      </c>
    </row>
    <row r="233" spans="1:7" ht="15" customHeight="1">
      <c r="A233" s="148" t="s">
        <v>2963</v>
      </c>
      <c r="B233" s="148" t="s">
        <v>10</v>
      </c>
      <c r="C233" s="148" t="s">
        <v>2847</v>
      </c>
      <c r="D233" s="148" t="s">
        <v>3692</v>
      </c>
      <c r="E233" s="149" t="s">
        <v>2848</v>
      </c>
      <c r="F233" s="149" t="s">
        <v>3683</v>
      </c>
      <c r="G233" s="148" t="s">
        <v>2836</v>
      </c>
    </row>
    <row r="234" spans="1:7" ht="15" customHeight="1">
      <c r="A234" s="148" t="s">
        <v>2964</v>
      </c>
      <c r="B234" s="148" t="s">
        <v>10</v>
      </c>
      <c r="C234" s="148" t="s">
        <v>2847</v>
      </c>
      <c r="D234" s="148" t="s">
        <v>3692</v>
      </c>
      <c r="E234" s="149" t="s">
        <v>2848</v>
      </c>
      <c r="F234" s="149" t="s">
        <v>3683</v>
      </c>
      <c r="G234" s="148" t="s">
        <v>2836</v>
      </c>
    </row>
    <row r="235" spans="1:7" ht="17.25">
      <c r="A235" s="52" t="s">
        <v>3430</v>
      </c>
      <c r="B235" s="52"/>
      <c r="C235" s="52"/>
      <c r="D235" s="52"/>
      <c r="E235" s="53"/>
      <c r="F235" s="52"/>
      <c r="G235" s="52"/>
    </row>
    <row r="236" spans="1:7" ht="17.25">
      <c r="A236" s="148" t="s">
        <v>2966</v>
      </c>
      <c r="B236" s="148" t="s">
        <v>2957</v>
      </c>
      <c r="C236" s="148" t="s">
        <v>2847</v>
      </c>
      <c r="D236" s="148" t="s">
        <v>3692</v>
      </c>
      <c r="E236" s="149" t="s">
        <v>2848</v>
      </c>
      <c r="F236" s="149" t="s">
        <v>3683</v>
      </c>
      <c r="G236" s="148" t="s">
        <v>2836</v>
      </c>
    </row>
    <row r="237" spans="1:7" ht="17.25">
      <c r="A237" s="148" t="s">
        <v>2967</v>
      </c>
      <c r="B237" s="148" t="s">
        <v>2957</v>
      </c>
      <c r="C237" s="148" t="s">
        <v>2847</v>
      </c>
      <c r="D237" s="148" t="s">
        <v>3692</v>
      </c>
      <c r="E237" s="149" t="s">
        <v>2848</v>
      </c>
      <c r="F237" s="149" t="s">
        <v>3683</v>
      </c>
      <c r="G237" s="148" t="s">
        <v>2836</v>
      </c>
    </row>
    <row r="238" spans="1:7" ht="17.25">
      <c r="A238" s="148" t="s">
        <v>2968</v>
      </c>
      <c r="B238" s="148" t="s">
        <v>2957</v>
      </c>
      <c r="C238" s="148" t="s">
        <v>2847</v>
      </c>
      <c r="D238" s="148" t="s">
        <v>3692</v>
      </c>
      <c r="E238" s="149" t="s">
        <v>2848</v>
      </c>
      <c r="F238" s="149" t="s">
        <v>3683</v>
      </c>
      <c r="G238" s="148" t="s">
        <v>2836</v>
      </c>
    </row>
    <row r="239" spans="1:7" ht="17.25">
      <c r="A239" s="52" t="s">
        <v>3431</v>
      </c>
      <c r="B239" s="52"/>
      <c r="C239" s="52"/>
      <c r="D239" s="52"/>
      <c r="E239" s="53"/>
      <c r="F239" s="52"/>
      <c r="G239" s="52"/>
    </row>
    <row r="240" spans="1:7" ht="17.25">
      <c r="A240" s="148" t="s">
        <v>2970</v>
      </c>
      <c r="B240" s="148" t="s">
        <v>2957</v>
      </c>
      <c r="C240" s="148" t="s">
        <v>2847</v>
      </c>
      <c r="D240" s="148" t="s">
        <v>3692</v>
      </c>
      <c r="E240" s="149" t="s">
        <v>2848</v>
      </c>
      <c r="F240" s="149" t="s">
        <v>3683</v>
      </c>
      <c r="G240" s="148" t="s">
        <v>2836</v>
      </c>
    </row>
    <row r="241" spans="1:7" ht="17.25">
      <c r="A241" s="148" t="s">
        <v>2971</v>
      </c>
      <c r="B241" s="148" t="s">
        <v>2957</v>
      </c>
      <c r="C241" s="148" t="s">
        <v>2847</v>
      </c>
      <c r="D241" s="148" t="s">
        <v>3692</v>
      </c>
      <c r="E241" s="149" t="s">
        <v>2848</v>
      </c>
      <c r="F241" s="149" t="s">
        <v>3683</v>
      </c>
      <c r="G241" s="148" t="s">
        <v>2836</v>
      </c>
    </row>
    <row r="242" spans="1:7" ht="17.25">
      <c r="A242" s="52" t="s">
        <v>3433</v>
      </c>
      <c r="B242" s="52"/>
      <c r="C242" s="52"/>
      <c r="D242" s="52"/>
      <c r="E242" s="53"/>
      <c r="F242" s="52"/>
      <c r="G242" s="52"/>
    </row>
    <row r="243" spans="1:7" ht="17.25">
      <c r="A243" s="148" t="s">
        <v>2973</v>
      </c>
      <c r="B243" s="148" t="s">
        <v>2974</v>
      </c>
      <c r="C243" s="148" t="s">
        <v>2854</v>
      </c>
      <c r="D243" s="148" t="s">
        <v>3692</v>
      </c>
      <c r="E243" s="149" t="s">
        <v>2841</v>
      </c>
      <c r="F243" s="149" t="s">
        <v>3683</v>
      </c>
      <c r="G243" s="148" t="s">
        <v>2975</v>
      </c>
    </row>
    <row r="244" spans="1:7" ht="17.25">
      <c r="A244" s="148" t="s">
        <v>2976</v>
      </c>
      <c r="B244" s="148" t="s">
        <v>2977</v>
      </c>
      <c r="C244" s="148" t="s">
        <v>2854</v>
      </c>
      <c r="D244" s="148" t="s">
        <v>3692</v>
      </c>
      <c r="E244" s="149" t="s">
        <v>2841</v>
      </c>
      <c r="F244" s="149" t="s">
        <v>3683</v>
      </c>
      <c r="G244" s="148" t="s">
        <v>2978</v>
      </c>
    </row>
    <row r="245" spans="1:7" ht="17.25">
      <c r="A245" s="148" t="s">
        <v>2984</v>
      </c>
      <c r="B245" s="148" t="s">
        <v>88</v>
      </c>
      <c r="C245" s="148" t="s">
        <v>2854</v>
      </c>
      <c r="D245" s="148" t="s">
        <v>3692</v>
      </c>
      <c r="E245" s="149" t="s">
        <v>2841</v>
      </c>
      <c r="F245" s="149" t="s">
        <v>3683</v>
      </c>
      <c r="G245" s="148" t="s">
        <v>2985</v>
      </c>
    </row>
    <row r="246" spans="1:7" ht="17.25">
      <c r="A246" s="148" t="s">
        <v>2990</v>
      </c>
      <c r="B246" s="148" t="s">
        <v>2957</v>
      </c>
      <c r="C246" s="148" t="s">
        <v>2893</v>
      </c>
      <c r="D246" s="148" t="s">
        <v>3692</v>
      </c>
      <c r="E246" s="149" t="s">
        <v>2894</v>
      </c>
      <c r="F246" s="149" t="s">
        <v>3683</v>
      </c>
      <c r="G246" s="148" t="s">
        <v>2836</v>
      </c>
    </row>
    <row r="247" spans="1:7" ht="17.25">
      <c r="A247" s="148" t="s">
        <v>2991</v>
      </c>
      <c r="B247" s="148" t="s">
        <v>2957</v>
      </c>
      <c r="C247" s="148" t="s">
        <v>2854</v>
      </c>
      <c r="D247" s="148" t="s">
        <v>3692</v>
      </c>
      <c r="E247" s="149" t="s">
        <v>2841</v>
      </c>
      <c r="F247" s="149" t="s">
        <v>3683</v>
      </c>
      <c r="G247" s="148" t="s">
        <v>2836</v>
      </c>
    </row>
    <row r="248" spans="1:7" ht="17.25">
      <c r="A248" s="148" t="s">
        <v>2992</v>
      </c>
      <c r="B248" s="148" t="s">
        <v>2993</v>
      </c>
      <c r="C248" s="148" t="s">
        <v>2847</v>
      </c>
      <c r="D248" s="148" t="s">
        <v>3692</v>
      </c>
      <c r="E248" s="149" t="s">
        <v>2848</v>
      </c>
      <c r="F248" s="149" t="s">
        <v>3683</v>
      </c>
      <c r="G248" s="148" t="s">
        <v>2836</v>
      </c>
    </row>
    <row r="249" spans="1:7" ht="17.25">
      <c r="A249" s="148" t="s">
        <v>2992</v>
      </c>
      <c r="B249" s="148" t="s">
        <v>2993</v>
      </c>
      <c r="C249" s="148" t="s">
        <v>2847</v>
      </c>
      <c r="D249" s="148" t="s">
        <v>3692</v>
      </c>
      <c r="E249" s="149" t="s">
        <v>2848</v>
      </c>
      <c r="F249" s="149" t="s">
        <v>3683</v>
      </c>
      <c r="G249" s="148" t="s">
        <v>2836</v>
      </c>
    </row>
    <row r="250" spans="1:7" ht="17.25">
      <c r="A250" s="52" t="s">
        <v>3434</v>
      </c>
      <c r="B250" s="52"/>
      <c r="C250" s="52"/>
      <c r="D250" s="52"/>
      <c r="E250" s="53"/>
      <c r="F250" s="52"/>
      <c r="G250" s="52"/>
    </row>
    <row r="251" spans="1:7" ht="17.25">
      <c r="A251" s="148" t="s">
        <v>2995</v>
      </c>
      <c r="B251" s="148" t="s">
        <v>2957</v>
      </c>
      <c r="C251" s="148" t="s">
        <v>2854</v>
      </c>
      <c r="D251" s="148" t="s">
        <v>3692</v>
      </c>
      <c r="E251" s="149" t="s">
        <v>2841</v>
      </c>
      <c r="F251" s="149" t="s">
        <v>3683</v>
      </c>
      <c r="G251" s="148" t="s">
        <v>2836</v>
      </c>
    </row>
    <row r="252" spans="1:7" ht="17.25">
      <c r="A252" s="52" t="s">
        <v>3435</v>
      </c>
      <c r="B252" s="52"/>
      <c r="C252" s="52"/>
      <c r="D252" s="52"/>
      <c r="E252" s="53"/>
      <c r="F252" s="52"/>
      <c r="G252" s="52"/>
    </row>
    <row r="253" spans="1:7" ht="17.25">
      <c r="A253" s="150" t="s">
        <v>3001</v>
      </c>
      <c r="B253" s="150" t="s">
        <v>94</v>
      </c>
      <c r="C253" s="150" t="s">
        <v>3002</v>
      </c>
      <c r="D253" s="150" t="s">
        <v>3692</v>
      </c>
      <c r="E253" s="151" t="s">
        <v>3003</v>
      </c>
      <c r="F253" s="151" t="s">
        <v>2681</v>
      </c>
      <c r="G253" s="150" t="s">
        <v>3004</v>
      </c>
    </row>
    <row r="254" spans="1:7" ht="17.25">
      <c r="A254" s="52" t="s">
        <v>3438</v>
      </c>
      <c r="B254" s="52"/>
      <c r="C254" s="52"/>
      <c r="D254" s="52"/>
      <c r="E254" s="53"/>
      <c r="F254" s="52"/>
      <c r="G254" s="52"/>
    </row>
    <row r="255" spans="1:7" ht="17.25">
      <c r="A255" s="148" t="s">
        <v>3011</v>
      </c>
      <c r="B255" s="148" t="s">
        <v>2957</v>
      </c>
      <c r="C255" s="148" t="s">
        <v>2854</v>
      </c>
      <c r="D255" s="148" t="s">
        <v>3692</v>
      </c>
      <c r="E255" s="149" t="s">
        <v>2841</v>
      </c>
      <c r="F255" s="149" t="s">
        <v>3683</v>
      </c>
      <c r="G255" s="148" t="s">
        <v>3012</v>
      </c>
    </row>
    <row r="256" spans="1:7" ht="17.25">
      <c r="A256" s="148" t="s">
        <v>3013</v>
      </c>
      <c r="B256" s="148" t="s">
        <v>104</v>
      </c>
      <c r="C256" s="148" t="s">
        <v>2847</v>
      </c>
      <c r="D256" s="148" t="s">
        <v>3692</v>
      </c>
      <c r="E256" s="149" t="s">
        <v>2848</v>
      </c>
      <c r="F256" s="149" t="s">
        <v>3683</v>
      </c>
      <c r="G256" s="148" t="s">
        <v>2836</v>
      </c>
    </row>
    <row r="257" spans="1:7" ht="17.25">
      <c r="A257" s="148" t="s">
        <v>3014</v>
      </c>
      <c r="B257" s="148" t="s">
        <v>101</v>
      </c>
      <c r="C257" s="148" t="s">
        <v>3015</v>
      </c>
      <c r="D257" s="148" t="s">
        <v>3692</v>
      </c>
      <c r="E257" s="149" t="s">
        <v>2841</v>
      </c>
      <c r="F257" s="149" t="s">
        <v>3683</v>
      </c>
      <c r="G257" s="148" t="s">
        <v>3016</v>
      </c>
    </row>
    <row r="258" spans="1:7" ht="17.25">
      <c r="A258" s="148" t="s">
        <v>3017</v>
      </c>
      <c r="B258" s="148" t="s">
        <v>2957</v>
      </c>
      <c r="C258" s="148" t="s">
        <v>2847</v>
      </c>
      <c r="D258" s="148" t="s">
        <v>3692</v>
      </c>
      <c r="E258" s="149" t="s">
        <v>2848</v>
      </c>
      <c r="F258" s="149" t="s">
        <v>3683</v>
      </c>
      <c r="G258" s="148" t="s">
        <v>2836</v>
      </c>
    </row>
    <row r="259" spans="1:7" ht="17.25">
      <c r="A259" s="52" t="s">
        <v>3440</v>
      </c>
      <c r="B259" s="52"/>
      <c r="C259" s="52"/>
      <c r="D259" s="52"/>
      <c r="E259" s="53"/>
      <c r="F259" s="52"/>
      <c r="G259" s="52"/>
    </row>
    <row r="260" spans="1:7" ht="17.25">
      <c r="A260" s="150" t="s">
        <v>2843</v>
      </c>
      <c r="B260" s="150" t="s">
        <v>35</v>
      </c>
      <c r="C260" s="150" t="s">
        <v>2844</v>
      </c>
      <c r="D260" s="150" t="s">
        <v>3693</v>
      </c>
      <c r="E260" s="151" t="s">
        <v>1333</v>
      </c>
      <c r="F260" s="151" t="s">
        <v>2696</v>
      </c>
      <c r="G260" s="150" t="s">
        <v>2845</v>
      </c>
    </row>
    <row r="261" spans="1:7" ht="17.25">
      <c r="A261" s="52" t="s">
        <v>3443</v>
      </c>
      <c r="B261" s="52"/>
      <c r="C261" s="52"/>
      <c r="D261" s="52"/>
      <c r="E261" s="53"/>
      <c r="F261" s="52"/>
      <c r="G261" s="52"/>
    </row>
    <row r="262" spans="1:7" ht="17.25">
      <c r="A262" s="148" t="s">
        <v>2902</v>
      </c>
      <c r="B262" s="148" t="s">
        <v>35</v>
      </c>
      <c r="C262" s="148" t="s">
        <v>2847</v>
      </c>
      <c r="D262" s="148" t="s">
        <v>3693</v>
      </c>
      <c r="E262" s="149" t="s">
        <v>2848</v>
      </c>
      <c r="F262" s="149" t="s">
        <v>3683</v>
      </c>
      <c r="G262" s="148" t="s">
        <v>2836</v>
      </c>
    </row>
    <row r="263" spans="1:7" ht="17.25">
      <c r="A263" s="52" t="s">
        <v>3453</v>
      </c>
      <c r="B263" s="52"/>
      <c r="C263" s="52"/>
      <c r="D263" s="52"/>
      <c r="E263" s="53"/>
      <c r="F263" s="52"/>
      <c r="G263" s="52"/>
    </row>
    <row r="264" spans="1:7" ht="17.25">
      <c r="A264" s="148" t="s">
        <v>2954</v>
      </c>
      <c r="B264" s="148" t="s">
        <v>17</v>
      </c>
      <c r="C264" s="148" t="s">
        <v>2854</v>
      </c>
      <c r="D264" s="148" t="s">
        <v>3693</v>
      </c>
      <c r="E264" s="149" t="s">
        <v>2841</v>
      </c>
      <c r="F264" s="149" t="s">
        <v>3683</v>
      </c>
      <c r="G264" s="148" t="s">
        <v>2955</v>
      </c>
    </row>
    <row r="265" spans="1:7" ht="17.25">
      <c r="A265" s="150" t="s">
        <v>2956</v>
      </c>
      <c r="B265" s="150" t="s">
        <v>2957</v>
      </c>
      <c r="C265" s="150" t="s">
        <v>1333</v>
      </c>
      <c r="D265" s="150" t="s">
        <v>3693</v>
      </c>
      <c r="E265" s="151" t="s">
        <v>1333</v>
      </c>
      <c r="F265" s="150" t="s">
        <v>2696</v>
      </c>
      <c r="G265" s="150" t="s">
        <v>2836</v>
      </c>
    </row>
    <row r="266" spans="1:7" ht="17.25">
      <c r="A266" s="150" t="s">
        <v>2958</v>
      </c>
      <c r="B266" s="150"/>
      <c r="C266" s="150" t="s">
        <v>2959</v>
      </c>
      <c r="D266" s="150" t="s">
        <v>3693</v>
      </c>
      <c r="E266" s="151" t="s">
        <v>1333</v>
      </c>
      <c r="F266" s="151" t="s">
        <v>2696</v>
      </c>
      <c r="G266" s="150" t="s">
        <v>2836</v>
      </c>
    </row>
    <row r="267" spans="1:7" ht="17.25">
      <c r="A267" s="52" t="s">
        <v>3694</v>
      </c>
      <c r="B267" s="52"/>
      <c r="C267" s="52"/>
      <c r="D267" s="52"/>
      <c r="E267" s="53"/>
      <c r="F267" s="52"/>
      <c r="G267" s="52"/>
    </row>
    <row r="268" spans="1:7" ht="17.25">
      <c r="A268" s="150" t="s">
        <v>3304</v>
      </c>
      <c r="B268" s="150" t="s">
        <v>2980</v>
      </c>
      <c r="C268" s="150" t="s">
        <v>3305</v>
      </c>
      <c r="D268" s="150" t="s">
        <v>3693</v>
      </c>
      <c r="E268" s="151" t="s">
        <v>3248</v>
      </c>
      <c r="F268" s="151" t="s">
        <v>2696</v>
      </c>
      <c r="G268" s="150" t="s">
        <v>2836</v>
      </c>
    </row>
    <row r="269" spans="1:7" ht="17.25">
      <c r="A269" s="52" t="s">
        <v>3454</v>
      </c>
      <c r="B269" s="52"/>
      <c r="C269" s="52"/>
      <c r="D269" s="52"/>
      <c r="E269" s="53"/>
      <c r="F269" s="52"/>
      <c r="G269" s="52"/>
    </row>
    <row r="270" spans="1:7" ht="17.25">
      <c r="A270" s="148" t="s">
        <v>2961</v>
      </c>
      <c r="B270" s="148" t="s">
        <v>10</v>
      </c>
      <c r="C270" s="148" t="s">
        <v>2847</v>
      </c>
      <c r="D270" s="148" t="s">
        <v>3693</v>
      </c>
      <c r="E270" s="149" t="s">
        <v>2848</v>
      </c>
      <c r="F270" s="149" t="s">
        <v>3683</v>
      </c>
      <c r="G270" s="148" t="s">
        <v>2836</v>
      </c>
    </row>
    <row r="271" spans="1:7" ht="17.25">
      <c r="A271" s="148" t="s">
        <v>2962</v>
      </c>
      <c r="B271" s="148" t="s">
        <v>10</v>
      </c>
      <c r="C271" s="148" t="s">
        <v>2847</v>
      </c>
      <c r="D271" s="148" t="s">
        <v>3693</v>
      </c>
      <c r="E271" s="149" t="s">
        <v>2848</v>
      </c>
      <c r="F271" s="149" t="s">
        <v>3683</v>
      </c>
      <c r="G271" s="148" t="s">
        <v>2836</v>
      </c>
    </row>
    <row r="272" spans="1:7" ht="17.25">
      <c r="A272" s="148" t="s">
        <v>2963</v>
      </c>
      <c r="B272" s="148" t="s">
        <v>10</v>
      </c>
      <c r="C272" s="148" t="s">
        <v>2847</v>
      </c>
      <c r="D272" s="148" t="s">
        <v>3693</v>
      </c>
      <c r="E272" s="149" t="s">
        <v>2848</v>
      </c>
      <c r="F272" s="149" t="s">
        <v>3683</v>
      </c>
      <c r="G272" s="148" t="s">
        <v>2836</v>
      </c>
    </row>
    <row r="273" spans="1:7" ht="17.25">
      <c r="A273" s="148" t="s">
        <v>2964</v>
      </c>
      <c r="B273" s="148" t="s">
        <v>10</v>
      </c>
      <c r="C273" s="148" t="s">
        <v>2847</v>
      </c>
      <c r="D273" s="148" t="s">
        <v>3693</v>
      </c>
      <c r="E273" s="149" t="s">
        <v>2848</v>
      </c>
      <c r="F273" s="149" t="s">
        <v>3683</v>
      </c>
      <c r="G273" s="148" t="s">
        <v>2836</v>
      </c>
    </row>
    <row r="274" spans="1:7" ht="17.25">
      <c r="A274" s="52" t="s">
        <v>3455</v>
      </c>
      <c r="B274" s="52"/>
      <c r="C274" s="52"/>
      <c r="D274" s="52"/>
      <c r="E274" s="53"/>
      <c r="F274" s="52"/>
      <c r="G274" s="52"/>
    </row>
    <row r="275" spans="1:7" ht="17.25">
      <c r="A275" s="148" t="s">
        <v>2966</v>
      </c>
      <c r="B275" s="148" t="s">
        <v>2957</v>
      </c>
      <c r="C275" s="148" t="s">
        <v>2847</v>
      </c>
      <c r="D275" s="148" t="s">
        <v>3693</v>
      </c>
      <c r="E275" s="149" t="s">
        <v>2848</v>
      </c>
      <c r="F275" s="149" t="s">
        <v>3683</v>
      </c>
      <c r="G275" s="148" t="s">
        <v>2836</v>
      </c>
    </row>
    <row r="276" spans="1:7" ht="17.25">
      <c r="A276" s="148" t="s">
        <v>2967</v>
      </c>
      <c r="B276" s="148" t="s">
        <v>2957</v>
      </c>
      <c r="C276" s="148" t="s">
        <v>2847</v>
      </c>
      <c r="D276" s="148" t="s">
        <v>3693</v>
      </c>
      <c r="E276" s="149" t="s">
        <v>2848</v>
      </c>
      <c r="F276" s="149" t="s">
        <v>3683</v>
      </c>
      <c r="G276" s="148" t="s">
        <v>2836</v>
      </c>
    </row>
    <row r="277" spans="1:7" ht="17.25">
      <c r="A277" s="148" t="s">
        <v>2968</v>
      </c>
      <c r="B277" s="148" t="s">
        <v>2957</v>
      </c>
      <c r="C277" s="148" t="s">
        <v>2847</v>
      </c>
      <c r="D277" s="148" t="s">
        <v>3693</v>
      </c>
      <c r="E277" s="149" t="s">
        <v>2848</v>
      </c>
      <c r="F277" s="149" t="s">
        <v>3683</v>
      </c>
      <c r="G277" s="148" t="s">
        <v>2836</v>
      </c>
    </row>
    <row r="278" spans="1:7" ht="17.25">
      <c r="A278" s="52" t="s">
        <v>3457</v>
      </c>
      <c r="B278" s="52"/>
      <c r="C278" s="52"/>
      <c r="D278" s="52"/>
      <c r="E278" s="53"/>
      <c r="F278" s="52"/>
      <c r="G278" s="52"/>
    </row>
    <row r="279" spans="1:7" ht="17.25">
      <c r="A279" s="148" t="s">
        <v>2970</v>
      </c>
      <c r="B279" s="148" t="s">
        <v>2957</v>
      </c>
      <c r="C279" s="148" t="s">
        <v>2847</v>
      </c>
      <c r="D279" s="148" t="s">
        <v>3693</v>
      </c>
      <c r="E279" s="149" t="s">
        <v>2848</v>
      </c>
      <c r="F279" s="149" t="s">
        <v>3683</v>
      </c>
      <c r="G279" s="148" t="s">
        <v>2836</v>
      </c>
    </row>
    <row r="280" spans="1:7" ht="17.25">
      <c r="A280" s="148" t="s">
        <v>2971</v>
      </c>
      <c r="B280" s="148" t="s">
        <v>2957</v>
      </c>
      <c r="C280" s="148" t="s">
        <v>2847</v>
      </c>
      <c r="D280" s="148" t="s">
        <v>3693</v>
      </c>
      <c r="E280" s="149" t="s">
        <v>2848</v>
      </c>
      <c r="F280" s="149" t="s">
        <v>3683</v>
      </c>
      <c r="G280" s="148" t="s">
        <v>2836</v>
      </c>
    </row>
    <row r="281" spans="1:7" ht="17.25">
      <c r="A281" s="52" t="s">
        <v>3458</v>
      </c>
      <c r="B281" s="52"/>
      <c r="C281" s="52"/>
      <c r="D281" s="52"/>
      <c r="E281" s="53"/>
      <c r="F281" s="52"/>
      <c r="G281" s="52"/>
    </row>
    <row r="282" spans="1:7" ht="17.25">
      <c r="A282" s="148" t="s">
        <v>2973</v>
      </c>
      <c r="B282" s="148" t="s">
        <v>2974</v>
      </c>
      <c r="C282" s="148" t="s">
        <v>2854</v>
      </c>
      <c r="D282" s="148" t="s">
        <v>3693</v>
      </c>
      <c r="E282" s="149" t="s">
        <v>2841</v>
      </c>
      <c r="F282" s="149" t="s">
        <v>3683</v>
      </c>
      <c r="G282" s="148" t="s">
        <v>2975</v>
      </c>
    </row>
    <row r="283" spans="1:7" ht="17.25">
      <c r="A283" s="148" t="s">
        <v>2976</v>
      </c>
      <c r="B283" s="148" t="s">
        <v>2977</v>
      </c>
      <c r="C283" s="148" t="s">
        <v>2854</v>
      </c>
      <c r="D283" s="148" t="s">
        <v>3693</v>
      </c>
      <c r="E283" s="149" t="s">
        <v>2841</v>
      </c>
      <c r="F283" s="149" t="s">
        <v>3683</v>
      </c>
      <c r="G283" s="148" t="s">
        <v>2978</v>
      </c>
    </row>
    <row r="284" spans="1:7" ht="17.25">
      <c r="A284" s="148" t="s">
        <v>2984</v>
      </c>
      <c r="B284" s="148" t="s">
        <v>88</v>
      </c>
      <c r="C284" s="148" t="s">
        <v>2854</v>
      </c>
      <c r="D284" s="148" t="s">
        <v>3693</v>
      </c>
      <c r="E284" s="149" t="s">
        <v>2841</v>
      </c>
      <c r="F284" s="149" t="s">
        <v>3683</v>
      </c>
      <c r="G284" s="148" t="s">
        <v>2985</v>
      </c>
    </row>
    <row r="285" spans="1:7" ht="17.25">
      <c r="A285" s="148" t="s">
        <v>2990</v>
      </c>
      <c r="B285" s="148" t="s">
        <v>2957</v>
      </c>
      <c r="C285" s="148" t="s">
        <v>2893</v>
      </c>
      <c r="D285" s="148" t="s">
        <v>3693</v>
      </c>
      <c r="E285" s="149" t="s">
        <v>2894</v>
      </c>
      <c r="F285" s="149" t="s">
        <v>3683</v>
      </c>
      <c r="G285" s="148" t="s">
        <v>2836</v>
      </c>
    </row>
    <row r="286" spans="1:7" ht="17.25">
      <c r="A286" s="148" t="s">
        <v>2991</v>
      </c>
      <c r="B286" s="148" t="s">
        <v>2957</v>
      </c>
      <c r="C286" s="148" t="s">
        <v>2854</v>
      </c>
      <c r="D286" s="148" t="s">
        <v>3693</v>
      </c>
      <c r="E286" s="149" t="s">
        <v>2841</v>
      </c>
      <c r="F286" s="149" t="s">
        <v>3683</v>
      </c>
      <c r="G286" s="148" t="s">
        <v>2836</v>
      </c>
    </row>
    <row r="287" spans="1:7" ht="17.25">
      <c r="A287" s="148" t="s">
        <v>2992</v>
      </c>
      <c r="B287" s="148" t="s">
        <v>2993</v>
      </c>
      <c r="C287" s="148" t="s">
        <v>2847</v>
      </c>
      <c r="D287" s="148" t="s">
        <v>3693</v>
      </c>
      <c r="E287" s="149" t="s">
        <v>2848</v>
      </c>
      <c r="F287" s="149" t="s">
        <v>3683</v>
      </c>
      <c r="G287" s="148" t="s">
        <v>2836</v>
      </c>
    </row>
    <row r="288" spans="1:7" ht="17.25">
      <c r="A288" s="148" t="s">
        <v>2992</v>
      </c>
      <c r="B288" s="148" t="s">
        <v>2993</v>
      </c>
      <c r="C288" s="148" t="s">
        <v>2847</v>
      </c>
      <c r="D288" s="148" t="s">
        <v>3693</v>
      </c>
      <c r="E288" s="149" t="s">
        <v>2848</v>
      </c>
      <c r="F288" s="149" t="s">
        <v>3683</v>
      </c>
      <c r="G288" s="148" t="s">
        <v>2836</v>
      </c>
    </row>
    <row r="289" spans="1:7" ht="17.25">
      <c r="A289" s="52" t="s">
        <v>3459</v>
      </c>
      <c r="B289" s="52"/>
      <c r="C289" s="52"/>
      <c r="D289" s="52"/>
      <c r="E289" s="53"/>
      <c r="F289" s="52"/>
      <c r="G289" s="52"/>
    </row>
    <row r="290" spans="1:7" ht="17.25">
      <c r="A290" s="148" t="s">
        <v>2995</v>
      </c>
      <c r="B290" s="148" t="s">
        <v>2957</v>
      </c>
      <c r="C290" s="148" t="s">
        <v>2854</v>
      </c>
      <c r="D290" s="148" t="s">
        <v>3693</v>
      </c>
      <c r="E290" s="149" t="s">
        <v>2841</v>
      </c>
      <c r="F290" s="149" t="s">
        <v>3683</v>
      </c>
      <c r="G290" s="148" t="s">
        <v>2836</v>
      </c>
    </row>
    <row r="291" spans="1:7" ht="17.25">
      <c r="A291" s="52" t="s">
        <v>3460</v>
      </c>
      <c r="B291" s="52"/>
      <c r="C291" s="52"/>
      <c r="D291" s="52"/>
      <c r="E291" s="53"/>
      <c r="F291" s="52"/>
      <c r="G291" s="52"/>
    </row>
    <row r="292" spans="1:7" ht="17.25">
      <c r="A292" s="150" t="s">
        <v>3001</v>
      </c>
      <c r="B292" s="150" t="s">
        <v>94</v>
      </c>
      <c r="C292" s="150" t="s">
        <v>3002</v>
      </c>
      <c r="D292" s="150" t="s">
        <v>3693</v>
      </c>
      <c r="E292" s="151" t="s">
        <v>3687</v>
      </c>
      <c r="F292" s="151" t="s">
        <v>2696</v>
      </c>
      <c r="G292" s="150" t="s">
        <v>3004</v>
      </c>
    </row>
    <row r="293" spans="1:7" ht="17.25">
      <c r="A293" s="52" t="s">
        <v>3461</v>
      </c>
      <c r="B293" s="52"/>
      <c r="C293" s="52"/>
      <c r="D293" s="52"/>
      <c r="E293" s="53"/>
      <c r="F293" s="52"/>
      <c r="G293" s="52"/>
    </row>
    <row r="294" spans="1:7" ht="17.25">
      <c r="A294" s="148" t="s">
        <v>3011</v>
      </c>
      <c r="B294" s="148" t="s">
        <v>2957</v>
      </c>
      <c r="C294" s="148" t="s">
        <v>2854</v>
      </c>
      <c r="D294" s="148" t="s">
        <v>3693</v>
      </c>
      <c r="E294" s="149" t="s">
        <v>2841</v>
      </c>
      <c r="F294" s="149" t="s">
        <v>3683</v>
      </c>
      <c r="G294" s="148" t="s">
        <v>3012</v>
      </c>
    </row>
    <row r="295" spans="1:7" ht="17.25">
      <c r="A295" s="148" t="s">
        <v>3013</v>
      </c>
      <c r="B295" s="148" t="s">
        <v>104</v>
      </c>
      <c r="C295" s="148" t="s">
        <v>2847</v>
      </c>
      <c r="D295" s="148" t="s">
        <v>3693</v>
      </c>
      <c r="E295" s="149" t="s">
        <v>2848</v>
      </c>
      <c r="F295" s="149" t="s">
        <v>3683</v>
      </c>
      <c r="G295" s="148" t="s">
        <v>2836</v>
      </c>
    </row>
    <row r="296" spans="1:7" ht="17.25">
      <c r="A296" s="148" t="s">
        <v>3014</v>
      </c>
      <c r="B296" s="148" t="s">
        <v>101</v>
      </c>
      <c r="C296" s="148" t="s">
        <v>3015</v>
      </c>
      <c r="D296" s="148" t="s">
        <v>3693</v>
      </c>
      <c r="E296" s="149" t="s">
        <v>2841</v>
      </c>
      <c r="F296" s="149" t="s">
        <v>3683</v>
      </c>
      <c r="G296" s="148" t="s">
        <v>3016</v>
      </c>
    </row>
    <row r="297" spans="1:7" ht="17.25">
      <c r="A297" s="148" t="s">
        <v>3017</v>
      </c>
      <c r="B297" s="148" t="s">
        <v>2957</v>
      </c>
      <c r="C297" s="148" t="s">
        <v>2847</v>
      </c>
      <c r="D297" s="148" t="s">
        <v>3693</v>
      </c>
      <c r="E297" s="149" t="s">
        <v>2848</v>
      </c>
      <c r="F297" s="149" t="s">
        <v>3683</v>
      </c>
      <c r="G297" s="148" t="s">
        <v>2836</v>
      </c>
    </row>
    <row r="298" spans="1:7" ht="17.25">
      <c r="A298" s="52" t="s">
        <v>3465</v>
      </c>
      <c r="B298" s="52"/>
      <c r="C298" s="52"/>
      <c r="D298" s="52"/>
      <c r="E298" s="53"/>
      <c r="F298" s="52"/>
      <c r="G298" s="52"/>
    </row>
    <row r="299" spans="1:7" ht="17.25">
      <c r="A299" s="148" t="s">
        <v>2843</v>
      </c>
      <c r="B299" s="148" t="s">
        <v>35</v>
      </c>
      <c r="C299" s="148" t="s">
        <v>2844</v>
      </c>
      <c r="D299" s="148" t="s">
        <v>3695</v>
      </c>
      <c r="E299" s="149" t="s">
        <v>3622</v>
      </c>
      <c r="F299" s="149" t="s">
        <v>3683</v>
      </c>
      <c r="G299" s="148" t="s">
        <v>2845</v>
      </c>
    </row>
    <row r="300" spans="1:7" ht="17.25">
      <c r="A300" s="52" t="s">
        <v>3468</v>
      </c>
      <c r="B300" s="52"/>
      <c r="C300" s="52"/>
      <c r="D300" s="52"/>
      <c r="E300" s="53"/>
      <c r="F300" s="52"/>
      <c r="G300" s="52"/>
    </row>
    <row r="301" spans="1:7" ht="17.25">
      <c r="A301" s="148" t="s">
        <v>2902</v>
      </c>
      <c r="B301" s="148" t="s">
        <v>35</v>
      </c>
      <c r="C301" s="148" t="s">
        <v>2847</v>
      </c>
      <c r="D301" s="148" t="s">
        <v>3695</v>
      </c>
      <c r="E301" s="149" t="s">
        <v>2848</v>
      </c>
      <c r="F301" s="149" t="s">
        <v>3683</v>
      </c>
      <c r="G301" s="148" t="s">
        <v>2836</v>
      </c>
    </row>
    <row r="302" spans="1:7" ht="17.25">
      <c r="A302" s="52" t="s">
        <v>3470</v>
      </c>
      <c r="B302" s="52"/>
      <c r="C302" s="52"/>
      <c r="D302" s="52"/>
      <c r="E302" s="53"/>
      <c r="F302" s="52"/>
      <c r="G302" s="52"/>
    </row>
    <row r="303" spans="1:7" ht="17.25">
      <c r="A303" s="148" t="s">
        <v>3471</v>
      </c>
      <c r="B303" s="148" t="s">
        <v>33</v>
      </c>
      <c r="C303" s="148" t="s">
        <v>3472</v>
      </c>
      <c r="D303" s="148" t="s">
        <v>3695</v>
      </c>
      <c r="E303" s="149" t="s">
        <v>238</v>
      </c>
      <c r="F303" s="149" t="s">
        <v>3683</v>
      </c>
      <c r="G303" s="148" t="s">
        <v>3474</v>
      </c>
    </row>
    <row r="304" spans="1:7" ht="17.25">
      <c r="A304" s="52" t="s">
        <v>3477</v>
      </c>
      <c r="B304" s="52"/>
      <c r="C304" s="52"/>
      <c r="D304" s="52"/>
      <c r="E304" s="53"/>
      <c r="F304" s="52"/>
      <c r="G304" s="52"/>
    </row>
    <row r="305" spans="1:7" ht="17.25">
      <c r="A305" s="148" t="s">
        <v>2954</v>
      </c>
      <c r="B305" s="148" t="s">
        <v>17</v>
      </c>
      <c r="C305" s="148" t="s">
        <v>2854</v>
      </c>
      <c r="D305" s="148" t="s">
        <v>3695</v>
      </c>
      <c r="E305" s="149" t="s">
        <v>2841</v>
      </c>
      <c r="F305" s="149" t="s">
        <v>3683</v>
      </c>
      <c r="G305" s="148" t="s">
        <v>2955</v>
      </c>
    </row>
    <row r="306" spans="1:7" ht="17.25">
      <c r="A306" s="150" t="s">
        <v>2956</v>
      </c>
      <c r="B306" s="150" t="s">
        <v>2957</v>
      </c>
      <c r="C306" s="150" t="s">
        <v>1333</v>
      </c>
      <c r="D306" s="150" t="s">
        <v>3695</v>
      </c>
      <c r="E306" s="151" t="s">
        <v>1333</v>
      </c>
      <c r="F306" s="150" t="s">
        <v>2468</v>
      </c>
      <c r="G306" s="150" t="s">
        <v>2836</v>
      </c>
    </row>
    <row r="307" spans="1:7" ht="17.25">
      <c r="A307" s="150" t="s">
        <v>2958</v>
      </c>
      <c r="B307" s="150"/>
      <c r="C307" s="150" t="s">
        <v>2959</v>
      </c>
      <c r="D307" s="150" t="s">
        <v>3695</v>
      </c>
      <c r="E307" s="151" t="s">
        <v>1333</v>
      </c>
      <c r="F307" s="151" t="s">
        <v>2468</v>
      </c>
      <c r="G307" s="150" t="s">
        <v>2836</v>
      </c>
    </row>
    <row r="308" spans="1:7" ht="17.25">
      <c r="A308" s="52" t="s">
        <v>3479</v>
      </c>
      <c r="B308" s="52"/>
      <c r="C308" s="52"/>
      <c r="D308" s="52"/>
      <c r="E308" s="53"/>
      <c r="F308" s="52"/>
      <c r="G308" s="52"/>
    </row>
    <row r="309" spans="1:7" ht="17.25">
      <c r="A309" s="148" t="s">
        <v>3304</v>
      </c>
      <c r="B309" s="148" t="s">
        <v>2980</v>
      </c>
      <c r="C309" s="148" t="s">
        <v>3305</v>
      </c>
      <c r="D309" s="148" t="s">
        <v>3695</v>
      </c>
      <c r="E309" s="149" t="s">
        <v>3685</v>
      </c>
      <c r="F309" s="149" t="s">
        <v>3683</v>
      </c>
      <c r="G309" s="148" t="s">
        <v>2836</v>
      </c>
    </row>
    <row r="310" spans="1:7" ht="17.25">
      <c r="A310" s="52" t="s">
        <v>3480</v>
      </c>
      <c r="B310" s="52"/>
      <c r="C310" s="52"/>
      <c r="D310" s="52"/>
      <c r="E310" s="53"/>
      <c r="F310" s="52"/>
      <c r="G310" s="52"/>
    </row>
    <row r="311" spans="1:7" ht="17.25">
      <c r="A311" s="148" t="s">
        <v>3636</v>
      </c>
      <c r="B311" s="148" t="s">
        <v>3314</v>
      </c>
      <c r="C311" s="148" t="s">
        <v>3637</v>
      </c>
      <c r="D311" s="148" t="s">
        <v>3695</v>
      </c>
      <c r="E311" s="149" t="s">
        <v>3625</v>
      </c>
      <c r="F311" s="149" t="s">
        <v>3683</v>
      </c>
      <c r="G311" s="148" t="s">
        <v>2836</v>
      </c>
    </row>
    <row r="312" spans="1:7" ht="17.25">
      <c r="A312" s="52" t="s">
        <v>3481</v>
      </c>
      <c r="B312" s="52"/>
      <c r="C312" s="52"/>
      <c r="D312" s="52"/>
      <c r="E312" s="53"/>
      <c r="F312" s="52"/>
      <c r="G312" s="52"/>
    </row>
    <row r="313" spans="1:7" ht="17.25">
      <c r="A313" s="148" t="s">
        <v>2961</v>
      </c>
      <c r="B313" s="148" t="s">
        <v>10</v>
      </c>
      <c r="C313" s="148" t="s">
        <v>2847</v>
      </c>
      <c r="D313" s="148" t="s">
        <v>3695</v>
      </c>
      <c r="E313" s="149" t="s">
        <v>2848</v>
      </c>
      <c r="F313" s="149" t="s">
        <v>3683</v>
      </c>
      <c r="G313" s="148" t="s">
        <v>2836</v>
      </c>
    </row>
    <row r="314" spans="1:7" ht="17.25">
      <c r="A314" s="148" t="s">
        <v>2962</v>
      </c>
      <c r="B314" s="148" t="s">
        <v>10</v>
      </c>
      <c r="C314" s="148" t="s">
        <v>2847</v>
      </c>
      <c r="D314" s="148" t="s">
        <v>3695</v>
      </c>
      <c r="E314" s="149" t="s">
        <v>2848</v>
      </c>
      <c r="F314" s="149" t="s">
        <v>3683</v>
      </c>
      <c r="G314" s="148" t="s">
        <v>2836</v>
      </c>
    </row>
    <row r="315" spans="1:7" ht="17.25">
      <c r="A315" s="148" t="s">
        <v>2963</v>
      </c>
      <c r="B315" s="148" t="s">
        <v>10</v>
      </c>
      <c r="C315" s="148" t="s">
        <v>2847</v>
      </c>
      <c r="D315" s="148" t="s">
        <v>3695</v>
      </c>
      <c r="E315" s="149" t="s">
        <v>2848</v>
      </c>
      <c r="F315" s="149" t="s">
        <v>3683</v>
      </c>
      <c r="G315" s="148" t="s">
        <v>2836</v>
      </c>
    </row>
    <row r="316" spans="1:7" ht="17.25">
      <c r="A316" s="148" t="s">
        <v>2964</v>
      </c>
      <c r="B316" s="148" t="s">
        <v>10</v>
      </c>
      <c r="C316" s="148" t="s">
        <v>2847</v>
      </c>
      <c r="D316" s="148" t="s">
        <v>3695</v>
      </c>
      <c r="E316" s="149" t="s">
        <v>2848</v>
      </c>
      <c r="F316" s="149" t="s">
        <v>3683</v>
      </c>
      <c r="G316" s="148" t="s">
        <v>2836</v>
      </c>
    </row>
    <row r="317" spans="1:7" ht="17.25">
      <c r="A317" s="52" t="s">
        <v>3482</v>
      </c>
      <c r="B317" s="52"/>
      <c r="C317" s="52"/>
      <c r="D317" s="52"/>
      <c r="E317" s="53"/>
      <c r="F317" s="52"/>
      <c r="G317" s="52"/>
    </row>
    <row r="318" spans="1:7" ht="17.25">
      <c r="A318" s="148" t="s">
        <v>2966</v>
      </c>
      <c r="B318" s="148" t="s">
        <v>2957</v>
      </c>
      <c r="C318" s="148" t="s">
        <v>2847</v>
      </c>
      <c r="D318" s="148" t="s">
        <v>3695</v>
      </c>
      <c r="E318" s="149" t="s">
        <v>2848</v>
      </c>
      <c r="F318" s="149" t="s">
        <v>3683</v>
      </c>
      <c r="G318" s="148" t="s">
        <v>2836</v>
      </c>
    </row>
    <row r="319" spans="1:7" ht="17.25">
      <c r="A319" s="148" t="s">
        <v>2967</v>
      </c>
      <c r="B319" s="148" t="s">
        <v>2957</v>
      </c>
      <c r="C319" s="148" t="s">
        <v>2847</v>
      </c>
      <c r="D319" s="148" t="s">
        <v>3695</v>
      </c>
      <c r="E319" s="149" t="s">
        <v>2848</v>
      </c>
      <c r="F319" s="149" t="s">
        <v>3683</v>
      </c>
      <c r="G319" s="148" t="s">
        <v>2836</v>
      </c>
    </row>
    <row r="320" spans="1:7" ht="17.25">
      <c r="A320" s="148" t="s">
        <v>2968</v>
      </c>
      <c r="B320" s="148" t="s">
        <v>2957</v>
      </c>
      <c r="C320" s="148" t="s">
        <v>2847</v>
      </c>
      <c r="D320" s="148" t="s">
        <v>3695</v>
      </c>
      <c r="E320" s="149" t="s">
        <v>2848</v>
      </c>
      <c r="F320" s="149" t="s">
        <v>3683</v>
      </c>
      <c r="G320" s="148" t="s">
        <v>2836</v>
      </c>
    </row>
    <row r="321" spans="1:7" ht="17.25">
      <c r="A321" s="52" t="s">
        <v>3483</v>
      </c>
      <c r="B321" s="52"/>
      <c r="C321" s="52"/>
      <c r="D321" s="52"/>
      <c r="E321" s="53"/>
      <c r="F321" s="52"/>
      <c r="G321" s="52"/>
    </row>
    <row r="322" spans="1:7" ht="17.25">
      <c r="A322" s="148" t="s">
        <v>2970</v>
      </c>
      <c r="B322" s="148" t="s">
        <v>2957</v>
      </c>
      <c r="C322" s="148" t="s">
        <v>2847</v>
      </c>
      <c r="D322" s="148" t="s">
        <v>3695</v>
      </c>
      <c r="E322" s="149" t="s">
        <v>2848</v>
      </c>
      <c r="F322" s="149" t="s">
        <v>3683</v>
      </c>
      <c r="G322" s="148" t="s">
        <v>2836</v>
      </c>
    </row>
    <row r="323" spans="1:7" ht="17.25">
      <c r="A323" s="148" t="s">
        <v>2971</v>
      </c>
      <c r="B323" s="148" t="s">
        <v>2957</v>
      </c>
      <c r="C323" s="148" t="s">
        <v>2847</v>
      </c>
      <c r="D323" s="148" t="s">
        <v>3695</v>
      </c>
      <c r="E323" s="149" t="s">
        <v>2848</v>
      </c>
      <c r="F323" s="149" t="s">
        <v>3683</v>
      </c>
      <c r="G323" s="148" t="s">
        <v>2836</v>
      </c>
    </row>
    <row r="324" spans="1:7" ht="17.25">
      <c r="A324" s="52" t="s">
        <v>3485</v>
      </c>
      <c r="B324" s="52"/>
      <c r="C324" s="52"/>
      <c r="D324" s="52"/>
      <c r="E324" s="53"/>
      <c r="F324" s="52"/>
      <c r="G324" s="52"/>
    </row>
    <row r="325" spans="1:7" ht="17.25">
      <c r="A325" s="148" t="s">
        <v>2973</v>
      </c>
      <c r="B325" s="148" t="s">
        <v>2974</v>
      </c>
      <c r="C325" s="148" t="s">
        <v>2854</v>
      </c>
      <c r="D325" s="148" t="s">
        <v>3695</v>
      </c>
      <c r="E325" s="149" t="s">
        <v>2841</v>
      </c>
      <c r="F325" s="149" t="s">
        <v>3683</v>
      </c>
      <c r="G325" s="148" t="s">
        <v>2975</v>
      </c>
    </row>
    <row r="326" spans="1:7" ht="17.25">
      <c r="A326" s="148" t="s">
        <v>2976</v>
      </c>
      <c r="B326" s="148" t="s">
        <v>2977</v>
      </c>
      <c r="C326" s="148" t="s">
        <v>2854</v>
      </c>
      <c r="D326" s="148" t="s">
        <v>3695</v>
      </c>
      <c r="E326" s="149" t="s">
        <v>2841</v>
      </c>
      <c r="F326" s="149" t="s">
        <v>3683</v>
      </c>
      <c r="G326" s="148" t="s">
        <v>2978</v>
      </c>
    </row>
    <row r="327" spans="1:7" ht="17.25">
      <c r="A327" s="148" t="s">
        <v>2984</v>
      </c>
      <c r="B327" s="148" t="s">
        <v>88</v>
      </c>
      <c r="C327" s="148" t="s">
        <v>2854</v>
      </c>
      <c r="D327" s="148" t="s">
        <v>3695</v>
      </c>
      <c r="E327" s="149" t="s">
        <v>2841</v>
      </c>
      <c r="F327" s="149" t="s">
        <v>3683</v>
      </c>
      <c r="G327" s="148" t="s">
        <v>2985</v>
      </c>
    </row>
    <row r="328" spans="1:7" ht="17.25">
      <c r="A328" s="148" t="s">
        <v>2990</v>
      </c>
      <c r="B328" s="148" t="s">
        <v>2957</v>
      </c>
      <c r="C328" s="148" t="s">
        <v>2893</v>
      </c>
      <c r="D328" s="148" t="s">
        <v>3695</v>
      </c>
      <c r="E328" s="149" t="s">
        <v>2894</v>
      </c>
      <c r="F328" s="149" t="s">
        <v>3683</v>
      </c>
      <c r="G328" s="148" t="s">
        <v>2836</v>
      </c>
    </row>
    <row r="329" spans="1:7" ht="17.25">
      <c r="A329" s="148" t="s">
        <v>2991</v>
      </c>
      <c r="B329" s="148" t="s">
        <v>2957</v>
      </c>
      <c r="C329" s="148" t="s">
        <v>2854</v>
      </c>
      <c r="D329" s="148" t="s">
        <v>3695</v>
      </c>
      <c r="E329" s="149" t="s">
        <v>2841</v>
      </c>
      <c r="F329" s="149" t="s">
        <v>3683</v>
      </c>
      <c r="G329" s="148" t="s">
        <v>2836</v>
      </c>
    </row>
    <row r="330" spans="1:7" ht="17.25">
      <c r="A330" s="148" t="s">
        <v>2992</v>
      </c>
      <c r="B330" s="148" t="s">
        <v>2993</v>
      </c>
      <c r="C330" s="148" t="s">
        <v>2847</v>
      </c>
      <c r="D330" s="148" t="s">
        <v>3695</v>
      </c>
      <c r="E330" s="149" t="s">
        <v>2848</v>
      </c>
      <c r="F330" s="149" t="s">
        <v>3683</v>
      </c>
      <c r="G330" s="148" t="s">
        <v>2836</v>
      </c>
    </row>
    <row r="331" spans="1:7" ht="17.25">
      <c r="A331" s="148" t="s">
        <v>2992</v>
      </c>
      <c r="B331" s="148" t="s">
        <v>2993</v>
      </c>
      <c r="C331" s="148" t="s">
        <v>2847</v>
      </c>
      <c r="D331" s="148" t="s">
        <v>3695</v>
      </c>
      <c r="E331" s="149" t="s">
        <v>2848</v>
      </c>
      <c r="F331" s="149" t="s">
        <v>3683</v>
      </c>
      <c r="G331" s="148" t="s">
        <v>2836</v>
      </c>
    </row>
    <row r="332" spans="1:7" ht="17.25">
      <c r="A332" s="52" t="s">
        <v>3486</v>
      </c>
      <c r="B332" s="52"/>
      <c r="C332" s="52"/>
      <c r="D332" s="52"/>
      <c r="E332" s="53"/>
      <c r="F332" s="52"/>
      <c r="G332" s="52"/>
    </row>
    <row r="333" spans="1:7" ht="17.25">
      <c r="A333" s="148" t="s">
        <v>2995</v>
      </c>
      <c r="B333" s="148" t="s">
        <v>2957</v>
      </c>
      <c r="C333" s="148" t="s">
        <v>2854</v>
      </c>
      <c r="D333" s="148" t="s">
        <v>3695</v>
      </c>
      <c r="E333" s="149" t="s">
        <v>2841</v>
      </c>
      <c r="F333" s="149" t="s">
        <v>3683</v>
      </c>
      <c r="G333" s="148" t="s">
        <v>2836</v>
      </c>
    </row>
    <row r="334" spans="1:7" ht="17.25">
      <c r="A334" s="52" t="s">
        <v>3487</v>
      </c>
      <c r="B334" s="52"/>
      <c r="C334" s="52"/>
      <c r="D334" s="52"/>
      <c r="E334" s="53"/>
      <c r="F334" s="52"/>
      <c r="G334" s="52"/>
    </row>
    <row r="335" spans="1:7" ht="17.25">
      <c r="A335" s="150" t="s">
        <v>3001</v>
      </c>
      <c r="B335" s="150" t="s">
        <v>94</v>
      </c>
      <c r="C335" s="150" t="s">
        <v>3002</v>
      </c>
      <c r="D335" s="150" t="s">
        <v>3695</v>
      </c>
      <c r="E335" s="151" t="s">
        <v>3687</v>
      </c>
      <c r="F335" s="151" t="s">
        <v>2468</v>
      </c>
      <c r="G335" s="150" t="s">
        <v>3004</v>
      </c>
    </row>
    <row r="336" spans="1:7" ht="17.25">
      <c r="A336" s="52" t="s">
        <v>3489</v>
      </c>
      <c r="B336" s="52"/>
      <c r="C336" s="52"/>
      <c r="D336" s="52"/>
      <c r="E336" s="53"/>
      <c r="F336" s="52"/>
      <c r="G336" s="52"/>
    </row>
    <row r="337" spans="1:7" ht="17.25">
      <c r="A337" s="148" t="s">
        <v>3011</v>
      </c>
      <c r="B337" s="148" t="s">
        <v>2957</v>
      </c>
      <c r="C337" s="148" t="s">
        <v>2854</v>
      </c>
      <c r="D337" s="148" t="s">
        <v>3695</v>
      </c>
      <c r="E337" s="149" t="s">
        <v>2841</v>
      </c>
      <c r="F337" s="149" t="s">
        <v>3683</v>
      </c>
      <c r="G337" s="148" t="s">
        <v>3012</v>
      </c>
    </row>
    <row r="338" spans="1:7" ht="17.25">
      <c r="A338" s="148" t="s">
        <v>3013</v>
      </c>
      <c r="B338" s="148" t="s">
        <v>104</v>
      </c>
      <c r="C338" s="148" t="s">
        <v>2847</v>
      </c>
      <c r="D338" s="148" t="s">
        <v>3695</v>
      </c>
      <c r="E338" s="149" t="s">
        <v>2848</v>
      </c>
      <c r="F338" s="149" t="s">
        <v>3683</v>
      </c>
      <c r="G338" s="148" t="s">
        <v>2836</v>
      </c>
    </row>
    <row r="339" spans="1:7" ht="17.25">
      <c r="A339" s="148" t="s">
        <v>3014</v>
      </c>
      <c r="B339" s="148" t="s">
        <v>101</v>
      </c>
      <c r="C339" s="148" t="s">
        <v>3015</v>
      </c>
      <c r="D339" s="148" t="s">
        <v>3695</v>
      </c>
      <c r="E339" s="149" t="s">
        <v>2841</v>
      </c>
      <c r="F339" s="149" t="s">
        <v>3683</v>
      </c>
      <c r="G339" s="148" t="s">
        <v>3016</v>
      </c>
    </row>
    <row r="340" spans="1:7" ht="17.25">
      <c r="A340" s="148" t="s">
        <v>3017</v>
      </c>
      <c r="B340" s="148" t="s">
        <v>2957</v>
      </c>
      <c r="C340" s="148" t="s">
        <v>2847</v>
      </c>
      <c r="D340" s="148" t="s">
        <v>3695</v>
      </c>
      <c r="E340" s="149" t="s">
        <v>2848</v>
      </c>
      <c r="F340" s="149" t="s">
        <v>3683</v>
      </c>
      <c r="G340" s="148" t="s">
        <v>2836</v>
      </c>
    </row>
    <row r="341" spans="1:7" ht="17.25">
      <c r="A341" s="52" t="s">
        <v>3492</v>
      </c>
      <c r="B341" s="52"/>
      <c r="C341" s="52"/>
      <c r="D341" s="52"/>
      <c r="E341" s="53"/>
      <c r="F341" s="52"/>
      <c r="G341" s="52"/>
    </row>
    <row r="342" spans="1:7" ht="17.25">
      <c r="A342" s="148" t="s">
        <v>2843</v>
      </c>
      <c r="B342" s="148" t="s">
        <v>35</v>
      </c>
      <c r="C342" s="148" t="s">
        <v>2844</v>
      </c>
      <c r="D342" s="148" t="s">
        <v>3696</v>
      </c>
      <c r="E342" s="149" t="s">
        <v>2959</v>
      </c>
      <c r="F342" s="149" t="s">
        <v>3683</v>
      </c>
      <c r="G342" s="148" t="s">
        <v>2845</v>
      </c>
    </row>
    <row r="343" spans="1:7" ht="17.25">
      <c r="A343" s="148" t="s">
        <v>3135</v>
      </c>
      <c r="B343" s="148" t="s">
        <v>36</v>
      </c>
      <c r="C343" s="148" t="s">
        <v>217</v>
      </c>
      <c r="D343" s="148" t="s">
        <v>3696</v>
      </c>
      <c r="E343" s="149" t="s">
        <v>217</v>
      </c>
      <c r="F343" s="149" t="s">
        <v>3683</v>
      </c>
      <c r="G343" s="148" t="s">
        <v>3136</v>
      </c>
    </row>
    <row r="344" spans="1:7" ht="17.25">
      <c r="A344" s="148" t="s">
        <v>3147</v>
      </c>
      <c r="B344" s="148" t="s">
        <v>36</v>
      </c>
      <c r="C344" s="148" t="s">
        <v>3125</v>
      </c>
      <c r="D344" s="148" t="s">
        <v>3696</v>
      </c>
      <c r="E344" s="149" t="s">
        <v>3125</v>
      </c>
      <c r="F344" s="149" t="s">
        <v>3683</v>
      </c>
      <c r="G344" s="148" t="s">
        <v>2836</v>
      </c>
    </row>
    <row r="345" spans="1:7" ht="17.25">
      <c r="A345" s="148" t="s">
        <v>3148</v>
      </c>
      <c r="B345" s="148" t="s">
        <v>33</v>
      </c>
      <c r="C345" s="148" t="s">
        <v>3125</v>
      </c>
      <c r="D345" s="148" t="s">
        <v>3696</v>
      </c>
      <c r="E345" s="149" t="s">
        <v>3125</v>
      </c>
      <c r="F345" s="149" t="s">
        <v>3683</v>
      </c>
      <c r="G345" s="148" t="s">
        <v>2836</v>
      </c>
    </row>
    <row r="346" spans="1:7" ht="17.25">
      <c r="A346" s="52" t="s">
        <v>3495</v>
      </c>
      <c r="B346" s="52"/>
      <c r="C346" s="52"/>
      <c r="D346" s="52"/>
      <c r="E346" s="53"/>
      <c r="F346" s="52"/>
      <c r="G346" s="52"/>
    </row>
    <row r="347" spans="1:7" ht="17.25">
      <c r="A347" s="148" t="s">
        <v>2902</v>
      </c>
      <c r="B347" s="148" t="s">
        <v>35</v>
      </c>
      <c r="C347" s="148" t="s">
        <v>2847</v>
      </c>
      <c r="D347" s="148" t="s">
        <v>3696</v>
      </c>
      <c r="E347" s="149" t="s">
        <v>3416</v>
      </c>
      <c r="F347" s="149" t="s">
        <v>3683</v>
      </c>
      <c r="G347" s="148" t="s">
        <v>2836</v>
      </c>
    </row>
    <row r="348" spans="1:7" ht="17.25">
      <c r="A348" s="52" t="s">
        <v>3498</v>
      </c>
      <c r="B348" s="52"/>
      <c r="C348" s="52"/>
      <c r="D348" s="52"/>
      <c r="E348" s="53"/>
      <c r="F348" s="52"/>
      <c r="G348" s="52"/>
    </row>
    <row r="349" spans="1:7" ht="17.25">
      <c r="A349" s="148" t="s">
        <v>3207</v>
      </c>
      <c r="B349" s="148" t="s">
        <v>36</v>
      </c>
      <c r="C349" s="148" t="s">
        <v>3125</v>
      </c>
      <c r="D349" s="148" t="s">
        <v>3696</v>
      </c>
      <c r="E349" s="149" t="s">
        <v>3125</v>
      </c>
      <c r="F349" s="149" t="s">
        <v>3683</v>
      </c>
      <c r="G349" s="148" t="s">
        <v>3208</v>
      </c>
    </row>
    <row r="350" spans="1:7" ht="17.25">
      <c r="A350" s="148" t="s">
        <v>3209</v>
      </c>
      <c r="B350" s="148" t="s">
        <v>36</v>
      </c>
      <c r="C350" s="148" t="s">
        <v>217</v>
      </c>
      <c r="D350" s="148" t="s">
        <v>3696</v>
      </c>
      <c r="E350" s="149" t="s">
        <v>217</v>
      </c>
      <c r="F350" s="149" t="s">
        <v>3683</v>
      </c>
      <c r="G350" s="148" t="s">
        <v>3210</v>
      </c>
    </row>
    <row r="351" spans="1:7" ht="17.25">
      <c r="A351" s="148" t="s">
        <v>3232</v>
      </c>
      <c r="B351" s="148" t="s">
        <v>36</v>
      </c>
      <c r="C351" s="148" t="s">
        <v>3125</v>
      </c>
      <c r="D351" s="148" t="s">
        <v>3696</v>
      </c>
      <c r="E351" s="149" t="s">
        <v>3125</v>
      </c>
      <c r="F351" s="149" t="s">
        <v>3683</v>
      </c>
      <c r="G351" s="148" t="s">
        <v>2836</v>
      </c>
    </row>
    <row r="352" spans="1:7" ht="17.25">
      <c r="A352" s="52" t="s">
        <v>3501</v>
      </c>
      <c r="B352" s="52"/>
      <c r="C352" s="52"/>
      <c r="D352" s="52"/>
      <c r="E352" s="53"/>
      <c r="F352" s="52"/>
      <c r="G352" s="52"/>
    </row>
    <row r="353" spans="1:7" ht="17.25">
      <c r="A353" s="148" t="s">
        <v>3238</v>
      </c>
      <c r="B353" s="148" t="s">
        <v>33</v>
      </c>
      <c r="C353" s="148" t="s">
        <v>3125</v>
      </c>
      <c r="D353" s="148" t="s">
        <v>3696</v>
      </c>
      <c r="E353" s="149" t="s">
        <v>3125</v>
      </c>
      <c r="F353" s="149" t="s">
        <v>3683</v>
      </c>
      <c r="G353" s="148" t="s">
        <v>3239</v>
      </c>
    </row>
    <row r="354" spans="1:7" ht="17.25">
      <c r="A354" s="148" t="s">
        <v>3259</v>
      </c>
      <c r="B354" s="148" t="s">
        <v>33</v>
      </c>
      <c r="C354" s="148" t="s">
        <v>217</v>
      </c>
      <c r="D354" s="148" t="s">
        <v>3696</v>
      </c>
      <c r="E354" s="149" t="s">
        <v>217</v>
      </c>
      <c r="F354" s="149" t="s">
        <v>3683</v>
      </c>
      <c r="G354" s="148" t="s">
        <v>2836</v>
      </c>
    </row>
    <row r="355" spans="1:7" ht="17.25">
      <c r="A355" s="52" t="s">
        <v>3506</v>
      </c>
      <c r="B355" s="52"/>
      <c r="C355" s="52"/>
      <c r="D355" s="52"/>
      <c r="E355" s="53"/>
      <c r="F355" s="52"/>
      <c r="G355" s="52"/>
    </row>
    <row r="356" spans="1:7" ht="17.25">
      <c r="A356" s="150" t="s">
        <v>2956</v>
      </c>
      <c r="B356" s="150" t="s">
        <v>2957</v>
      </c>
      <c r="C356" s="150" t="s">
        <v>1333</v>
      </c>
      <c r="D356" s="150" t="s">
        <v>3696</v>
      </c>
      <c r="E356" s="151" t="s">
        <v>1333</v>
      </c>
      <c r="F356" s="151" t="s">
        <v>2340</v>
      </c>
      <c r="G356" s="150" t="s">
        <v>2836</v>
      </c>
    </row>
    <row r="357" spans="1:7" ht="17.25">
      <c r="A357" s="148" t="s">
        <v>2958</v>
      </c>
      <c r="B357" s="148"/>
      <c r="C357" s="148" t="s">
        <v>2959</v>
      </c>
      <c r="D357" s="148" t="s">
        <v>3696</v>
      </c>
      <c r="E357" s="149" t="s">
        <v>2959</v>
      </c>
      <c r="F357" s="149" t="s">
        <v>3683</v>
      </c>
      <c r="G357" s="148" t="s">
        <v>2836</v>
      </c>
    </row>
    <row r="358" spans="1:7" ht="17.25">
      <c r="A358" s="148" t="s">
        <v>3290</v>
      </c>
      <c r="B358" s="148" t="s">
        <v>3291</v>
      </c>
      <c r="C358" s="148" t="s">
        <v>3125</v>
      </c>
      <c r="D358" s="148" t="s">
        <v>3696</v>
      </c>
      <c r="E358" s="149" t="s">
        <v>3125</v>
      </c>
      <c r="F358" s="149" t="s">
        <v>3683</v>
      </c>
      <c r="G358" s="148" t="s">
        <v>3292</v>
      </c>
    </row>
    <row r="359" spans="1:7" ht="17.25">
      <c r="A359" s="148" t="s">
        <v>3293</v>
      </c>
      <c r="B359" s="148"/>
      <c r="C359" s="148" t="s">
        <v>217</v>
      </c>
      <c r="D359" s="148" t="s">
        <v>3696</v>
      </c>
      <c r="E359" s="149" t="s">
        <v>217</v>
      </c>
      <c r="F359" s="149" t="s">
        <v>3683</v>
      </c>
      <c r="G359" s="148" t="s">
        <v>2836</v>
      </c>
    </row>
    <row r="360" spans="1:7" ht="17.25">
      <c r="A360" s="52" t="s">
        <v>3653</v>
      </c>
      <c r="B360" s="52"/>
      <c r="C360" s="52"/>
      <c r="D360" s="52"/>
      <c r="E360" s="53"/>
      <c r="F360" s="52"/>
      <c r="G360" s="52"/>
    </row>
    <row r="361" spans="1:7" ht="17.25">
      <c r="A361" s="148" t="s">
        <v>3295</v>
      </c>
      <c r="B361" s="148" t="s">
        <v>10</v>
      </c>
      <c r="C361" s="148" t="s">
        <v>217</v>
      </c>
      <c r="D361" s="148" t="s">
        <v>3696</v>
      </c>
      <c r="E361" s="149" t="s">
        <v>217</v>
      </c>
      <c r="F361" s="149" t="s">
        <v>3683</v>
      </c>
      <c r="G361" s="148" t="s">
        <v>2836</v>
      </c>
    </row>
    <row r="362" spans="1:7" ht="17.25">
      <c r="A362" s="148" t="s">
        <v>3296</v>
      </c>
      <c r="B362" s="148" t="s">
        <v>3297</v>
      </c>
      <c r="C362" s="148" t="s">
        <v>217</v>
      </c>
      <c r="D362" s="148" t="s">
        <v>3696</v>
      </c>
      <c r="E362" s="149" t="s">
        <v>217</v>
      </c>
      <c r="F362" s="149" t="s">
        <v>3683</v>
      </c>
      <c r="G362" s="148" t="s">
        <v>3298</v>
      </c>
    </row>
    <row r="363" spans="1:7" ht="17.25">
      <c r="A363" s="148" t="s">
        <v>3299</v>
      </c>
      <c r="B363" s="148" t="s">
        <v>3297</v>
      </c>
      <c r="C363" s="148" t="s">
        <v>217</v>
      </c>
      <c r="D363" s="148" t="s">
        <v>3696</v>
      </c>
      <c r="E363" s="149" t="s">
        <v>217</v>
      </c>
      <c r="F363" s="149" t="s">
        <v>3683</v>
      </c>
      <c r="G363" s="148" t="s">
        <v>2836</v>
      </c>
    </row>
    <row r="364" spans="1:7" ht="17.25">
      <c r="A364" s="148" t="s">
        <v>3300</v>
      </c>
      <c r="B364" s="148" t="s">
        <v>12</v>
      </c>
      <c r="C364" s="148" t="s">
        <v>217</v>
      </c>
      <c r="D364" s="148" t="s">
        <v>3696</v>
      </c>
      <c r="E364" s="149" t="s">
        <v>217</v>
      </c>
      <c r="F364" s="149" t="s">
        <v>3683</v>
      </c>
      <c r="G364" s="148" t="s">
        <v>3301</v>
      </c>
    </row>
    <row r="365" spans="1:7" ht="17.25">
      <c r="A365" s="52" t="s">
        <v>3654</v>
      </c>
      <c r="B365" s="52"/>
      <c r="C365" s="52"/>
      <c r="D365" s="52"/>
      <c r="E365" s="53"/>
      <c r="F365" s="52"/>
      <c r="G365" s="52"/>
    </row>
    <row r="366" spans="1:7" ht="17.25">
      <c r="A366" s="148" t="s">
        <v>3303</v>
      </c>
      <c r="B366" s="148" t="s">
        <v>2980</v>
      </c>
      <c r="C366" s="148" t="s">
        <v>217</v>
      </c>
      <c r="D366" s="148" t="s">
        <v>3696</v>
      </c>
      <c r="E366" s="149" t="s">
        <v>217</v>
      </c>
      <c r="F366" s="149" t="s">
        <v>3683</v>
      </c>
      <c r="G366" s="148" t="s">
        <v>2836</v>
      </c>
    </row>
    <row r="367" spans="1:7" ht="17.25">
      <c r="A367" s="148" t="s">
        <v>3304</v>
      </c>
      <c r="B367" s="148" t="s">
        <v>2980</v>
      </c>
      <c r="C367" s="148" t="s">
        <v>3305</v>
      </c>
      <c r="D367" s="148" t="s">
        <v>3696</v>
      </c>
      <c r="E367" s="149" t="s">
        <v>217</v>
      </c>
      <c r="F367" s="149" t="s">
        <v>3683</v>
      </c>
      <c r="G367" s="148" t="s">
        <v>2836</v>
      </c>
    </row>
    <row r="368" spans="1:7" ht="17.25">
      <c r="A368" s="148" t="s">
        <v>3306</v>
      </c>
      <c r="B368" s="148" t="s">
        <v>2980</v>
      </c>
      <c r="C368" s="148" t="s">
        <v>3257</v>
      </c>
      <c r="D368" s="148" t="s">
        <v>3696</v>
      </c>
      <c r="E368" s="149" t="s">
        <v>217</v>
      </c>
      <c r="F368" s="149" t="s">
        <v>3683</v>
      </c>
      <c r="G368" s="148" t="s">
        <v>3307</v>
      </c>
    </row>
    <row r="369" spans="1:7" ht="17.25">
      <c r="A369" s="148" t="s">
        <v>3308</v>
      </c>
      <c r="B369" s="148" t="s">
        <v>2980</v>
      </c>
      <c r="C369" s="148" t="s">
        <v>217</v>
      </c>
      <c r="D369" s="148" t="s">
        <v>3696</v>
      </c>
      <c r="E369" s="149" t="s">
        <v>217</v>
      </c>
      <c r="F369" s="149" t="s">
        <v>3683</v>
      </c>
      <c r="G369" s="148" t="s">
        <v>2836</v>
      </c>
    </row>
    <row r="370" spans="1:7" ht="17.25">
      <c r="A370" s="52" t="s">
        <v>3655</v>
      </c>
      <c r="B370" s="52"/>
      <c r="C370" s="52"/>
      <c r="D370" s="52"/>
      <c r="E370" s="53"/>
      <c r="F370" s="52"/>
      <c r="G370" s="52"/>
    </row>
    <row r="371" spans="1:7" ht="17.25">
      <c r="A371" s="148" t="s">
        <v>3310</v>
      </c>
      <c r="B371" s="148" t="s">
        <v>3311</v>
      </c>
      <c r="C371" s="148" t="s">
        <v>3312</v>
      </c>
      <c r="D371" s="148" t="s">
        <v>3696</v>
      </c>
      <c r="E371" s="149" t="s">
        <v>217</v>
      </c>
      <c r="F371" s="149" t="s">
        <v>3683</v>
      </c>
      <c r="G371" s="148" t="s">
        <v>2836</v>
      </c>
    </row>
    <row r="372" spans="1:7" ht="17.25">
      <c r="A372" s="148" t="s">
        <v>3313</v>
      </c>
      <c r="B372" s="148" t="s">
        <v>3314</v>
      </c>
      <c r="C372" s="148" t="s">
        <v>3315</v>
      </c>
      <c r="D372" s="148" t="s">
        <v>3696</v>
      </c>
      <c r="E372" s="149" t="s">
        <v>217</v>
      </c>
      <c r="F372" s="149" t="s">
        <v>3683</v>
      </c>
      <c r="G372" s="148" t="s">
        <v>2836</v>
      </c>
    </row>
    <row r="373" spans="1:7" ht="17.25">
      <c r="A373" s="148" t="s">
        <v>3316</v>
      </c>
      <c r="B373" s="148" t="s">
        <v>3317</v>
      </c>
      <c r="C373" s="148" t="s">
        <v>217</v>
      </c>
      <c r="D373" s="148" t="s">
        <v>3696</v>
      </c>
      <c r="E373" s="149" t="s">
        <v>217</v>
      </c>
      <c r="F373" s="149" t="s">
        <v>3683</v>
      </c>
      <c r="G373" s="148" t="s">
        <v>2836</v>
      </c>
    </row>
    <row r="374" spans="1:7" ht="17.25">
      <c r="A374" s="148" t="s">
        <v>3318</v>
      </c>
      <c r="B374" s="148" t="s">
        <v>3319</v>
      </c>
      <c r="C374" s="148" t="s">
        <v>217</v>
      </c>
      <c r="D374" s="148" t="s">
        <v>3696</v>
      </c>
      <c r="E374" s="149" t="s">
        <v>217</v>
      </c>
      <c r="F374" s="149" t="s">
        <v>3683</v>
      </c>
      <c r="G374" s="148" t="s">
        <v>2836</v>
      </c>
    </row>
    <row r="375" spans="1:7" ht="17.25">
      <c r="A375" s="148" t="s">
        <v>3320</v>
      </c>
      <c r="B375" s="148" t="s">
        <v>3317</v>
      </c>
      <c r="C375" s="148" t="s">
        <v>217</v>
      </c>
      <c r="D375" s="148" t="s">
        <v>3696</v>
      </c>
      <c r="E375" s="149" t="s">
        <v>217</v>
      </c>
      <c r="F375" s="149" t="s">
        <v>3683</v>
      </c>
      <c r="G375" s="148" t="s">
        <v>2836</v>
      </c>
    </row>
    <row r="376" spans="1:7" ht="17.25">
      <c r="A376" s="148" t="s">
        <v>3321</v>
      </c>
      <c r="B376" s="148" t="s">
        <v>3317</v>
      </c>
      <c r="C376" s="148" t="s">
        <v>217</v>
      </c>
      <c r="D376" s="148" t="s">
        <v>3696</v>
      </c>
      <c r="E376" s="149" t="s">
        <v>217</v>
      </c>
      <c r="F376" s="149" t="s">
        <v>3683</v>
      </c>
      <c r="G376" s="148" t="s">
        <v>2836</v>
      </c>
    </row>
    <row r="377" spans="1:7" ht="17.25">
      <c r="A377" s="52" t="s">
        <v>3656</v>
      </c>
      <c r="B377" s="52"/>
      <c r="C377" s="52"/>
      <c r="D377" s="52"/>
      <c r="E377" s="53"/>
      <c r="F377" s="52"/>
      <c r="G377" s="52"/>
    </row>
    <row r="378" spans="1:7" ht="17.25">
      <c r="A378" s="148" t="s">
        <v>3323</v>
      </c>
      <c r="B378" s="148" t="s">
        <v>10</v>
      </c>
      <c r="C378" s="148" t="s">
        <v>217</v>
      </c>
      <c r="D378" s="148" t="s">
        <v>3696</v>
      </c>
      <c r="E378" s="149" t="s">
        <v>217</v>
      </c>
      <c r="F378" s="149" t="s">
        <v>3683</v>
      </c>
      <c r="G378" s="148" t="s">
        <v>2836</v>
      </c>
    </row>
    <row r="379" spans="1:7" ht="17.25">
      <c r="A379" s="148" t="s">
        <v>2961</v>
      </c>
      <c r="B379" s="148" t="s">
        <v>10</v>
      </c>
      <c r="C379" s="148" t="s">
        <v>2847</v>
      </c>
      <c r="D379" s="148" t="s">
        <v>3696</v>
      </c>
      <c r="E379" s="149" t="s">
        <v>3416</v>
      </c>
      <c r="F379" s="149" t="s">
        <v>3683</v>
      </c>
      <c r="G379" s="148" t="s">
        <v>2836</v>
      </c>
    </row>
    <row r="380" spans="1:7" ht="17.25">
      <c r="A380" s="148" t="s">
        <v>2962</v>
      </c>
      <c r="B380" s="148" t="s">
        <v>10</v>
      </c>
      <c r="C380" s="148" t="s">
        <v>2847</v>
      </c>
      <c r="D380" s="148" t="s">
        <v>3696</v>
      </c>
      <c r="E380" s="149" t="s">
        <v>3416</v>
      </c>
      <c r="F380" s="149" t="s">
        <v>3683</v>
      </c>
      <c r="G380" s="148" t="s">
        <v>2836</v>
      </c>
    </row>
    <row r="381" spans="1:7" ht="17.25">
      <c r="A381" s="148" t="s">
        <v>2963</v>
      </c>
      <c r="B381" s="148" t="s">
        <v>10</v>
      </c>
      <c r="C381" s="148" t="s">
        <v>2847</v>
      </c>
      <c r="D381" s="148" t="s">
        <v>3696</v>
      </c>
      <c r="E381" s="149" t="s">
        <v>3416</v>
      </c>
      <c r="F381" s="149" t="s">
        <v>3683</v>
      </c>
      <c r="G381" s="148" t="s">
        <v>2836</v>
      </c>
    </row>
    <row r="382" spans="1:7" ht="17.25">
      <c r="A382" s="148" t="s">
        <v>2964</v>
      </c>
      <c r="B382" s="148" t="s">
        <v>10</v>
      </c>
      <c r="C382" s="148" t="s">
        <v>2847</v>
      </c>
      <c r="D382" s="148" t="s">
        <v>3696</v>
      </c>
      <c r="E382" s="149" t="s">
        <v>3416</v>
      </c>
      <c r="F382" s="149" t="s">
        <v>3683</v>
      </c>
      <c r="G382" s="148" t="s">
        <v>2836</v>
      </c>
    </row>
    <row r="383" spans="1:7" ht="17.25">
      <c r="A383" s="148" t="s">
        <v>3324</v>
      </c>
      <c r="B383" s="148" t="s">
        <v>61</v>
      </c>
      <c r="C383" s="148" t="s">
        <v>217</v>
      </c>
      <c r="D383" s="148" t="s">
        <v>3696</v>
      </c>
      <c r="E383" s="149" t="s">
        <v>217</v>
      </c>
      <c r="F383" s="149" t="s">
        <v>3683</v>
      </c>
      <c r="G383" s="148" t="s">
        <v>3325</v>
      </c>
    </row>
    <row r="384" spans="1:7" ht="17.25">
      <c r="A384" s="148" t="s">
        <v>3326</v>
      </c>
      <c r="B384" s="148" t="s">
        <v>61</v>
      </c>
      <c r="C384" s="148" t="s">
        <v>217</v>
      </c>
      <c r="D384" s="148" t="s">
        <v>3696</v>
      </c>
      <c r="E384" s="149" t="s">
        <v>217</v>
      </c>
      <c r="F384" s="149" t="s">
        <v>3683</v>
      </c>
      <c r="G384" s="148" t="s">
        <v>2836</v>
      </c>
    </row>
    <row r="385" spans="1:7" ht="17.25">
      <c r="A385" s="52" t="s">
        <v>3657</v>
      </c>
      <c r="B385" s="52"/>
      <c r="C385" s="52"/>
      <c r="D385" s="52"/>
      <c r="E385" s="53"/>
      <c r="F385" s="52"/>
      <c r="G385" s="52"/>
    </row>
    <row r="386" spans="1:7" ht="17.25">
      <c r="A386" s="148" t="s">
        <v>3328</v>
      </c>
      <c r="B386" s="148" t="s">
        <v>74</v>
      </c>
      <c r="C386" s="148" t="s">
        <v>217</v>
      </c>
      <c r="D386" s="148" t="s">
        <v>3696</v>
      </c>
      <c r="E386" s="149" t="s">
        <v>217</v>
      </c>
      <c r="F386" s="149" t="s">
        <v>3683</v>
      </c>
      <c r="G386" s="148" t="s">
        <v>2836</v>
      </c>
    </row>
    <row r="387" spans="1:7" ht="17.25">
      <c r="A387" s="148" t="s">
        <v>3329</v>
      </c>
      <c r="B387" s="148" t="s">
        <v>3330</v>
      </c>
      <c r="C387" s="148" t="s">
        <v>3312</v>
      </c>
      <c r="D387" s="148" t="s">
        <v>3696</v>
      </c>
      <c r="E387" s="149" t="s">
        <v>217</v>
      </c>
      <c r="F387" s="149" t="s">
        <v>3683</v>
      </c>
      <c r="G387" s="148" t="s">
        <v>2836</v>
      </c>
    </row>
    <row r="388" spans="1:7" ht="17.25">
      <c r="A388" s="148" t="s">
        <v>3331</v>
      </c>
      <c r="B388" s="148" t="s">
        <v>74</v>
      </c>
      <c r="C388" s="148" t="s">
        <v>3332</v>
      </c>
      <c r="D388" s="148" t="s">
        <v>3696</v>
      </c>
      <c r="E388" s="149" t="s">
        <v>217</v>
      </c>
      <c r="F388" s="149" t="s">
        <v>3683</v>
      </c>
      <c r="G388" s="148" t="s">
        <v>3333</v>
      </c>
    </row>
    <row r="389" spans="1:7" ht="17.25">
      <c r="A389" s="148" t="s">
        <v>3334</v>
      </c>
      <c r="B389" s="148" t="s">
        <v>2957</v>
      </c>
      <c r="C389" s="148" t="s">
        <v>3335</v>
      </c>
      <c r="D389" s="148" t="s">
        <v>3696</v>
      </c>
      <c r="E389" s="149" t="s">
        <v>217</v>
      </c>
      <c r="F389" s="149" t="s">
        <v>3683</v>
      </c>
      <c r="G389" s="148" t="s">
        <v>2836</v>
      </c>
    </row>
    <row r="390" spans="1:7" ht="17.25">
      <c r="A390" s="148" t="s">
        <v>2966</v>
      </c>
      <c r="B390" s="148" t="s">
        <v>2957</v>
      </c>
      <c r="C390" s="148" t="s">
        <v>2847</v>
      </c>
      <c r="D390" s="148" t="s">
        <v>3696</v>
      </c>
      <c r="E390" s="149" t="s">
        <v>3416</v>
      </c>
      <c r="F390" s="149" t="s">
        <v>3683</v>
      </c>
      <c r="G390" s="148" t="s">
        <v>2836</v>
      </c>
    </row>
    <row r="391" spans="1:7" ht="17.25">
      <c r="A391" s="148" t="s">
        <v>2967</v>
      </c>
      <c r="B391" s="148" t="s">
        <v>2957</v>
      </c>
      <c r="C391" s="148" t="s">
        <v>2847</v>
      </c>
      <c r="D391" s="148" t="s">
        <v>3696</v>
      </c>
      <c r="E391" s="149" t="s">
        <v>3416</v>
      </c>
      <c r="F391" s="149" t="s">
        <v>3683</v>
      </c>
      <c r="G391" s="148" t="s">
        <v>2836</v>
      </c>
    </row>
    <row r="392" spans="1:7" ht="17.25">
      <c r="A392" s="148" t="s">
        <v>2968</v>
      </c>
      <c r="B392" s="148" t="s">
        <v>2957</v>
      </c>
      <c r="C392" s="148" t="s">
        <v>2847</v>
      </c>
      <c r="D392" s="148" t="s">
        <v>3696</v>
      </c>
      <c r="E392" s="149" t="s">
        <v>3416</v>
      </c>
      <c r="F392" s="149" t="s">
        <v>3683</v>
      </c>
      <c r="G392" s="148" t="s">
        <v>2836</v>
      </c>
    </row>
    <row r="393" spans="1:7" ht="17.25">
      <c r="A393" s="148" t="s">
        <v>3336</v>
      </c>
      <c r="B393" s="148" t="s">
        <v>74</v>
      </c>
      <c r="C393" s="148" t="s">
        <v>3125</v>
      </c>
      <c r="D393" s="148" t="s">
        <v>3696</v>
      </c>
      <c r="E393" s="149" t="s">
        <v>3125</v>
      </c>
      <c r="F393" s="149" t="s">
        <v>3683</v>
      </c>
      <c r="G393" s="148" t="s">
        <v>2836</v>
      </c>
    </row>
    <row r="394" spans="1:7" ht="17.25">
      <c r="A394" s="148" t="s">
        <v>3337</v>
      </c>
      <c r="B394" s="148" t="s">
        <v>83</v>
      </c>
      <c r="C394" s="148" t="s">
        <v>217</v>
      </c>
      <c r="D394" s="148" t="s">
        <v>3696</v>
      </c>
      <c r="E394" s="149" t="s">
        <v>217</v>
      </c>
      <c r="F394" s="149" t="s">
        <v>3683</v>
      </c>
      <c r="G394" s="148" t="s">
        <v>2836</v>
      </c>
    </row>
    <row r="395" spans="1:7" ht="17.25">
      <c r="A395" s="148" t="s">
        <v>3338</v>
      </c>
      <c r="B395" s="148" t="s">
        <v>3330</v>
      </c>
      <c r="C395" s="148" t="s">
        <v>217</v>
      </c>
      <c r="D395" s="148" t="s">
        <v>3696</v>
      </c>
      <c r="E395" s="149" t="s">
        <v>217</v>
      </c>
      <c r="F395" s="149" t="s">
        <v>3683</v>
      </c>
      <c r="G395" s="148" t="s">
        <v>2836</v>
      </c>
    </row>
    <row r="396" spans="1:7" ht="17.25">
      <c r="A396" s="52" t="s">
        <v>3658</v>
      </c>
      <c r="B396" s="52"/>
      <c r="C396" s="52"/>
      <c r="D396" s="52"/>
      <c r="E396" s="53"/>
      <c r="F396" s="52"/>
      <c r="G396" s="52"/>
    </row>
    <row r="397" spans="1:7" ht="17.25">
      <c r="A397" s="150" t="s">
        <v>3340</v>
      </c>
      <c r="B397" s="150" t="s">
        <v>74</v>
      </c>
      <c r="C397" s="150" t="s">
        <v>3341</v>
      </c>
      <c r="D397" s="150" t="s">
        <v>3696</v>
      </c>
      <c r="E397" s="151" t="s">
        <v>2367</v>
      </c>
      <c r="F397" s="151" t="s">
        <v>2340</v>
      </c>
      <c r="G397" s="150" t="s">
        <v>2836</v>
      </c>
    </row>
    <row r="398" spans="1:7" ht="17.25">
      <c r="A398" s="150" t="s">
        <v>3342</v>
      </c>
      <c r="B398" s="150" t="s">
        <v>61</v>
      </c>
      <c r="C398" s="150" t="s">
        <v>3341</v>
      </c>
      <c r="D398" s="150" t="s">
        <v>3696</v>
      </c>
      <c r="E398" s="151" t="s">
        <v>2367</v>
      </c>
      <c r="F398" s="151" t="s">
        <v>2340</v>
      </c>
      <c r="G398" s="150" t="s">
        <v>2836</v>
      </c>
    </row>
    <row r="399" spans="1:7" ht="17.25">
      <c r="A399" s="148" t="s">
        <v>3343</v>
      </c>
      <c r="B399" s="148" t="s">
        <v>2957</v>
      </c>
      <c r="C399" s="148" t="s">
        <v>3125</v>
      </c>
      <c r="D399" s="148" t="s">
        <v>3696</v>
      </c>
      <c r="E399" s="149" t="s">
        <v>3125</v>
      </c>
      <c r="F399" s="149" t="s">
        <v>3683</v>
      </c>
      <c r="G399" s="148" t="s">
        <v>2836</v>
      </c>
    </row>
    <row r="400" spans="1:7" ht="17.25">
      <c r="A400" s="148" t="s">
        <v>3105</v>
      </c>
      <c r="B400" s="148" t="s">
        <v>2957</v>
      </c>
      <c r="C400" s="148" t="s">
        <v>3106</v>
      </c>
      <c r="D400" s="148" t="s">
        <v>3696</v>
      </c>
      <c r="E400" s="149" t="s">
        <v>3125</v>
      </c>
      <c r="F400" s="149" t="s">
        <v>3683</v>
      </c>
      <c r="G400" s="148" t="s">
        <v>2836</v>
      </c>
    </row>
    <row r="401" spans="1:7" ht="17.25">
      <c r="A401" s="148" t="s">
        <v>3344</v>
      </c>
      <c r="B401" s="148" t="s">
        <v>74</v>
      </c>
      <c r="C401" s="148" t="s">
        <v>217</v>
      </c>
      <c r="D401" s="148" t="s">
        <v>3696</v>
      </c>
      <c r="E401" s="149" t="s">
        <v>217</v>
      </c>
      <c r="F401" s="149" t="s">
        <v>3683</v>
      </c>
      <c r="G401" s="148" t="s">
        <v>2836</v>
      </c>
    </row>
    <row r="402" spans="1:7" ht="17.25">
      <c r="A402" s="148" t="s">
        <v>3345</v>
      </c>
      <c r="B402" s="148" t="s">
        <v>74</v>
      </c>
      <c r="C402" s="148" t="s">
        <v>217</v>
      </c>
      <c r="D402" s="148" t="s">
        <v>3696</v>
      </c>
      <c r="E402" s="149" t="s">
        <v>217</v>
      </c>
      <c r="F402" s="149" t="s">
        <v>3683</v>
      </c>
      <c r="G402" s="148" t="s">
        <v>2836</v>
      </c>
    </row>
    <row r="403" spans="1:7" ht="17.25">
      <c r="A403" s="148" t="s">
        <v>3346</v>
      </c>
      <c r="B403" s="148" t="s">
        <v>61</v>
      </c>
      <c r="C403" s="148" t="s">
        <v>217</v>
      </c>
      <c r="D403" s="148" t="s">
        <v>3696</v>
      </c>
      <c r="E403" s="149" t="s">
        <v>217</v>
      </c>
      <c r="F403" s="149" t="s">
        <v>3683</v>
      </c>
      <c r="G403" s="148" t="s">
        <v>2836</v>
      </c>
    </row>
    <row r="404" spans="1:7" ht="17.25">
      <c r="A404" s="148" t="s">
        <v>3347</v>
      </c>
      <c r="B404" s="148" t="s">
        <v>75</v>
      </c>
      <c r="C404" s="148" t="s">
        <v>3125</v>
      </c>
      <c r="D404" s="148" t="s">
        <v>3696</v>
      </c>
      <c r="E404" s="149" t="s">
        <v>3125</v>
      </c>
      <c r="F404" s="149" t="s">
        <v>3683</v>
      </c>
      <c r="G404" s="148" t="s">
        <v>2836</v>
      </c>
    </row>
    <row r="405" spans="1:7" ht="17.25">
      <c r="A405" s="148" t="s">
        <v>3348</v>
      </c>
      <c r="B405" s="148" t="s">
        <v>75</v>
      </c>
      <c r="C405" s="148" t="s">
        <v>3125</v>
      </c>
      <c r="D405" s="148" t="s">
        <v>3696</v>
      </c>
      <c r="E405" s="149" t="s">
        <v>3125</v>
      </c>
      <c r="F405" s="149" t="s">
        <v>3683</v>
      </c>
      <c r="G405" s="148" t="s">
        <v>2836</v>
      </c>
    </row>
    <row r="406" spans="1:7" ht="17.25">
      <c r="A406" s="148" t="s">
        <v>2970</v>
      </c>
      <c r="B406" s="148" t="s">
        <v>2957</v>
      </c>
      <c r="C406" s="148" t="s">
        <v>2847</v>
      </c>
      <c r="D406" s="148" t="s">
        <v>3696</v>
      </c>
      <c r="E406" s="149" t="s">
        <v>3416</v>
      </c>
      <c r="F406" s="149" t="s">
        <v>3683</v>
      </c>
      <c r="G406" s="148" t="s">
        <v>2836</v>
      </c>
    </row>
    <row r="407" spans="1:7" ht="17.25">
      <c r="A407" s="148" t="s">
        <v>3349</v>
      </c>
      <c r="B407" s="148" t="s">
        <v>75</v>
      </c>
      <c r="C407" s="148" t="s">
        <v>217</v>
      </c>
      <c r="D407" s="148" t="s">
        <v>3696</v>
      </c>
      <c r="E407" s="149" t="s">
        <v>217</v>
      </c>
      <c r="F407" s="149" t="s">
        <v>3683</v>
      </c>
      <c r="G407" s="148" t="s">
        <v>3350</v>
      </c>
    </row>
    <row r="408" spans="1:7" ht="17.25">
      <c r="A408" s="148" t="s">
        <v>2971</v>
      </c>
      <c r="B408" s="148" t="s">
        <v>2957</v>
      </c>
      <c r="C408" s="148" t="s">
        <v>2847</v>
      </c>
      <c r="D408" s="148" t="s">
        <v>3696</v>
      </c>
      <c r="E408" s="149" t="s">
        <v>3416</v>
      </c>
      <c r="F408" s="149" t="s">
        <v>3683</v>
      </c>
      <c r="G408" s="148" t="s">
        <v>2836</v>
      </c>
    </row>
    <row r="409" spans="1:7" ht="17.25">
      <c r="A409" s="52" t="s">
        <v>3659</v>
      </c>
      <c r="B409" s="52"/>
      <c r="C409" s="52"/>
      <c r="D409" s="52"/>
      <c r="E409" s="53"/>
      <c r="F409" s="52"/>
      <c r="G409" s="52"/>
    </row>
    <row r="410" spans="1:7" ht="17.25">
      <c r="A410" s="148" t="s">
        <v>3352</v>
      </c>
      <c r="B410" s="148" t="s">
        <v>82</v>
      </c>
      <c r="C410" s="148" t="s">
        <v>217</v>
      </c>
      <c r="D410" s="148" t="s">
        <v>3696</v>
      </c>
      <c r="E410" s="149" t="s">
        <v>217</v>
      </c>
      <c r="F410" s="149" t="s">
        <v>3683</v>
      </c>
      <c r="G410" s="148" t="s">
        <v>2836</v>
      </c>
    </row>
    <row r="411" spans="1:7" ht="17.25">
      <c r="A411" s="148" t="s">
        <v>3353</v>
      </c>
      <c r="B411" s="148" t="s">
        <v>84</v>
      </c>
      <c r="C411" s="148" t="s">
        <v>217</v>
      </c>
      <c r="D411" s="148" t="s">
        <v>3696</v>
      </c>
      <c r="E411" s="149" t="s">
        <v>217</v>
      </c>
      <c r="F411" s="149" t="s">
        <v>3683</v>
      </c>
      <c r="G411" s="148" t="s">
        <v>2836</v>
      </c>
    </row>
    <row r="412" spans="1:7" ht="17.25">
      <c r="A412" s="52" t="s">
        <v>3507</v>
      </c>
      <c r="B412" s="52"/>
      <c r="C412" s="52"/>
      <c r="D412" s="52"/>
      <c r="E412" s="53"/>
      <c r="F412" s="52"/>
      <c r="G412" s="52"/>
    </row>
    <row r="413" spans="1:7" ht="17.25">
      <c r="A413" s="148" t="s">
        <v>3355</v>
      </c>
      <c r="B413" s="148" t="s">
        <v>2974</v>
      </c>
      <c r="C413" s="148" t="s">
        <v>3125</v>
      </c>
      <c r="D413" s="148" t="s">
        <v>3696</v>
      </c>
      <c r="E413" s="149" t="s">
        <v>3125</v>
      </c>
      <c r="F413" s="149" t="s">
        <v>3683</v>
      </c>
      <c r="G413" s="148" t="s">
        <v>3356</v>
      </c>
    </row>
    <row r="414" spans="1:7" ht="17.25">
      <c r="A414" s="148" t="s">
        <v>3357</v>
      </c>
      <c r="B414" s="148" t="s">
        <v>88</v>
      </c>
      <c r="C414" s="148" t="s">
        <v>217</v>
      </c>
      <c r="D414" s="148" t="s">
        <v>3696</v>
      </c>
      <c r="E414" s="149" t="s">
        <v>217</v>
      </c>
      <c r="F414" s="149" t="s">
        <v>3683</v>
      </c>
      <c r="G414" s="148" t="s">
        <v>3358</v>
      </c>
    </row>
    <row r="415" spans="1:7" ht="17.25">
      <c r="A415" s="148" t="s">
        <v>3359</v>
      </c>
      <c r="B415" s="148" t="s">
        <v>3117</v>
      </c>
      <c r="C415" s="148" t="s">
        <v>217</v>
      </c>
      <c r="D415" s="148" t="s">
        <v>3696</v>
      </c>
      <c r="E415" s="149" t="s">
        <v>217</v>
      </c>
      <c r="F415" s="149" t="s">
        <v>3683</v>
      </c>
      <c r="G415" s="148" t="s">
        <v>3360</v>
      </c>
    </row>
    <row r="416" spans="1:7" ht="17.25">
      <c r="A416" s="148" t="s">
        <v>3116</v>
      </c>
      <c r="B416" s="148" t="s">
        <v>3117</v>
      </c>
      <c r="C416" s="148" t="s">
        <v>1889</v>
      </c>
      <c r="D416" s="148" t="s">
        <v>3696</v>
      </c>
      <c r="E416" s="149" t="s">
        <v>217</v>
      </c>
      <c r="F416" s="149" t="s">
        <v>3683</v>
      </c>
      <c r="G416" s="148" t="s">
        <v>2836</v>
      </c>
    </row>
    <row r="417" spans="1:7" ht="17.25">
      <c r="A417" s="148" t="s">
        <v>3361</v>
      </c>
      <c r="B417" s="148" t="s">
        <v>85</v>
      </c>
      <c r="C417" s="148" t="s">
        <v>217</v>
      </c>
      <c r="D417" s="148" t="s">
        <v>3696</v>
      </c>
      <c r="E417" s="149" t="s">
        <v>217</v>
      </c>
      <c r="F417" s="149" t="s">
        <v>3683</v>
      </c>
      <c r="G417" s="148" t="s">
        <v>2836</v>
      </c>
    </row>
    <row r="418" spans="1:7" ht="17.25">
      <c r="A418" s="148" t="s">
        <v>2992</v>
      </c>
      <c r="B418" s="148" t="s">
        <v>2993</v>
      </c>
      <c r="C418" s="148" t="s">
        <v>2847</v>
      </c>
      <c r="D418" s="148" t="s">
        <v>3696</v>
      </c>
      <c r="E418" s="149" t="s">
        <v>3416</v>
      </c>
      <c r="F418" s="149" t="s">
        <v>3683</v>
      </c>
      <c r="G418" s="148" t="s">
        <v>2836</v>
      </c>
    </row>
    <row r="419" spans="1:7" ht="17.25">
      <c r="A419" s="148" t="s">
        <v>2992</v>
      </c>
      <c r="B419" s="148" t="s">
        <v>2993</v>
      </c>
      <c r="C419" s="148" t="s">
        <v>2847</v>
      </c>
      <c r="D419" s="148" t="s">
        <v>3696</v>
      </c>
      <c r="E419" s="149" t="s">
        <v>3416</v>
      </c>
      <c r="F419" s="149" t="s">
        <v>3683</v>
      </c>
      <c r="G419" s="148" t="s">
        <v>2836</v>
      </c>
    </row>
    <row r="420" spans="1:7" ht="17.25">
      <c r="A420" s="52" t="s">
        <v>3508</v>
      </c>
      <c r="B420" s="52"/>
      <c r="C420" s="52"/>
      <c r="D420" s="52"/>
      <c r="E420" s="53"/>
      <c r="F420" s="52"/>
      <c r="G420" s="52"/>
    </row>
    <row r="421" spans="1:7" ht="17.25">
      <c r="A421" s="148" t="s">
        <v>3363</v>
      </c>
      <c r="B421" s="148" t="s">
        <v>90</v>
      </c>
      <c r="C421" s="148" t="s">
        <v>3125</v>
      </c>
      <c r="D421" s="148" t="s">
        <v>3696</v>
      </c>
      <c r="E421" s="149" t="s">
        <v>3125</v>
      </c>
      <c r="F421" s="149" t="s">
        <v>3683</v>
      </c>
      <c r="G421" s="148" t="s">
        <v>2836</v>
      </c>
    </row>
    <row r="422" spans="1:7" ht="17.25">
      <c r="A422" s="148" t="s">
        <v>3364</v>
      </c>
      <c r="B422" s="148" t="s">
        <v>88</v>
      </c>
      <c r="C422" s="148" t="s">
        <v>217</v>
      </c>
      <c r="D422" s="148" t="s">
        <v>3696</v>
      </c>
      <c r="E422" s="149" t="s">
        <v>217</v>
      </c>
      <c r="F422" s="149" t="s">
        <v>3683</v>
      </c>
      <c r="G422" s="148" t="s">
        <v>2836</v>
      </c>
    </row>
    <row r="423" spans="1:7" ht="17.25">
      <c r="A423" s="52" t="s">
        <v>3509</v>
      </c>
      <c r="B423" s="52"/>
      <c r="C423" s="52"/>
      <c r="D423" s="52"/>
      <c r="E423" s="53"/>
      <c r="F423" s="52"/>
      <c r="G423" s="52"/>
    </row>
    <row r="424" spans="1:7" ht="17.25">
      <c r="A424" s="148" t="s">
        <v>3366</v>
      </c>
      <c r="B424" s="148" t="s">
        <v>93</v>
      </c>
      <c r="C424" s="148" t="s">
        <v>217</v>
      </c>
      <c r="D424" s="148" t="s">
        <v>3696</v>
      </c>
      <c r="E424" s="149" t="s">
        <v>217</v>
      </c>
      <c r="F424" s="149" t="s">
        <v>3683</v>
      </c>
      <c r="G424" s="148" t="s">
        <v>2836</v>
      </c>
    </row>
    <row r="425" spans="1:7" ht="17.25">
      <c r="A425" s="148" t="s">
        <v>3367</v>
      </c>
      <c r="B425" s="148" t="s">
        <v>93</v>
      </c>
      <c r="C425" s="148" t="s">
        <v>3125</v>
      </c>
      <c r="D425" s="148" t="s">
        <v>3696</v>
      </c>
      <c r="E425" s="149" t="s">
        <v>3125</v>
      </c>
      <c r="F425" s="149" t="s">
        <v>3683</v>
      </c>
      <c r="G425" s="148" t="s">
        <v>3368</v>
      </c>
    </row>
    <row r="426" spans="1:7" ht="17.25">
      <c r="A426" s="150" t="s">
        <v>3001</v>
      </c>
      <c r="B426" s="150" t="s">
        <v>94</v>
      </c>
      <c r="C426" s="150" t="s">
        <v>3002</v>
      </c>
      <c r="D426" s="150" t="s">
        <v>3696</v>
      </c>
      <c r="E426" s="151" t="s">
        <v>3003</v>
      </c>
      <c r="F426" s="151" t="s">
        <v>2340</v>
      </c>
      <c r="G426" s="150" t="s">
        <v>3004</v>
      </c>
    </row>
    <row r="427" spans="1:7" ht="17.25">
      <c r="A427" s="148" t="s">
        <v>3370</v>
      </c>
      <c r="B427" s="148" t="s">
        <v>94</v>
      </c>
      <c r="C427" s="148" t="s">
        <v>3257</v>
      </c>
      <c r="D427" s="148" t="s">
        <v>3696</v>
      </c>
      <c r="E427" s="149" t="s">
        <v>217</v>
      </c>
      <c r="F427" s="149" t="s">
        <v>3683</v>
      </c>
      <c r="G427" s="148" t="s">
        <v>3371</v>
      </c>
    </row>
    <row r="428" spans="1:7" ht="17.25">
      <c r="A428" s="148" t="s">
        <v>3372</v>
      </c>
      <c r="B428" s="148" t="s">
        <v>93</v>
      </c>
      <c r="C428" s="148" t="s">
        <v>3373</v>
      </c>
      <c r="D428" s="148" t="s">
        <v>3696</v>
      </c>
      <c r="E428" s="149" t="s">
        <v>217</v>
      </c>
      <c r="F428" s="149" t="s">
        <v>3683</v>
      </c>
      <c r="G428" s="148" t="s">
        <v>2836</v>
      </c>
    </row>
    <row r="429" spans="1:7" ht="17.25">
      <c r="A429" s="148" t="s">
        <v>3374</v>
      </c>
      <c r="B429" s="148" t="s">
        <v>93</v>
      </c>
      <c r="C429" s="148" t="s">
        <v>3375</v>
      </c>
      <c r="D429" s="148" t="s">
        <v>3696</v>
      </c>
      <c r="E429" s="149" t="s">
        <v>217</v>
      </c>
      <c r="F429" s="149" t="s">
        <v>3683</v>
      </c>
      <c r="G429" s="148" t="s">
        <v>3376</v>
      </c>
    </row>
    <row r="430" spans="1:7" ht="17.25">
      <c r="A430" s="148" t="s">
        <v>3377</v>
      </c>
      <c r="B430" s="148" t="s">
        <v>93</v>
      </c>
      <c r="C430" s="148" t="s">
        <v>3378</v>
      </c>
      <c r="D430" s="148" t="s">
        <v>3696</v>
      </c>
      <c r="E430" s="149" t="s">
        <v>217</v>
      </c>
      <c r="F430" s="149" t="s">
        <v>3683</v>
      </c>
      <c r="G430" s="148" t="s">
        <v>3379</v>
      </c>
    </row>
    <row r="431" spans="1:7" ht="17.25">
      <c r="A431" s="52" t="s">
        <v>3660</v>
      </c>
      <c r="B431" s="52"/>
      <c r="C431" s="52"/>
      <c r="D431" s="52"/>
      <c r="E431" s="53"/>
      <c r="F431" s="52"/>
      <c r="G431" s="52"/>
    </row>
    <row r="432" spans="1:7" ht="17.25">
      <c r="A432" s="148" t="s">
        <v>3381</v>
      </c>
      <c r="B432" s="148" t="s">
        <v>99</v>
      </c>
      <c r="C432" s="148" t="s">
        <v>3382</v>
      </c>
      <c r="D432" s="148" t="s">
        <v>3696</v>
      </c>
      <c r="E432" s="149" t="s">
        <v>217</v>
      </c>
      <c r="F432" s="149" t="s">
        <v>3683</v>
      </c>
      <c r="G432" s="148" t="s">
        <v>3383</v>
      </c>
    </row>
    <row r="433" spans="1:7" ht="17.25">
      <c r="A433" s="148" t="s">
        <v>3013</v>
      </c>
      <c r="B433" s="148" t="s">
        <v>104</v>
      </c>
      <c r="C433" s="148" t="s">
        <v>2847</v>
      </c>
      <c r="D433" s="148" t="s">
        <v>3696</v>
      </c>
      <c r="E433" s="149" t="s">
        <v>3416</v>
      </c>
      <c r="F433" s="149" t="s">
        <v>3683</v>
      </c>
      <c r="G433" s="148" t="s">
        <v>2836</v>
      </c>
    </row>
    <row r="434" spans="1:7" ht="17.25">
      <c r="A434" s="148" t="s">
        <v>3014</v>
      </c>
      <c r="B434" s="148" t="s">
        <v>101</v>
      </c>
      <c r="C434" s="148" t="s">
        <v>3015</v>
      </c>
      <c r="D434" s="148" t="s">
        <v>3696</v>
      </c>
      <c r="E434" s="149" t="s">
        <v>217</v>
      </c>
      <c r="F434" s="149" t="s">
        <v>3683</v>
      </c>
      <c r="G434" s="148" t="s">
        <v>3016</v>
      </c>
    </row>
    <row r="435" spans="1:7" ht="17.25">
      <c r="A435" s="148" t="s">
        <v>3017</v>
      </c>
      <c r="B435" s="148" t="s">
        <v>2957</v>
      </c>
      <c r="C435" s="148" t="s">
        <v>2847</v>
      </c>
      <c r="D435" s="148" t="s">
        <v>3696</v>
      </c>
      <c r="E435" s="149" t="s">
        <v>3416</v>
      </c>
      <c r="F435" s="149" t="s">
        <v>3683</v>
      </c>
      <c r="G435" s="148" t="s">
        <v>2836</v>
      </c>
    </row>
    <row r="436" spans="1:7" ht="17.25">
      <c r="A436" s="148" t="s">
        <v>3384</v>
      </c>
      <c r="B436" s="148" t="s">
        <v>2957</v>
      </c>
      <c r="C436" s="148" t="s">
        <v>217</v>
      </c>
      <c r="D436" s="148" t="s">
        <v>3696</v>
      </c>
      <c r="E436" s="149" t="s">
        <v>217</v>
      </c>
      <c r="F436" s="149" t="s">
        <v>3683</v>
      </c>
      <c r="G436" s="148" t="s">
        <v>2836</v>
      </c>
    </row>
    <row r="437" spans="1:7" ht="17.25">
      <c r="A437" s="52" t="s">
        <v>3513</v>
      </c>
      <c r="B437" s="52"/>
      <c r="C437" s="52"/>
      <c r="D437" s="52"/>
      <c r="E437" s="53"/>
      <c r="F437" s="52"/>
      <c r="G437" s="52"/>
    </row>
    <row r="438" spans="1:7" ht="17.25">
      <c r="A438" s="148" t="s">
        <v>2843</v>
      </c>
      <c r="B438" s="148" t="s">
        <v>35</v>
      </c>
      <c r="C438" s="148" t="s">
        <v>2844</v>
      </c>
      <c r="D438" s="148" t="s">
        <v>3682</v>
      </c>
      <c r="E438" s="149" t="s">
        <v>3622</v>
      </c>
      <c r="F438" s="149" t="s">
        <v>3683</v>
      </c>
      <c r="G438" s="148" t="s">
        <v>2845</v>
      </c>
    </row>
    <row r="439" spans="1:7" ht="17.25">
      <c r="A439" s="52" t="s">
        <v>3516</v>
      </c>
      <c r="B439" s="52"/>
      <c r="C439" s="52"/>
      <c r="D439" s="52"/>
      <c r="E439" s="53"/>
      <c r="F439" s="52"/>
      <c r="G439" s="52"/>
    </row>
    <row r="440" spans="1:7" ht="17.25">
      <c r="A440" s="148" t="s">
        <v>2902</v>
      </c>
      <c r="B440" s="148" t="s">
        <v>35</v>
      </c>
      <c r="C440" s="148" t="s">
        <v>2847</v>
      </c>
      <c r="D440" s="148" t="s">
        <v>3682</v>
      </c>
      <c r="E440" s="149" t="s">
        <v>2848</v>
      </c>
      <c r="F440" s="149" t="s">
        <v>3683</v>
      </c>
      <c r="G440" s="148" t="s">
        <v>2836</v>
      </c>
    </row>
    <row r="441" spans="1:7" ht="17.25">
      <c r="A441" s="52" t="s">
        <v>3518</v>
      </c>
      <c r="B441" s="52"/>
      <c r="C441" s="52"/>
      <c r="D441" s="52"/>
      <c r="E441" s="53"/>
      <c r="F441" s="52"/>
      <c r="G441" s="52"/>
    </row>
    <row r="442" spans="1:7" ht="17.25">
      <c r="A442" s="148" t="s">
        <v>3471</v>
      </c>
      <c r="B442" s="148" t="s">
        <v>33</v>
      </c>
      <c r="C442" s="148" t="s">
        <v>3472</v>
      </c>
      <c r="D442" s="148" t="s">
        <v>3682</v>
      </c>
      <c r="E442" s="149" t="s">
        <v>238</v>
      </c>
      <c r="F442" s="149" t="s">
        <v>3683</v>
      </c>
      <c r="G442" s="148" t="s">
        <v>3474</v>
      </c>
    </row>
    <row r="443" spans="1:7" ht="17.25">
      <c r="A443" s="52" t="s">
        <v>3521</v>
      </c>
      <c r="B443" s="52"/>
      <c r="C443" s="52"/>
      <c r="D443" s="52"/>
      <c r="E443" s="53"/>
      <c r="F443" s="52"/>
      <c r="G443" s="52"/>
    </row>
    <row r="444" spans="1:7" ht="17.25">
      <c r="A444" s="148" t="s">
        <v>2954</v>
      </c>
      <c r="B444" s="148" t="s">
        <v>17</v>
      </c>
      <c r="C444" s="148" t="s">
        <v>2854</v>
      </c>
      <c r="D444" s="148" t="s">
        <v>3682</v>
      </c>
      <c r="E444" s="149" t="s">
        <v>2841</v>
      </c>
      <c r="F444" s="149" t="s">
        <v>3683</v>
      </c>
      <c r="G444" s="148" t="s">
        <v>2955</v>
      </c>
    </row>
    <row r="445" spans="1:7" ht="17.25">
      <c r="A445" s="150" t="s">
        <v>2956</v>
      </c>
      <c r="B445" s="150" t="s">
        <v>2957</v>
      </c>
      <c r="C445" s="150" t="s">
        <v>1333</v>
      </c>
      <c r="D445" s="150" t="s">
        <v>3682</v>
      </c>
      <c r="E445" s="151" t="s">
        <v>1333</v>
      </c>
      <c r="F445" s="150" t="s">
        <v>2751</v>
      </c>
      <c r="G445" s="150" t="s">
        <v>2836</v>
      </c>
    </row>
    <row r="446" spans="1:7" ht="17.25">
      <c r="A446" s="150" t="s">
        <v>2958</v>
      </c>
      <c r="B446" s="150"/>
      <c r="C446" s="150" t="s">
        <v>2959</v>
      </c>
      <c r="D446" s="150" t="s">
        <v>3682</v>
      </c>
      <c r="E446" s="151" t="s">
        <v>1333</v>
      </c>
      <c r="F446" s="151" t="s">
        <v>2751</v>
      </c>
      <c r="G446" s="150" t="s">
        <v>2836</v>
      </c>
    </row>
    <row r="447" spans="1:7" ht="17.25">
      <c r="A447" s="52" t="s">
        <v>3523</v>
      </c>
      <c r="B447" s="52"/>
      <c r="C447" s="52"/>
      <c r="D447" s="52"/>
      <c r="E447" s="53"/>
      <c r="F447" s="52"/>
      <c r="G447" s="52"/>
    </row>
    <row r="448" spans="1:7" ht="17.25">
      <c r="A448" s="148" t="s">
        <v>3304</v>
      </c>
      <c r="B448" s="148" t="s">
        <v>2980</v>
      </c>
      <c r="C448" s="148" t="s">
        <v>3305</v>
      </c>
      <c r="D448" s="148" t="s">
        <v>3682</v>
      </c>
      <c r="E448" s="149" t="s">
        <v>3685</v>
      </c>
      <c r="F448" s="149" t="s">
        <v>3683</v>
      </c>
      <c r="G448" s="148" t="s">
        <v>2836</v>
      </c>
    </row>
    <row r="449" spans="1:7" ht="17.25">
      <c r="A449" s="52" t="s">
        <v>3524</v>
      </c>
      <c r="B449" s="52"/>
      <c r="C449" s="52"/>
      <c r="D449" s="52"/>
      <c r="E449" s="53"/>
      <c r="F449" s="52"/>
      <c r="G449" s="52"/>
    </row>
    <row r="450" spans="1:7" ht="17.25">
      <c r="A450" s="148" t="s">
        <v>3636</v>
      </c>
      <c r="B450" s="148" t="s">
        <v>3314</v>
      </c>
      <c r="C450" s="148" t="s">
        <v>3637</v>
      </c>
      <c r="D450" s="148" t="s">
        <v>3682</v>
      </c>
      <c r="E450" s="149" t="s">
        <v>3625</v>
      </c>
      <c r="F450" s="149" t="s">
        <v>3683</v>
      </c>
      <c r="G450" s="148" t="s">
        <v>2836</v>
      </c>
    </row>
    <row r="451" spans="1:7" ht="17.25">
      <c r="A451" s="52" t="s">
        <v>3525</v>
      </c>
      <c r="B451" s="52"/>
      <c r="C451" s="52"/>
      <c r="D451" s="52"/>
      <c r="E451" s="53"/>
      <c r="F451" s="52"/>
      <c r="G451" s="52"/>
    </row>
    <row r="452" spans="1:7" ht="17.25">
      <c r="A452" s="148" t="s">
        <v>2961</v>
      </c>
      <c r="B452" s="148" t="s">
        <v>10</v>
      </c>
      <c r="C452" s="148" t="s">
        <v>2847</v>
      </c>
      <c r="D452" s="148" t="s">
        <v>3682</v>
      </c>
      <c r="E452" s="149" t="s">
        <v>2848</v>
      </c>
      <c r="F452" s="149" t="s">
        <v>3683</v>
      </c>
      <c r="G452" s="148" t="s">
        <v>2836</v>
      </c>
    </row>
    <row r="453" spans="1:7" ht="17.25">
      <c r="A453" s="148" t="s">
        <v>2962</v>
      </c>
      <c r="B453" s="148" t="s">
        <v>10</v>
      </c>
      <c r="C453" s="148" t="s">
        <v>2847</v>
      </c>
      <c r="D453" s="148" t="s">
        <v>3682</v>
      </c>
      <c r="E453" s="149" t="s">
        <v>2848</v>
      </c>
      <c r="F453" s="149" t="s">
        <v>3683</v>
      </c>
      <c r="G453" s="148" t="s">
        <v>2836</v>
      </c>
    </row>
    <row r="454" spans="1:7" ht="17.25">
      <c r="A454" s="148" t="s">
        <v>2963</v>
      </c>
      <c r="B454" s="148" t="s">
        <v>10</v>
      </c>
      <c r="C454" s="148" t="s">
        <v>2847</v>
      </c>
      <c r="D454" s="148" t="s">
        <v>3682</v>
      </c>
      <c r="E454" s="149" t="s">
        <v>2848</v>
      </c>
      <c r="F454" s="149" t="s">
        <v>3683</v>
      </c>
      <c r="G454" s="148" t="s">
        <v>2836</v>
      </c>
    </row>
    <row r="455" spans="1:7" ht="17.25">
      <c r="A455" s="148" t="s">
        <v>2964</v>
      </c>
      <c r="B455" s="148" t="s">
        <v>10</v>
      </c>
      <c r="C455" s="148" t="s">
        <v>2847</v>
      </c>
      <c r="D455" s="148" t="s">
        <v>3682</v>
      </c>
      <c r="E455" s="149" t="s">
        <v>2848</v>
      </c>
      <c r="F455" s="149" t="s">
        <v>3683</v>
      </c>
      <c r="G455" s="148" t="s">
        <v>2836</v>
      </c>
    </row>
    <row r="456" spans="1:7" ht="17.25">
      <c r="A456" s="52" t="s">
        <v>3526</v>
      </c>
      <c r="B456" s="52"/>
      <c r="C456" s="52"/>
      <c r="D456" s="52"/>
      <c r="E456" s="53"/>
      <c r="F456" s="52"/>
      <c r="G456" s="52"/>
    </row>
    <row r="457" spans="1:7" ht="17.25">
      <c r="A457" s="148" t="s">
        <v>2966</v>
      </c>
      <c r="B457" s="148" t="s">
        <v>2957</v>
      </c>
      <c r="C457" s="148" t="s">
        <v>2847</v>
      </c>
      <c r="D457" s="148" t="s">
        <v>3682</v>
      </c>
      <c r="E457" s="149" t="s">
        <v>2848</v>
      </c>
      <c r="F457" s="149" t="s">
        <v>3683</v>
      </c>
      <c r="G457" s="148" t="s">
        <v>2836</v>
      </c>
    </row>
    <row r="458" spans="1:7" ht="17.25">
      <c r="A458" s="148" t="s">
        <v>2967</v>
      </c>
      <c r="B458" s="148" t="s">
        <v>2957</v>
      </c>
      <c r="C458" s="148" t="s">
        <v>2847</v>
      </c>
      <c r="D458" s="148" t="s">
        <v>3682</v>
      </c>
      <c r="E458" s="149" t="s">
        <v>2848</v>
      </c>
      <c r="F458" s="149" t="s">
        <v>3683</v>
      </c>
      <c r="G458" s="148" t="s">
        <v>2836</v>
      </c>
    </row>
    <row r="459" spans="1:7" ht="17.25">
      <c r="A459" s="148" t="s">
        <v>2968</v>
      </c>
      <c r="B459" s="148" t="s">
        <v>2957</v>
      </c>
      <c r="C459" s="148" t="s">
        <v>2847</v>
      </c>
      <c r="D459" s="148" t="s">
        <v>3682</v>
      </c>
      <c r="E459" s="149" t="s">
        <v>2848</v>
      </c>
      <c r="F459" s="149" t="s">
        <v>3683</v>
      </c>
      <c r="G459" s="148" t="s">
        <v>2836</v>
      </c>
    </row>
    <row r="460" spans="1:7" ht="17.25">
      <c r="A460" s="52" t="s">
        <v>3527</v>
      </c>
      <c r="B460" s="52"/>
      <c r="C460" s="52"/>
      <c r="D460" s="52"/>
      <c r="E460" s="53"/>
      <c r="F460" s="52"/>
      <c r="G460" s="52"/>
    </row>
    <row r="461" spans="1:7" ht="17.25">
      <c r="A461" s="148" t="s">
        <v>2970</v>
      </c>
      <c r="B461" s="148" t="s">
        <v>2957</v>
      </c>
      <c r="C461" s="148" t="s">
        <v>2847</v>
      </c>
      <c r="D461" s="148" t="s">
        <v>3682</v>
      </c>
      <c r="E461" s="149" t="s">
        <v>2848</v>
      </c>
      <c r="F461" s="149" t="s">
        <v>3683</v>
      </c>
      <c r="G461" s="148" t="s">
        <v>2836</v>
      </c>
    </row>
    <row r="462" spans="1:7" ht="17.25">
      <c r="A462" s="148" t="s">
        <v>2971</v>
      </c>
      <c r="B462" s="148" t="s">
        <v>2957</v>
      </c>
      <c r="C462" s="148" t="s">
        <v>2847</v>
      </c>
      <c r="D462" s="148" t="s">
        <v>3682</v>
      </c>
      <c r="E462" s="149" t="s">
        <v>2848</v>
      </c>
      <c r="F462" s="149" t="s">
        <v>3683</v>
      </c>
      <c r="G462" s="148" t="s">
        <v>2836</v>
      </c>
    </row>
    <row r="463" spans="1:7" ht="17.25">
      <c r="A463" s="52" t="s">
        <v>3529</v>
      </c>
      <c r="B463" s="52"/>
      <c r="C463" s="52"/>
      <c r="D463" s="52"/>
      <c r="E463" s="53"/>
      <c r="F463" s="52"/>
      <c r="G463" s="52"/>
    </row>
    <row r="464" spans="1:7" ht="17.25">
      <c r="A464" s="148" t="s">
        <v>2973</v>
      </c>
      <c r="B464" s="148" t="s">
        <v>2974</v>
      </c>
      <c r="C464" s="148" t="s">
        <v>2854</v>
      </c>
      <c r="D464" s="148" t="s">
        <v>3682</v>
      </c>
      <c r="E464" s="149" t="s">
        <v>2841</v>
      </c>
      <c r="F464" s="149" t="s">
        <v>3683</v>
      </c>
      <c r="G464" s="148" t="s">
        <v>2975</v>
      </c>
    </row>
    <row r="465" spans="1:7" ht="17.25">
      <c r="A465" s="148" t="s">
        <v>2976</v>
      </c>
      <c r="B465" s="148" t="s">
        <v>2977</v>
      </c>
      <c r="C465" s="148" t="s">
        <v>2854</v>
      </c>
      <c r="D465" s="148" t="s">
        <v>3682</v>
      </c>
      <c r="E465" s="149" t="s">
        <v>2841</v>
      </c>
      <c r="F465" s="149" t="s">
        <v>3683</v>
      </c>
      <c r="G465" s="148" t="s">
        <v>2978</v>
      </c>
    </row>
    <row r="466" spans="1:7" ht="17.25">
      <c r="A466" s="148" t="s">
        <v>2984</v>
      </c>
      <c r="B466" s="148" t="s">
        <v>88</v>
      </c>
      <c r="C466" s="148" t="s">
        <v>2854</v>
      </c>
      <c r="D466" s="148" t="s">
        <v>3682</v>
      </c>
      <c r="E466" s="149" t="s">
        <v>2841</v>
      </c>
      <c r="F466" s="149" t="s">
        <v>3683</v>
      </c>
      <c r="G466" s="148" t="s">
        <v>2985</v>
      </c>
    </row>
    <row r="467" spans="1:7" ht="17.25">
      <c r="A467" s="148" t="s">
        <v>2990</v>
      </c>
      <c r="B467" s="148" t="s">
        <v>2957</v>
      </c>
      <c r="C467" s="148" t="s">
        <v>2893</v>
      </c>
      <c r="D467" s="148" t="s">
        <v>3682</v>
      </c>
      <c r="E467" s="149" t="s">
        <v>2894</v>
      </c>
      <c r="F467" s="149" t="s">
        <v>3683</v>
      </c>
      <c r="G467" s="148" t="s">
        <v>2836</v>
      </c>
    </row>
    <row r="468" spans="1:7" ht="17.25">
      <c r="A468" s="148" t="s">
        <v>2991</v>
      </c>
      <c r="B468" s="148" t="s">
        <v>2957</v>
      </c>
      <c r="C468" s="148" t="s">
        <v>2854</v>
      </c>
      <c r="D468" s="148" t="s">
        <v>3682</v>
      </c>
      <c r="E468" s="149" t="s">
        <v>2841</v>
      </c>
      <c r="F468" s="149" t="s">
        <v>3683</v>
      </c>
      <c r="G468" s="148" t="s">
        <v>2836</v>
      </c>
    </row>
    <row r="469" spans="1:7" ht="17.25">
      <c r="A469" s="148" t="s">
        <v>2992</v>
      </c>
      <c r="B469" s="148" t="s">
        <v>2993</v>
      </c>
      <c r="C469" s="148" t="s">
        <v>2847</v>
      </c>
      <c r="D469" s="148" t="s">
        <v>3682</v>
      </c>
      <c r="E469" s="149" t="s">
        <v>2848</v>
      </c>
      <c r="F469" s="149" t="s">
        <v>3683</v>
      </c>
      <c r="G469" s="148" t="s">
        <v>2836</v>
      </c>
    </row>
    <row r="470" spans="1:7" ht="17.25">
      <c r="A470" s="148" t="s">
        <v>2992</v>
      </c>
      <c r="B470" s="148" t="s">
        <v>2993</v>
      </c>
      <c r="C470" s="148" t="s">
        <v>2847</v>
      </c>
      <c r="D470" s="148" t="s">
        <v>3682</v>
      </c>
      <c r="E470" s="149" t="s">
        <v>2848</v>
      </c>
      <c r="F470" s="149" t="s">
        <v>3683</v>
      </c>
      <c r="G470" s="148" t="s">
        <v>2836</v>
      </c>
    </row>
    <row r="471" spans="1:7" ht="17.25">
      <c r="A471" s="52" t="s">
        <v>3530</v>
      </c>
      <c r="B471" s="52"/>
      <c r="C471" s="52"/>
      <c r="D471" s="52"/>
      <c r="E471" s="53"/>
      <c r="F471" s="52"/>
      <c r="G471" s="52"/>
    </row>
    <row r="472" spans="1:7" ht="17.25">
      <c r="A472" s="148" t="s">
        <v>2995</v>
      </c>
      <c r="B472" s="148" t="s">
        <v>2957</v>
      </c>
      <c r="C472" s="148" t="s">
        <v>2854</v>
      </c>
      <c r="D472" s="148" t="s">
        <v>3682</v>
      </c>
      <c r="E472" s="149" t="s">
        <v>2841</v>
      </c>
      <c r="F472" s="149" t="s">
        <v>3683</v>
      </c>
      <c r="G472" s="148" t="s">
        <v>2836</v>
      </c>
    </row>
    <row r="473" spans="1:7" ht="17.25">
      <c r="A473" s="52" t="s">
        <v>3531</v>
      </c>
      <c r="B473" s="52"/>
      <c r="C473" s="52"/>
      <c r="D473" s="52"/>
      <c r="E473" s="53"/>
      <c r="F473" s="52"/>
      <c r="G473" s="52"/>
    </row>
    <row r="474" spans="1:7" ht="17.25">
      <c r="A474" s="150" t="s">
        <v>3001</v>
      </c>
      <c r="B474" s="150" t="s">
        <v>94</v>
      </c>
      <c r="C474" s="150" t="s">
        <v>3002</v>
      </c>
      <c r="D474" s="150" t="s">
        <v>3682</v>
      </c>
      <c r="E474" s="151" t="s">
        <v>3687</v>
      </c>
      <c r="F474" s="151" t="s">
        <v>2751</v>
      </c>
      <c r="G474" s="150" t="s">
        <v>3004</v>
      </c>
    </row>
    <row r="475" spans="1:7" ht="17.25">
      <c r="A475" s="52" t="s">
        <v>3532</v>
      </c>
      <c r="B475" s="52"/>
      <c r="C475" s="52"/>
      <c r="D475" s="52"/>
      <c r="E475" s="53"/>
      <c r="F475" s="52"/>
      <c r="G475" s="52"/>
    </row>
    <row r="476" spans="1:7" ht="17.25">
      <c r="A476" s="148" t="s">
        <v>3011</v>
      </c>
      <c r="B476" s="148" t="s">
        <v>2957</v>
      </c>
      <c r="C476" s="148" t="s">
        <v>2854</v>
      </c>
      <c r="D476" s="148" t="s">
        <v>3682</v>
      </c>
      <c r="E476" s="149" t="s">
        <v>2841</v>
      </c>
      <c r="F476" s="149" t="s">
        <v>3683</v>
      </c>
      <c r="G476" s="148" t="s">
        <v>3012</v>
      </c>
    </row>
    <row r="477" spans="1:7" ht="17.25">
      <c r="A477" s="148" t="s">
        <v>3013</v>
      </c>
      <c r="B477" s="148" t="s">
        <v>104</v>
      </c>
      <c r="C477" s="148" t="s">
        <v>2847</v>
      </c>
      <c r="D477" s="148" t="s">
        <v>3682</v>
      </c>
      <c r="E477" s="149" t="s">
        <v>2848</v>
      </c>
      <c r="F477" s="149" t="s">
        <v>3683</v>
      </c>
      <c r="G477" s="148" t="s">
        <v>2836</v>
      </c>
    </row>
    <row r="478" spans="1:7" ht="17.25">
      <c r="A478" s="148" t="s">
        <v>3014</v>
      </c>
      <c r="B478" s="148" t="s">
        <v>101</v>
      </c>
      <c r="C478" s="148" t="s">
        <v>3015</v>
      </c>
      <c r="D478" s="148" t="s">
        <v>3682</v>
      </c>
      <c r="E478" s="149" t="s">
        <v>2841</v>
      </c>
      <c r="F478" s="149" t="s">
        <v>3683</v>
      </c>
      <c r="G478" s="148" t="s">
        <v>3016</v>
      </c>
    </row>
    <row r="479" spans="1:7" ht="17.25">
      <c r="A479" s="148" t="s">
        <v>3017</v>
      </c>
      <c r="B479" s="148" t="s">
        <v>2957</v>
      </c>
      <c r="C479" s="148" t="s">
        <v>2847</v>
      </c>
      <c r="D479" s="148" t="s">
        <v>3682</v>
      </c>
      <c r="E479" s="149" t="s">
        <v>2848</v>
      </c>
      <c r="F479" s="149" t="s">
        <v>3683</v>
      </c>
      <c r="G479" s="148" t="s">
        <v>2836</v>
      </c>
    </row>
    <row r="480" spans="1:7" ht="17.25">
      <c r="A480" s="52" t="s">
        <v>3535</v>
      </c>
      <c r="B480" s="52"/>
      <c r="C480" s="52"/>
      <c r="D480" s="52"/>
      <c r="E480" s="53"/>
      <c r="F480" s="52"/>
      <c r="G480" s="52"/>
    </row>
    <row r="481" spans="1:7" ht="17.25">
      <c r="A481" s="148" t="s">
        <v>2843</v>
      </c>
      <c r="B481" s="148" t="s">
        <v>35</v>
      </c>
      <c r="C481" s="148" t="s">
        <v>2844</v>
      </c>
      <c r="D481" s="148" t="s">
        <v>3697</v>
      </c>
      <c r="E481" s="149" t="s">
        <v>3689</v>
      </c>
      <c r="F481" s="149" t="s">
        <v>3683</v>
      </c>
      <c r="G481" s="148" t="s">
        <v>2845</v>
      </c>
    </row>
    <row r="482" spans="1:7" ht="17.25">
      <c r="A482" s="52" t="s">
        <v>3537</v>
      </c>
      <c r="B482" s="52"/>
      <c r="C482" s="52"/>
      <c r="D482" s="52"/>
      <c r="E482" s="53"/>
      <c r="F482" s="52"/>
      <c r="G482" s="52"/>
    </row>
    <row r="483" spans="1:7" ht="17.25">
      <c r="A483" s="148" t="s">
        <v>2902</v>
      </c>
      <c r="B483" s="148" t="s">
        <v>35</v>
      </c>
      <c r="C483" s="148" t="s">
        <v>2847</v>
      </c>
      <c r="D483" s="148" t="s">
        <v>3697</v>
      </c>
      <c r="E483" s="149" t="s">
        <v>2848</v>
      </c>
      <c r="F483" s="149" t="s">
        <v>3683</v>
      </c>
      <c r="G483" s="148" t="s">
        <v>2836</v>
      </c>
    </row>
    <row r="484" spans="1:7" ht="17.25">
      <c r="A484" s="52" t="s">
        <v>3542</v>
      </c>
      <c r="B484" s="52"/>
      <c r="C484" s="52"/>
      <c r="D484" s="52"/>
      <c r="E484" s="53"/>
      <c r="F484" s="52"/>
      <c r="G484" s="52"/>
    </row>
    <row r="485" spans="1:7" ht="17.25">
      <c r="A485" s="148" t="s">
        <v>2954</v>
      </c>
      <c r="B485" s="148" t="s">
        <v>17</v>
      </c>
      <c r="C485" s="148" t="s">
        <v>2854</v>
      </c>
      <c r="D485" s="148" t="s">
        <v>3697</v>
      </c>
      <c r="E485" s="149" t="s">
        <v>2841</v>
      </c>
      <c r="F485" s="149" t="s">
        <v>3683</v>
      </c>
      <c r="G485" s="148" t="s">
        <v>2955</v>
      </c>
    </row>
    <row r="486" spans="1:7" ht="17.25">
      <c r="A486" s="150" t="s">
        <v>2956</v>
      </c>
      <c r="B486" s="150" t="s">
        <v>2957</v>
      </c>
      <c r="C486" s="150" t="s">
        <v>1333</v>
      </c>
      <c r="D486" s="150" t="s">
        <v>3697</v>
      </c>
      <c r="E486" s="151" t="s">
        <v>1333</v>
      </c>
      <c r="F486" s="151" t="s">
        <v>2767</v>
      </c>
      <c r="G486" s="150" t="s">
        <v>2836</v>
      </c>
    </row>
    <row r="487" spans="1:7" ht="17.25">
      <c r="A487" s="150" t="s">
        <v>2958</v>
      </c>
      <c r="B487" s="150"/>
      <c r="C487" s="150" t="s">
        <v>2959</v>
      </c>
      <c r="D487" s="150" t="s">
        <v>3697</v>
      </c>
      <c r="E487" s="151" t="s">
        <v>1333</v>
      </c>
      <c r="F487" s="151" t="s">
        <v>2767</v>
      </c>
      <c r="G487" s="150" t="s">
        <v>2836</v>
      </c>
    </row>
    <row r="488" spans="1:7" ht="17.25">
      <c r="A488" s="52" t="s">
        <v>3543</v>
      </c>
      <c r="B488" s="52"/>
      <c r="C488" s="52"/>
      <c r="D488" s="52"/>
      <c r="E488" s="53"/>
      <c r="F488" s="52"/>
      <c r="G488" s="52"/>
    </row>
    <row r="489" spans="1:7" ht="17.25">
      <c r="A489" s="148" t="s">
        <v>2961</v>
      </c>
      <c r="B489" s="148" t="s">
        <v>10</v>
      </c>
      <c r="C489" s="148" t="s">
        <v>2847</v>
      </c>
      <c r="D489" s="148" t="s">
        <v>3697</v>
      </c>
      <c r="E489" s="149" t="s">
        <v>2848</v>
      </c>
      <c r="F489" s="149" t="s">
        <v>3683</v>
      </c>
      <c r="G489" s="148" t="s">
        <v>2836</v>
      </c>
    </row>
    <row r="490" spans="1:7" ht="17.25">
      <c r="A490" s="148" t="s">
        <v>2962</v>
      </c>
      <c r="B490" s="148" t="s">
        <v>10</v>
      </c>
      <c r="C490" s="148" t="s">
        <v>2847</v>
      </c>
      <c r="D490" s="148" t="s">
        <v>3697</v>
      </c>
      <c r="E490" s="149" t="s">
        <v>2848</v>
      </c>
      <c r="F490" s="149" t="s">
        <v>3683</v>
      </c>
      <c r="G490" s="148" t="s">
        <v>2836</v>
      </c>
    </row>
    <row r="491" spans="1:7" ht="17.25">
      <c r="A491" s="148" t="s">
        <v>2963</v>
      </c>
      <c r="B491" s="148" t="s">
        <v>10</v>
      </c>
      <c r="C491" s="148" t="s">
        <v>2847</v>
      </c>
      <c r="D491" s="148" t="s">
        <v>3697</v>
      </c>
      <c r="E491" s="149" t="s">
        <v>2848</v>
      </c>
      <c r="F491" s="149" t="s">
        <v>3683</v>
      </c>
      <c r="G491" s="148" t="s">
        <v>2836</v>
      </c>
    </row>
    <row r="492" spans="1:7" ht="17.25">
      <c r="A492" s="148" t="s">
        <v>2964</v>
      </c>
      <c r="B492" s="148" t="s">
        <v>10</v>
      </c>
      <c r="C492" s="148" t="s">
        <v>2847</v>
      </c>
      <c r="D492" s="148" t="s">
        <v>3697</v>
      </c>
      <c r="E492" s="149" t="s">
        <v>2848</v>
      </c>
      <c r="F492" s="149" t="s">
        <v>3683</v>
      </c>
      <c r="G492" s="148" t="s">
        <v>2836</v>
      </c>
    </row>
    <row r="493" spans="1:7" ht="17.25">
      <c r="A493" s="52" t="s">
        <v>3544</v>
      </c>
      <c r="B493" s="52"/>
      <c r="C493" s="52"/>
      <c r="D493" s="52"/>
      <c r="E493" s="53"/>
      <c r="F493" s="52"/>
      <c r="G493" s="52"/>
    </row>
    <row r="494" spans="1:7" ht="17.25">
      <c r="A494" s="148" t="s">
        <v>2966</v>
      </c>
      <c r="B494" s="148" t="s">
        <v>2957</v>
      </c>
      <c r="C494" s="148" t="s">
        <v>2847</v>
      </c>
      <c r="D494" s="148" t="s">
        <v>3697</v>
      </c>
      <c r="E494" s="149" t="s">
        <v>2848</v>
      </c>
      <c r="F494" s="149" t="s">
        <v>3683</v>
      </c>
      <c r="G494" s="148" t="s">
        <v>2836</v>
      </c>
    </row>
    <row r="495" spans="1:7" ht="17.25">
      <c r="A495" s="148" t="s">
        <v>2967</v>
      </c>
      <c r="B495" s="148" t="s">
        <v>2957</v>
      </c>
      <c r="C495" s="148" t="s">
        <v>2847</v>
      </c>
      <c r="D495" s="148" t="s">
        <v>3697</v>
      </c>
      <c r="E495" s="149" t="s">
        <v>2848</v>
      </c>
      <c r="F495" s="149" t="s">
        <v>3683</v>
      </c>
      <c r="G495" s="148" t="s">
        <v>2836</v>
      </c>
    </row>
    <row r="496" spans="1:7" ht="17.25">
      <c r="A496" s="148" t="s">
        <v>2968</v>
      </c>
      <c r="B496" s="148" t="s">
        <v>2957</v>
      </c>
      <c r="C496" s="148" t="s">
        <v>2847</v>
      </c>
      <c r="D496" s="148" t="s">
        <v>3697</v>
      </c>
      <c r="E496" s="149" t="s">
        <v>2848</v>
      </c>
      <c r="F496" s="149" t="s">
        <v>3683</v>
      </c>
      <c r="G496" s="148" t="s">
        <v>2836</v>
      </c>
    </row>
    <row r="497" spans="1:7" ht="17.25">
      <c r="A497" s="52" t="s">
        <v>3545</v>
      </c>
      <c r="B497" s="52"/>
      <c r="C497" s="52"/>
      <c r="D497" s="52"/>
      <c r="E497" s="53"/>
      <c r="F497" s="52"/>
      <c r="G497" s="52"/>
    </row>
    <row r="498" spans="1:7" ht="17.25">
      <c r="A498" s="148" t="s">
        <v>2970</v>
      </c>
      <c r="B498" s="148" t="s">
        <v>2957</v>
      </c>
      <c r="C498" s="148" t="s">
        <v>2847</v>
      </c>
      <c r="D498" s="148" t="s">
        <v>3697</v>
      </c>
      <c r="E498" s="149" t="s">
        <v>2848</v>
      </c>
      <c r="F498" s="149" t="s">
        <v>3683</v>
      </c>
      <c r="G498" s="148" t="s">
        <v>2836</v>
      </c>
    </row>
    <row r="499" spans="1:7" ht="17.25">
      <c r="A499" s="148" t="s">
        <v>2971</v>
      </c>
      <c r="B499" s="148" t="s">
        <v>2957</v>
      </c>
      <c r="C499" s="148" t="s">
        <v>2847</v>
      </c>
      <c r="D499" s="148" t="s">
        <v>3697</v>
      </c>
      <c r="E499" s="149" t="s">
        <v>2848</v>
      </c>
      <c r="F499" s="149" t="s">
        <v>3683</v>
      </c>
      <c r="G499" s="148" t="s">
        <v>2836</v>
      </c>
    </row>
    <row r="500" spans="1:7" ht="17.25">
      <c r="A500" s="52" t="s">
        <v>3546</v>
      </c>
      <c r="B500" s="52"/>
      <c r="C500" s="52"/>
      <c r="D500" s="52"/>
      <c r="E500" s="53"/>
      <c r="F500" s="52"/>
      <c r="G500" s="52"/>
    </row>
    <row r="501" spans="1:7" ht="17.25">
      <c r="A501" s="148" t="s">
        <v>2973</v>
      </c>
      <c r="B501" s="148" t="s">
        <v>2974</v>
      </c>
      <c r="C501" s="148" t="s">
        <v>2854</v>
      </c>
      <c r="D501" s="148" t="s">
        <v>3697</v>
      </c>
      <c r="E501" s="149" t="s">
        <v>2841</v>
      </c>
      <c r="F501" s="149" t="s">
        <v>3683</v>
      </c>
      <c r="G501" s="148" t="s">
        <v>2975</v>
      </c>
    </row>
    <row r="502" spans="1:7" ht="17.25">
      <c r="A502" s="148" t="s">
        <v>2976</v>
      </c>
      <c r="B502" s="148" t="s">
        <v>2977</v>
      </c>
      <c r="C502" s="148" t="s">
        <v>2854</v>
      </c>
      <c r="D502" s="148" t="s">
        <v>3697</v>
      </c>
      <c r="E502" s="149" t="s">
        <v>2841</v>
      </c>
      <c r="F502" s="149" t="s">
        <v>3683</v>
      </c>
      <c r="G502" s="148" t="s">
        <v>2978</v>
      </c>
    </row>
    <row r="503" spans="1:7" ht="17.25">
      <c r="A503" s="148" t="s">
        <v>2984</v>
      </c>
      <c r="B503" s="148" t="s">
        <v>88</v>
      </c>
      <c r="C503" s="148" t="s">
        <v>2854</v>
      </c>
      <c r="D503" s="148" t="s">
        <v>3697</v>
      </c>
      <c r="E503" s="149" t="s">
        <v>2841</v>
      </c>
      <c r="F503" s="149" t="s">
        <v>3683</v>
      </c>
      <c r="G503" s="148" t="s">
        <v>2985</v>
      </c>
    </row>
    <row r="504" spans="1:7" ht="17.25">
      <c r="A504" s="148" t="s">
        <v>2990</v>
      </c>
      <c r="B504" s="148" t="s">
        <v>2957</v>
      </c>
      <c r="C504" s="148" t="s">
        <v>2893</v>
      </c>
      <c r="D504" s="148" t="s">
        <v>3697</v>
      </c>
      <c r="E504" s="149" t="s">
        <v>2894</v>
      </c>
      <c r="F504" s="149" t="s">
        <v>3683</v>
      </c>
      <c r="G504" s="148" t="s">
        <v>2836</v>
      </c>
    </row>
    <row r="505" spans="1:7" ht="17.25">
      <c r="A505" s="148" t="s">
        <v>2991</v>
      </c>
      <c r="B505" s="148" t="s">
        <v>2957</v>
      </c>
      <c r="C505" s="148" t="s">
        <v>2854</v>
      </c>
      <c r="D505" s="148" t="s">
        <v>3697</v>
      </c>
      <c r="E505" s="149" t="s">
        <v>2841</v>
      </c>
      <c r="F505" s="149" t="s">
        <v>3683</v>
      </c>
      <c r="G505" s="148" t="s">
        <v>2836</v>
      </c>
    </row>
    <row r="506" spans="1:7" ht="17.25">
      <c r="A506" s="148" t="s">
        <v>2992</v>
      </c>
      <c r="B506" s="148" t="s">
        <v>2993</v>
      </c>
      <c r="C506" s="148" t="s">
        <v>2847</v>
      </c>
      <c r="D506" s="148" t="s">
        <v>3697</v>
      </c>
      <c r="E506" s="149" t="s">
        <v>2848</v>
      </c>
      <c r="F506" s="149" t="s">
        <v>3683</v>
      </c>
      <c r="G506" s="148" t="s">
        <v>2836</v>
      </c>
    </row>
    <row r="507" spans="1:7" ht="17.25">
      <c r="A507" s="148" t="s">
        <v>2992</v>
      </c>
      <c r="B507" s="148" t="s">
        <v>2993</v>
      </c>
      <c r="C507" s="148" t="s">
        <v>2847</v>
      </c>
      <c r="D507" s="148" t="s">
        <v>3697</v>
      </c>
      <c r="E507" s="149" t="s">
        <v>2848</v>
      </c>
      <c r="F507" s="149" t="s">
        <v>3683</v>
      </c>
      <c r="G507" s="148" t="s">
        <v>2836</v>
      </c>
    </row>
    <row r="508" spans="1:7" ht="17.25">
      <c r="A508" s="52" t="s">
        <v>3547</v>
      </c>
      <c r="B508" s="52"/>
      <c r="C508" s="52"/>
      <c r="D508" s="52"/>
      <c r="E508" s="53"/>
      <c r="F508" s="52"/>
      <c r="G508" s="52"/>
    </row>
    <row r="509" spans="1:7" ht="17.25">
      <c r="A509" s="148" t="s">
        <v>2995</v>
      </c>
      <c r="B509" s="148" t="s">
        <v>2957</v>
      </c>
      <c r="C509" s="148" t="s">
        <v>2854</v>
      </c>
      <c r="D509" s="148" t="s">
        <v>3697</v>
      </c>
      <c r="E509" s="149" t="s">
        <v>2841</v>
      </c>
      <c r="F509" s="149" t="s">
        <v>3683</v>
      </c>
      <c r="G509" s="148" t="s">
        <v>2836</v>
      </c>
    </row>
    <row r="510" spans="1:7" ht="17.25">
      <c r="A510" s="52" t="s">
        <v>3548</v>
      </c>
      <c r="B510" s="52"/>
      <c r="C510" s="52"/>
      <c r="D510" s="52"/>
      <c r="E510" s="53"/>
      <c r="F510" s="52"/>
      <c r="G510" s="52"/>
    </row>
    <row r="511" spans="1:7" ht="17.25">
      <c r="A511" s="150" t="s">
        <v>3001</v>
      </c>
      <c r="B511" s="150" t="s">
        <v>94</v>
      </c>
      <c r="C511" s="150" t="s">
        <v>3002</v>
      </c>
      <c r="D511" s="150" t="s">
        <v>3697</v>
      </c>
      <c r="E511" s="151" t="s">
        <v>3698</v>
      </c>
      <c r="F511" s="151" t="s">
        <v>2767</v>
      </c>
      <c r="G511" s="150" t="s">
        <v>3004</v>
      </c>
    </row>
    <row r="512" spans="1:7" ht="17.25">
      <c r="A512" s="148" t="s">
        <v>3005</v>
      </c>
      <c r="B512" s="148" t="s">
        <v>2957</v>
      </c>
      <c r="C512" s="148" t="s">
        <v>3006</v>
      </c>
      <c r="D512" s="148" t="s">
        <v>3697</v>
      </c>
      <c r="E512" s="149" t="s">
        <v>3437</v>
      </c>
      <c r="F512" s="149" t="s">
        <v>3683</v>
      </c>
      <c r="G512" s="148" t="s">
        <v>2836</v>
      </c>
    </row>
    <row r="513" spans="1:7" ht="17.25">
      <c r="A513" s="52" t="s">
        <v>3549</v>
      </c>
      <c r="B513" s="52"/>
      <c r="C513" s="52"/>
      <c r="D513" s="52"/>
      <c r="E513" s="53"/>
      <c r="F513" s="52"/>
      <c r="G513" s="52"/>
    </row>
    <row r="514" spans="1:7" ht="17.25">
      <c r="A514" s="148" t="s">
        <v>3011</v>
      </c>
      <c r="B514" s="148" t="s">
        <v>2957</v>
      </c>
      <c r="C514" s="148" t="s">
        <v>2854</v>
      </c>
      <c r="D514" s="148" t="s">
        <v>3697</v>
      </c>
      <c r="E514" s="149" t="s">
        <v>2841</v>
      </c>
      <c r="F514" s="149" t="s">
        <v>3683</v>
      </c>
      <c r="G514" s="148" t="s">
        <v>3012</v>
      </c>
    </row>
    <row r="515" spans="1:7" ht="17.25">
      <c r="A515" s="148" t="s">
        <v>3013</v>
      </c>
      <c r="B515" s="148" t="s">
        <v>104</v>
      </c>
      <c r="C515" s="148" t="s">
        <v>2847</v>
      </c>
      <c r="D515" s="148" t="s">
        <v>3697</v>
      </c>
      <c r="E515" s="149" t="s">
        <v>2848</v>
      </c>
      <c r="F515" s="149" t="s">
        <v>3683</v>
      </c>
      <c r="G515" s="148" t="s">
        <v>2836</v>
      </c>
    </row>
    <row r="516" spans="1:7" ht="17.25">
      <c r="A516" s="148" t="s">
        <v>3014</v>
      </c>
      <c r="B516" s="148" t="s">
        <v>101</v>
      </c>
      <c r="C516" s="148" t="s">
        <v>3015</v>
      </c>
      <c r="D516" s="148" t="s">
        <v>3697</v>
      </c>
      <c r="E516" s="149" t="s">
        <v>2841</v>
      </c>
      <c r="F516" s="149" t="s">
        <v>3683</v>
      </c>
      <c r="G516" s="148" t="s">
        <v>3016</v>
      </c>
    </row>
    <row r="517" spans="1:7" ht="17.25">
      <c r="A517" s="148" t="s">
        <v>3017</v>
      </c>
      <c r="B517" s="148" t="s">
        <v>2957</v>
      </c>
      <c r="C517" s="148" t="s">
        <v>2847</v>
      </c>
      <c r="D517" s="148" t="s">
        <v>3697</v>
      </c>
      <c r="E517" s="149" t="s">
        <v>2848</v>
      </c>
      <c r="F517" s="149" t="s">
        <v>3683</v>
      </c>
      <c r="G517" s="148" t="s">
        <v>2836</v>
      </c>
    </row>
    <row r="518" spans="1:7" ht="17.25">
      <c r="A518" s="52" t="s">
        <v>3551</v>
      </c>
      <c r="B518" s="52"/>
      <c r="C518" s="52"/>
      <c r="D518" s="52"/>
      <c r="E518" s="53"/>
      <c r="F518" s="52"/>
      <c r="G518" s="52"/>
    </row>
    <row r="519" spans="1:7" ht="17.25">
      <c r="A519" s="150" t="s">
        <v>2843</v>
      </c>
      <c r="B519" s="150" t="s">
        <v>35</v>
      </c>
      <c r="C519" s="150" t="s">
        <v>2844</v>
      </c>
      <c r="D519" s="150" t="s">
        <v>3699</v>
      </c>
      <c r="E519" s="151" t="s">
        <v>2959</v>
      </c>
      <c r="F519" s="151" t="s">
        <v>2329</v>
      </c>
      <c r="G519" s="150" t="s">
        <v>2845</v>
      </c>
    </row>
    <row r="520" spans="1:7" ht="17.25">
      <c r="A520" s="150" t="s">
        <v>3135</v>
      </c>
      <c r="B520" s="150" t="s">
        <v>36</v>
      </c>
      <c r="C520" s="150" t="s">
        <v>217</v>
      </c>
      <c r="D520" s="150" t="s">
        <v>3699</v>
      </c>
      <c r="E520" s="151" t="s">
        <v>217</v>
      </c>
      <c r="F520" s="151" t="s">
        <v>2329</v>
      </c>
      <c r="G520" s="150" t="s">
        <v>3136</v>
      </c>
    </row>
    <row r="521" spans="1:7" ht="17.25">
      <c r="A521" s="150" t="s">
        <v>3147</v>
      </c>
      <c r="B521" s="150" t="s">
        <v>36</v>
      </c>
      <c r="C521" s="150" t="s">
        <v>3125</v>
      </c>
      <c r="D521" s="150" t="s">
        <v>3699</v>
      </c>
      <c r="E521" s="151" t="s">
        <v>3125</v>
      </c>
      <c r="F521" s="151" t="s">
        <v>2329</v>
      </c>
      <c r="G521" s="150" t="s">
        <v>2836</v>
      </c>
    </row>
    <row r="522" spans="1:7" ht="17.25">
      <c r="A522" s="150" t="s">
        <v>3148</v>
      </c>
      <c r="B522" s="150" t="s">
        <v>33</v>
      </c>
      <c r="C522" s="150" t="s">
        <v>3125</v>
      </c>
      <c r="D522" s="150" t="s">
        <v>3699</v>
      </c>
      <c r="E522" s="151" t="s">
        <v>3125</v>
      </c>
      <c r="F522" s="151" t="s">
        <v>2329</v>
      </c>
      <c r="G522" s="150" t="s">
        <v>2836</v>
      </c>
    </row>
    <row r="523" spans="1:7" ht="17.25">
      <c r="A523" s="52" t="s">
        <v>3554</v>
      </c>
      <c r="B523" s="52"/>
      <c r="C523" s="52"/>
      <c r="D523" s="52"/>
      <c r="E523" s="53"/>
      <c r="F523" s="52"/>
      <c r="G523" s="52"/>
    </row>
    <row r="524" spans="1:7" ht="17.25">
      <c r="A524" s="150" t="s">
        <v>2902</v>
      </c>
      <c r="B524" s="150" t="s">
        <v>35</v>
      </c>
      <c r="C524" s="150" t="s">
        <v>2847</v>
      </c>
      <c r="D524" s="150" t="s">
        <v>3699</v>
      </c>
      <c r="E524" s="151" t="s">
        <v>3416</v>
      </c>
      <c r="F524" s="150" t="s">
        <v>2329</v>
      </c>
      <c r="G524" s="150" t="s">
        <v>2836</v>
      </c>
    </row>
    <row r="525" spans="1:7" ht="17.25">
      <c r="A525" s="52" t="s">
        <v>3557</v>
      </c>
      <c r="B525" s="52"/>
      <c r="C525" s="52"/>
      <c r="D525" s="52"/>
      <c r="E525" s="53"/>
      <c r="F525" s="52"/>
      <c r="G525" s="52"/>
    </row>
    <row r="526" spans="1:7" ht="17.25">
      <c r="A526" s="150" t="s">
        <v>3207</v>
      </c>
      <c r="B526" s="150" t="s">
        <v>36</v>
      </c>
      <c r="C526" s="150" t="s">
        <v>3125</v>
      </c>
      <c r="D526" s="150" t="s">
        <v>3699</v>
      </c>
      <c r="E526" s="151" t="s">
        <v>3125</v>
      </c>
      <c r="F526" s="151" t="s">
        <v>2329</v>
      </c>
      <c r="G526" s="150" t="s">
        <v>3208</v>
      </c>
    </row>
    <row r="527" spans="1:7" ht="17.25">
      <c r="A527" s="150" t="s">
        <v>3209</v>
      </c>
      <c r="B527" s="150" t="s">
        <v>36</v>
      </c>
      <c r="C527" s="150" t="s">
        <v>217</v>
      </c>
      <c r="D527" s="150" t="s">
        <v>3699</v>
      </c>
      <c r="E527" s="151" t="s">
        <v>217</v>
      </c>
      <c r="F527" s="151" t="s">
        <v>2329</v>
      </c>
      <c r="G527" s="150" t="s">
        <v>3210</v>
      </c>
    </row>
    <row r="528" spans="1:7" ht="17.25">
      <c r="A528" s="150" t="s">
        <v>3232</v>
      </c>
      <c r="B528" s="150" t="s">
        <v>36</v>
      </c>
      <c r="C528" s="150" t="s">
        <v>3125</v>
      </c>
      <c r="D528" s="150" t="s">
        <v>3699</v>
      </c>
      <c r="E528" s="151" t="s">
        <v>3125</v>
      </c>
      <c r="F528" s="151" t="s">
        <v>2329</v>
      </c>
      <c r="G528" s="150" t="s">
        <v>2836</v>
      </c>
    </row>
    <row r="529" spans="1:7" ht="17.25">
      <c r="A529" s="52" t="s">
        <v>3558</v>
      </c>
      <c r="B529" s="52"/>
      <c r="C529" s="52"/>
      <c r="D529" s="52"/>
      <c r="E529" s="53"/>
      <c r="F529" s="52"/>
      <c r="G529" s="52"/>
    </row>
    <row r="530" spans="1:7" ht="17.25">
      <c r="A530" s="150" t="s">
        <v>3238</v>
      </c>
      <c r="B530" s="150" t="s">
        <v>33</v>
      </c>
      <c r="C530" s="150" t="s">
        <v>3125</v>
      </c>
      <c r="D530" s="150" t="s">
        <v>3699</v>
      </c>
      <c r="E530" s="151" t="s">
        <v>3125</v>
      </c>
      <c r="F530" s="150" t="s">
        <v>2329</v>
      </c>
      <c r="G530" s="150" t="s">
        <v>3239</v>
      </c>
    </row>
    <row r="531" spans="1:7" ht="17.25">
      <c r="A531" s="150" t="s">
        <v>3259</v>
      </c>
      <c r="B531" s="150" t="s">
        <v>33</v>
      </c>
      <c r="C531" s="150" t="s">
        <v>217</v>
      </c>
      <c r="D531" s="150" t="s">
        <v>3699</v>
      </c>
      <c r="E531" s="151" t="s">
        <v>217</v>
      </c>
      <c r="F531" s="151" t="s">
        <v>2329</v>
      </c>
      <c r="G531" s="150" t="s">
        <v>2836</v>
      </c>
    </row>
    <row r="532" spans="1:7" ht="17.25">
      <c r="A532" s="52" t="s">
        <v>3560</v>
      </c>
      <c r="B532" s="52"/>
      <c r="C532" s="52"/>
      <c r="D532" s="52"/>
      <c r="E532" s="53"/>
      <c r="F532" s="52"/>
      <c r="G532" s="52"/>
    </row>
    <row r="533" spans="1:7" ht="17.25">
      <c r="A533" s="150" t="s">
        <v>2956</v>
      </c>
      <c r="B533" s="150" t="s">
        <v>2957</v>
      </c>
      <c r="C533" s="150" t="s">
        <v>1333</v>
      </c>
      <c r="D533" s="150" t="s">
        <v>3699</v>
      </c>
      <c r="E533" s="151" t="s">
        <v>1333</v>
      </c>
      <c r="F533" s="151" t="s">
        <v>2329</v>
      </c>
      <c r="G533" s="150" t="s">
        <v>2836</v>
      </c>
    </row>
    <row r="534" spans="1:7" ht="17.25">
      <c r="A534" s="150" t="s">
        <v>2958</v>
      </c>
      <c r="B534" s="150"/>
      <c r="C534" s="150" t="s">
        <v>2959</v>
      </c>
      <c r="D534" s="150" t="s">
        <v>3699</v>
      </c>
      <c r="E534" s="151" t="s">
        <v>2959</v>
      </c>
      <c r="F534" s="151" t="s">
        <v>2329</v>
      </c>
      <c r="G534" s="150" t="s">
        <v>2836</v>
      </c>
    </row>
    <row r="535" spans="1:7" ht="17.25">
      <c r="A535" s="150" t="s">
        <v>3290</v>
      </c>
      <c r="B535" s="150" t="s">
        <v>3291</v>
      </c>
      <c r="C535" s="150" t="s">
        <v>3125</v>
      </c>
      <c r="D535" s="150" t="s">
        <v>3699</v>
      </c>
      <c r="E535" s="151" t="s">
        <v>3125</v>
      </c>
      <c r="F535" s="150" t="s">
        <v>2329</v>
      </c>
      <c r="G535" s="150" t="s">
        <v>3292</v>
      </c>
    </row>
    <row r="536" spans="1:7" ht="17.25">
      <c r="A536" s="150" t="s">
        <v>3293</v>
      </c>
      <c r="B536" s="150"/>
      <c r="C536" s="150" t="s">
        <v>217</v>
      </c>
      <c r="D536" s="150" t="s">
        <v>3699</v>
      </c>
      <c r="E536" s="151" t="s">
        <v>217</v>
      </c>
      <c r="F536" s="151" t="s">
        <v>2329</v>
      </c>
      <c r="G536" s="150" t="s">
        <v>2836</v>
      </c>
    </row>
    <row r="537" spans="1:7" ht="17.25">
      <c r="A537" s="52" t="s">
        <v>3667</v>
      </c>
      <c r="B537" s="52"/>
      <c r="C537" s="52"/>
      <c r="D537" s="52"/>
      <c r="E537" s="53"/>
      <c r="F537" s="52"/>
      <c r="G537" s="52"/>
    </row>
    <row r="538" spans="1:7" ht="17.25">
      <c r="A538" s="150" t="s">
        <v>3295</v>
      </c>
      <c r="B538" s="150" t="s">
        <v>10</v>
      </c>
      <c r="C538" s="150" t="s">
        <v>217</v>
      </c>
      <c r="D538" s="150" t="s">
        <v>3699</v>
      </c>
      <c r="E538" s="151" t="s">
        <v>217</v>
      </c>
      <c r="F538" s="151" t="s">
        <v>2329</v>
      </c>
      <c r="G538" s="150" t="s">
        <v>2836</v>
      </c>
    </row>
    <row r="539" spans="1:7" ht="17.25">
      <c r="A539" s="150" t="s">
        <v>3296</v>
      </c>
      <c r="B539" s="150" t="s">
        <v>3297</v>
      </c>
      <c r="C539" s="150" t="s">
        <v>217</v>
      </c>
      <c r="D539" s="150" t="s">
        <v>3699</v>
      </c>
      <c r="E539" s="151" t="s">
        <v>217</v>
      </c>
      <c r="F539" s="151" t="s">
        <v>2329</v>
      </c>
      <c r="G539" s="150" t="s">
        <v>3298</v>
      </c>
    </row>
    <row r="540" spans="1:7" ht="17.25">
      <c r="A540" s="150" t="s">
        <v>3299</v>
      </c>
      <c r="B540" s="150" t="s">
        <v>3297</v>
      </c>
      <c r="C540" s="150" t="s">
        <v>217</v>
      </c>
      <c r="D540" s="150" t="s">
        <v>3699</v>
      </c>
      <c r="E540" s="151" t="s">
        <v>217</v>
      </c>
      <c r="F540" s="150" t="s">
        <v>2329</v>
      </c>
      <c r="G540" s="150" t="s">
        <v>2836</v>
      </c>
    </row>
    <row r="541" spans="1:7" ht="17.25">
      <c r="A541" s="150" t="s">
        <v>3300</v>
      </c>
      <c r="B541" s="150" t="s">
        <v>12</v>
      </c>
      <c r="C541" s="150" t="s">
        <v>217</v>
      </c>
      <c r="D541" s="150" t="s">
        <v>3699</v>
      </c>
      <c r="E541" s="151" t="s">
        <v>217</v>
      </c>
      <c r="F541" s="151" t="s">
        <v>2329</v>
      </c>
      <c r="G541" s="150" t="s">
        <v>3301</v>
      </c>
    </row>
    <row r="542" spans="1:7" ht="17.25">
      <c r="A542" s="52" t="s">
        <v>3668</v>
      </c>
      <c r="B542" s="52"/>
      <c r="C542" s="52"/>
      <c r="D542" s="52"/>
      <c r="E542" s="53"/>
      <c r="F542" s="52"/>
      <c r="G542" s="52"/>
    </row>
    <row r="543" spans="1:7" ht="17.25">
      <c r="A543" s="150" t="s">
        <v>3303</v>
      </c>
      <c r="B543" s="150" t="s">
        <v>2980</v>
      </c>
      <c r="C543" s="150" t="s">
        <v>217</v>
      </c>
      <c r="D543" s="150" t="s">
        <v>3699</v>
      </c>
      <c r="E543" s="151" t="s">
        <v>217</v>
      </c>
      <c r="F543" s="151" t="s">
        <v>2329</v>
      </c>
      <c r="G543" s="150" t="s">
        <v>2836</v>
      </c>
    </row>
    <row r="544" spans="1:7" ht="17.25">
      <c r="A544" s="150" t="s">
        <v>3304</v>
      </c>
      <c r="B544" s="150" t="s">
        <v>2980</v>
      </c>
      <c r="C544" s="150" t="s">
        <v>3305</v>
      </c>
      <c r="D544" s="150" t="s">
        <v>3699</v>
      </c>
      <c r="E544" s="151" t="s">
        <v>217</v>
      </c>
      <c r="F544" s="151" t="s">
        <v>2329</v>
      </c>
      <c r="G544" s="150" t="s">
        <v>2836</v>
      </c>
    </row>
    <row r="545" spans="1:7" ht="17.25">
      <c r="A545" s="150" t="s">
        <v>3306</v>
      </c>
      <c r="B545" s="150" t="s">
        <v>2980</v>
      </c>
      <c r="C545" s="150" t="s">
        <v>3257</v>
      </c>
      <c r="D545" s="150" t="s">
        <v>3699</v>
      </c>
      <c r="E545" s="151" t="s">
        <v>217</v>
      </c>
      <c r="F545" s="150" t="s">
        <v>2329</v>
      </c>
      <c r="G545" s="150" t="s">
        <v>3307</v>
      </c>
    </row>
    <row r="546" spans="1:7" ht="17.25">
      <c r="A546" s="150" t="s">
        <v>3308</v>
      </c>
      <c r="B546" s="150" t="s">
        <v>2980</v>
      </c>
      <c r="C546" s="150" t="s">
        <v>217</v>
      </c>
      <c r="D546" s="150" t="s">
        <v>3699</v>
      </c>
      <c r="E546" s="151" t="s">
        <v>217</v>
      </c>
      <c r="F546" s="151" t="s">
        <v>2329</v>
      </c>
      <c r="G546" s="150" t="s">
        <v>2836</v>
      </c>
    </row>
    <row r="547" spans="1:7" ht="17.25">
      <c r="A547" s="52" t="s">
        <v>3669</v>
      </c>
      <c r="B547" s="52"/>
      <c r="C547" s="52"/>
      <c r="D547" s="52"/>
      <c r="E547" s="53"/>
      <c r="F547" s="52"/>
      <c r="G547" s="52"/>
    </row>
    <row r="548" spans="1:7" ht="17.25">
      <c r="A548" s="150" t="s">
        <v>3310</v>
      </c>
      <c r="B548" s="150" t="s">
        <v>3311</v>
      </c>
      <c r="C548" s="150" t="s">
        <v>3312</v>
      </c>
      <c r="D548" s="150" t="s">
        <v>3699</v>
      </c>
      <c r="E548" s="151" t="s">
        <v>217</v>
      </c>
      <c r="F548" s="151" t="s">
        <v>2329</v>
      </c>
      <c r="G548" s="150" t="s">
        <v>2836</v>
      </c>
    </row>
    <row r="549" spans="1:7" ht="17.25">
      <c r="A549" s="150" t="s">
        <v>3313</v>
      </c>
      <c r="B549" s="150" t="s">
        <v>3314</v>
      </c>
      <c r="C549" s="150" t="s">
        <v>3315</v>
      </c>
      <c r="D549" s="150" t="s">
        <v>3699</v>
      </c>
      <c r="E549" s="151" t="s">
        <v>217</v>
      </c>
      <c r="F549" s="150" t="s">
        <v>2329</v>
      </c>
      <c r="G549" s="150" t="s">
        <v>2836</v>
      </c>
    </row>
    <row r="550" spans="1:7" ht="17.25">
      <c r="A550" s="150" t="s">
        <v>3316</v>
      </c>
      <c r="B550" s="150" t="s">
        <v>3317</v>
      </c>
      <c r="C550" s="150" t="s">
        <v>217</v>
      </c>
      <c r="D550" s="150" t="s">
        <v>3699</v>
      </c>
      <c r="E550" s="151" t="s">
        <v>217</v>
      </c>
      <c r="F550" s="151" t="s">
        <v>2329</v>
      </c>
      <c r="G550" s="150" t="s">
        <v>2836</v>
      </c>
    </row>
    <row r="551" spans="1:7" ht="17.25">
      <c r="A551" s="150" t="s">
        <v>3318</v>
      </c>
      <c r="B551" s="150" t="s">
        <v>3319</v>
      </c>
      <c r="C551" s="150" t="s">
        <v>217</v>
      </c>
      <c r="D551" s="150" t="s">
        <v>3699</v>
      </c>
      <c r="E551" s="151" t="s">
        <v>217</v>
      </c>
      <c r="F551" s="150" t="s">
        <v>2329</v>
      </c>
      <c r="G551" s="150" t="s">
        <v>2836</v>
      </c>
    </row>
    <row r="552" spans="1:7" ht="17.25">
      <c r="A552" s="150" t="s">
        <v>3320</v>
      </c>
      <c r="B552" s="150" t="s">
        <v>3317</v>
      </c>
      <c r="C552" s="150" t="s">
        <v>217</v>
      </c>
      <c r="D552" s="150" t="s">
        <v>3699</v>
      </c>
      <c r="E552" s="151" t="s">
        <v>217</v>
      </c>
      <c r="F552" s="151" t="s">
        <v>2329</v>
      </c>
      <c r="G552" s="150" t="s">
        <v>2836</v>
      </c>
    </row>
    <row r="553" spans="1:7" ht="17.25">
      <c r="A553" s="150" t="s">
        <v>3321</v>
      </c>
      <c r="B553" s="150" t="s">
        <v>3317</v>
      </c>
      <c r="C553" s="150" t="s">
        <v>217</v>
      </c>
      <c r="D553" s="150" t="s">
        <v>3699</v>
      </c>
      <c r="E553" s="151" t="s">
        <v>217</v>
      </c>
      <c r="F553" s="150" t="s">
        <v>2329</v>
      </c>
      <c r="G553" s="150" t="s">
        <v>2836</v>
      </c>
    </row>
    <row r="554" spans="1:7" ht="17.25">
      <c r="A554" s="52" t="s">
        <v>3561</v>
      </c>
      <c r="B554" s="52"/>
      <c r="C554" s="52"/>
      <c r="D554" s="52"/>
      <c r="E554" s="53"/>
      <c r="F554" s="52"/>
      <c r="G554" s="52"/>
    </row>
    <row r="555" spans="1:7" ht="17.25">
      <c r="A555" s="150" t="s">
        <v>3323</v>
      </c>
      <c r="B555" s="150" t="s">
        <v>10</v>
      </c>
      <c r="C555" s="150" t="s">
        <v>217</v>
      </c>
      <c r="D555" s="150" t="s">
        <v>3699</v>
      </c>
      <c r="E555" s="151" t="s">
        <v>217</v>
      </c>
      <c r="F555" s="150" t="s">
        <v>2329</v>
      </c>
      <c r="G555" s="150" t="s">
        <v>2836</v>
      </c>
    </row>
    <row r="556" spans="1:7" ht="17.25">
      <c r="A556" s="150" t="s">
        <v>2961</v>
      </c>
      <c r="B556" s="150" t="s">
        <v>10</v>
      </c>
      <c r="C556" s="150" t="s">
        <v>2847</v>
      </c>
      <c r="D556" s="150" t="s">
        <v>3699</v>
      </c>
      <c r="E556" s="151" t="s">
        <v>3416</v>
      </c>
      <c r="F556" s="151" t="s">
        <v>2329</v>
      </c>
      <c r="G556" s="150" t="s">
        <v>2836</v>
      </c>
    </row>
    <row r="557" spans="1:7" ht="17.25">
      <c r="A557" s="150" t="s">
        <v>2962</v>
      </c>
      <c r="B557" s="150" t="s">
        <v>10</v>
      </c>
      <c r="C557" s="150" t="s">
        <v>2847</v>
      </c>
      <c r="D557" s="150" t="s">
        <v>3699</v>
      </c>
      <c r="E557" s="151" t="s">
        <v>3416</v>
      </c>
      <c r="F557" s="150" t="s">
        <v>2329</v>
      </c>
      <c r="G557" s="150" t="s">
        <v>2836</v>
      </c>
    </row>
    <row r="558" spans="1:7" ht="17.25">
      <c r="A558" s="150" t="s">
        <v>2963</v>
      </c>
      <c r="B558" s="150" t="s">
        <v>10</v>
      </c>
      <c r="C558" s="150" t="s">
        <v>2847</v>
      </c>
      <c r="D558" s="150" t="s">
        <v>3699</v>
      </c>
      <c r="E558" s="151" t="s">
        <v>3416</v>
      </c>
      <c r="F558" s="151" t="s">
        <v>2329</v>
      </c>
      <c r="G558" s="150" t="s">
        <v>2836</v>
      </c>
    </row>
    <row r="559" spans="1:7" ht="17.25">
      <c r="A559" s="150" t="s">
        <v>2964</v>
      </c>
      <c r="B559" s="150" t="s">
        <v>10</v>
      </c>
      <c r="C559" s="150" t="s">
        <v>2847</v>
      </c>
      <c r="D559" s="150" t="s">
        <v>3699</v>
      </c>
      <c r="E559" s="151" t="s">
        <v>3416</v>
      </c>
      <c r="F559" s="151" t="s">
        <v>2329</v>
      </c>
      <c r="G559" s="150" t="s">
        <v>2836</v>
      </c>
    </row>
    <row r="560" spans="1:7" ht="17.25">
      <c r="A560" s="150" t="s">
        <v>3324</v>
      </c>
      <c r="B560" s="150" t="s">
        <v>61</v>
      </c>
      <c r="C560" s="150" t="s">
        <v>217</v>
      </c>
      <c r="D560" s="150" t="s">
        <v>3699</v>
      </c>
      <c r="E560" s="151" t="s">
        <v>217</v>
      </c>
      <c r="F560" s="151" t="s">
        <v>2329</v>
      </c>
      <c r="G560" s="150" t="s">
        <v>3325</v>
      </c>
    </row>
    <row r="561" spans="1:7" ht="17.25">
      <c r="A561" s="150" t="s">
        <v>3326</v>
      </c>
      <c r="B561" s="150" t="s">
        <v>61</v>
      </c>
      <c r="C561" s="150" t="s">
        <v>217</v>
      </c>
      <c r="D561" s="150" t="s">
        <v>3699</v>
      </c>
      <c r="E561" s="151" t="s">
        <v>217</v>
      </c>
      <c r="F561" s="151" t="s">
        <v>2329</v>
      </c>
      <c r="G561" s="150" t="s">
        <v>2836</v>
      </c>
    </row>
    <row r="562" spans="1:7" ht="17.25">
      <c r="A562" s="52" t="s">
        <v>3562</v>
      </c>
      <c r="B562" s="52"/>
      <c r="C562" s="52"/>
      <c r="D562" s="52"/>
      <c r="E562" s="53"/>
      <c r="F562" s="52"/>
      <c r="G562" s="52"/>
    </row>
    <row r="563" spans="1:7" ht="17.25">
      <c r="A563" s="150" t="s">
        <v>3328</v>
      </c>
      <c r="B563" s="150" t="s">
        <v>74</v>
      </c>
      <c r="C563" s="150" t="s">
        <v>217</v>
      </c>
      <c r="D563" s="150" t="s">
        <v>3699</v>
      </c>
      <c r="E563" s="151" t="s">
        <v>217</v>
      </c>
      <c r="F563" s="151" t="s">
        <v>2329</v>
      </c>
      <c r="G563" s="150" t="s">
        <v>2836</v>
      </c>
    </row>
    <row r="564" spans="1:7" ht="17.25">
      <c r="A564" s="150" t="s">
        <v>3329</v>
      </c>
      <c r="B564" s="150" t="s">
        <v>3330</v>
      </c>
      <c r="C564" s="150" t="s">
        <v>3312</v>
      </c>
      <c r="D564" s="150" t="s">
        <v>3699</v>
      </c>
      <c r="E564" s="151" t="s">
        <v>217</v>
      </c>
      <c r="F564" s="151" t="s">
        <v>2329</v>
      </c>
      <c r="G564" s="150" t="s">
        <v>2836</v>
      </c>
    </row>
    <row r="565" spans="1:7" ht="17.25">
      <c r="A565" s="150" t="s">
        <v>3331</v>
      </c>
      <c r="B565" s="150" t="s">
        <v>74</v>
      </c>
      <c r="C565" s="150" t="s">
        <v>3332</v>
      </c>
      <c r="D565" s="150" t="s">
        <v>3699</v>
      </c>
      <c r="E565" s="151" t="s">
        <v>217</v>
      </c>
      <c r="F565" s="151" t="s">
        <v>2329</v>
      </c>
      <c r="G565" s="150" t="s">
        <v>3333</v>
      </c>
    </row>
    <row r="566" spans="1:7" ht="17.25">
      <c r="A566" s="150" t="s">
        <v>3334</v>
      </c>
      <c r="B566" s="150" t="s">
        <v>2957</v>
      </c>
      <c r="C566" s="150" t="s">
        <v>3335</v>
      </c>
      <c r="D566" s="150" t="s">
        <v>3699</v>
      </c>
      <c r="E566" s="151" t="s">
        <v>217</v>
      </c>
      <c r="F566" s="150" t="s">
        <v>2329</v>
      </c>
      <c r="G566" s="150" t="s">
        <v>2836</v>
      </c>
    </row>
    <row r="567" spans="1:7" ht="17.25">
      <c r="A567" s="150" t="s">
        <v>2966</v>
      </c>
      <c r="B567" s="150" t="s">
        <v>2957</v>
      </c>
      <c r="C567" s="150" t="s">
        <v>2847</v>
      </c>
      <c r="D567" s="150" t="s">
        <v>3699</v>
      </c>
      <c r="E567" s="151" t="s">
        <v>3416</v>
      </c>
      <c r="F567" s="151" t="s">
        <v>2329</v>
      </c>
      <c r="G567" s="150" t="s">
        <v>2836</v>
      </c>
    </row>
    <row r="568" spans="1:7" ht="17.25">
      <c r="A568" s="150" t="s">
        <v>2967</v>
      </c>
      <c r="B568" s="150" t="s">
        <v>2957</v>
      </c>
      <c r="C568" s="150" t="s">
        <v>2847</v>
      </c>
      <c r="D568" s="150" t="s">
        <v>3699</v>
      </c>
      <c r="E568" s="151" t="s">
        <v>3416</v>
      </c>
      <c r="F568" s="151" t="s">
        <v>2329</v>
      </c>
      <c r="G568" s="150" t="s">
        <v>2836</v>
      </c>
    </row>
    <row r="569" spans="1:7" ht="17.25">
      <c r="A569" s="150" t="s">
        <v>2968</v>
      </c>
      <c r="B569" s="150" t="s">
        <v>2957</v>
      </c>
      <c r="C569" s="150" t="s">
        <v>2847</v>
      </c>
      <c r="D569" s="150" t="s">
        <v>3699</v>
      </c>
      <c r="E569" s="151" t="s">
        <v>3416</v>
      </c>
      <c r="F569" s="150" t="s">
        <v>2329</v>
      </c>
      <c r="G569" s="150" t="s">
        <v>2836</v>
      </c>
    </row>
    <row r="570" spans="1:7" ht="17.25">
      <c r="A570" s="150" t="s">
        <v>3336</v>
      </c>
      <c r="B570" s="150" t="s">
        <v>74</v>
      </c>
      <c r="C570" s="150" t="s">
        <v>3125</v>
      </c>
      <c r="D570" s="150" t="s">
        <v>3699</v>
      </c>
      <c r="E570" s="151" t="s">
        <v>3125</v>
      </c>
      <c r="F570" s="151" t="s">
        <v>2329</v>
      </c>
      <c r="G570" s="150" t="s">
        <v>2836</v>
      </c>
    </row>
    <row r="571" spans="1:7" ht="17.25">
      <c r="A571" s="150" t="s">
        <v>3337</v>
      </c>
      <c r="B571" s="150" t="s">
        <v>83</v>
      </c>
      <c r="C571" s="150" t="s">
        <v>217</v>
      </c>
      <c r="D571" s="150" t="s">
        <v>3699</v>
      </c>
      <c r="E571" s="151" t="s">
        <v>217</v>
      </c>
      <c r="F571" s="151" t="s">
        <v>2329</v>
      </c>
      <c r="G571" s="150" t="s">
        <v>2836</v>
      </c>
    </row>
    <row r="572" spans="1:7" ht="17.25">
      <c r="A572" s="150" t="s">
        <v>3338</v>
      </c>
      <c r="B572" s="150" t="s">
        <v>3330</v>
      </c>
      <c r="C572" s="150" t="s">
        <v>217</v>
      </c>
      <c r="D572" s="150" t="s">
        <v>3699</v>
      </c>
      <c r="E572" s="151" t="s">
        <v>217</v>
      </c>
      <c r="F572" s="151" t="s">
        <v>2329</v>
      </c>
      <c r="G572" s="150" t="s">
        <v>2836</v>
      </c>
    </row>
    <row r="573" spans="1:7" ht="17.25">
      <c r="A573" s="52" t="s">
        <v>3563</v>
      </c>
      <c r="B573" s="52"/>
      <c r="C573" s="52"/>
      <c r="D573" s="52"/>
      <c r="E573" s="53"/>
      <c r="F573" s="52"/>
      <c r="G573" s="52"/>
    </row>
    <row r="574" spans="1:7" ht="17.25">
      <c r="A574" s="150" t="s">
        <v>3343</v>
      </c>
      <c r="B574" s="150" t="s">
        <v>2957</v>
      </c>
      <c r="C574" s="150" t="s">
        <v>3125</v>
      </c>
      <c r="D574" s="150" t="s">
        <v>3699</v>
      </c>
      <c r="E574" s="151" t="s">
        <v>3125</v>
      </c>
      <c r="F574" s="151" t="s">
        <v>2329</v>
      </c>
      <c r="G574" s="150" t="s">
        <v>2836</v>
      </c>
    </row>
    <row r="575" spans="1:7" ht="17.25">
      <c r="A575" s="150" t="s">
        <v>3105</v>
      </c>
      <c r="B575" s="150" t="s">
        <v>2957</v>
      </c>
      <c r="C575" s="150" t="s">
        <v>3106</v>
      </c>
      <c r="D575" s="150" t="s">
        <v>3699</v>
      </c>
      <c r="E575" s="151" t="s">
        <v>3125</v>
      </c>
      <c r="F575" s="151" t="s">
        <v>2329</v>
      </c>
      <c r="G575" s="150" t="s">
        <v>2836</v>
      </c>
    </row>
    <row r="576" spans="1:7" ht="17.25">
      <c r="A576" s="150" t="s">
        <v>3344</v>
      </c>
      <c r="B576" s="150" t="s">
        <v>74</v>
      </c>
      <c r="C576" s="150" t="s">
        <v>217</v>
      </c>
      <c r="D576" s="150" t="s">
        <v>3699</v>
      </c>
      <c r="E576" s="151" t="s">
        <v>217</v>
      </c>
      <c r="F576" s="151" t="s">
        <v>2329</v>
      </c>
      <c r="G576" s="150" t="s">
        <v>2836</v>
      </c>
    </row>
    <row r="577" spans="1:7" ht="17.25">
      <c r="A577" s="150" t="s">
        <v>3345</v>
      </c>
      <c r="B577" s="150" t="s">
        <v>74</v>
      </c>
      <c r="C577" s="150" t="s">
        <v>217</v>
      </c>
      <c r="D577" s="150" t="s">
        <v>3699</v>
      </c>
      <c r="E577" s="151" t="s">
        <v>217</v>
      </c>
      <c r="F577" s="150" t="s">
        <v>2329</v>
      </c>
      <c r="G577" s="150" t="s">
        <v>2836</v>
      </c>
    </row>
    <row r="578" spans="1:7" ht="17.25">
      <c r="A578" s="150" t="s">
        <v>3346</v>
      </c>
      <c r="B578" s="150" t="s">
        <v>61</v>
      </c>
      <c r="C578" s="150" t="s">
        <v>217</v>
      </c>
      <c r="D578" s="150" t="s">
        <v>3699</v>
      </c>
      <c r="E578" s="151" t="s">
        <v>217</v>
      </c>
      <c r="F578" s="151" t="s">
        <v>2329</v>
      </c>
      <c r="G578" s="150" t="s">
        <v>2836</v>
      </c>
    </row>
    <row r="579" spans="1:7" ht="17.25">
      <c r="A579" s="150" t="s">
        <v>3347</v>
      </c>
      <c r="B579" s="150" t="s">
        <v>75</v>
      </c>
      <c r="C579" s="150" t="s">
        <v>3125</v>
      </c>
      <c r="D579" s="150" t="s">
        <v>3699</v>
      </c>
      <c r="E579" s="151" t="s">
        <v>3125</v>
      </c>
      <c r="F579" s="150" t="s">
        <v>2329</v>
      </c>
      <c r="G579" s="150" t="s">
        <v>2836</v>
      </c>
    </row>
    <row r="580" spans="1:7" ht="17.25">
      <c r="A580" s="150" t="s">
        <v>3348</v>
      </c>
      <c r="B580" s="150" t="s">
        <v>75</v>
      </c>
      <c r="C580" s="150" t="s">
        <v>3125</v>
      </c>
      <c r="D580" s="150" t="s">
        <v>3699</v>
      </c>
      <c r="E580" s="151" t="s">
        <v>3125</v>
      </c>
      <c r="F580" s="151" t="s">
        <v>2329</v>
      </c>
      <c r="G580" s="150" t="s">
        <v>2836</v>
      </c>
    </row>
    <row r="581" spans="1:7" ht="17.25">
      <c r="A581" s="150" t="s">
        <v>2970</v>
      </c>
      <c r="B581" s="150" t="s">
        <v>2957</v>
      </c>
      <c r="C581" s="150" t="s">
        <v>2847</v>
      </c>
      <c r="D581" s="150" t="s">
        <v>3699</v>
      </c>
      <c r="E581" s="151" t="s">
        <v>3416</v>
      </c>
      <c r="F581" s="150" t="s">
        <v>2329</v>
      </c>
      <c r="G581" s="150" t="s">
        <v>2836</v>
      </c>
    </row>
    <row r="582" spans="1:7" ht="17.25">
      <c r="A582" s="150" t="s">
        <v>3349</v>
      </c>
      <c r="B582" s="150" t="s">
        <v>75</v>
      </c>
      <c r="C582" s="150" t="s">
        <v>217</v>
      </c>
      <c r="D582" s="150" t="s">
        <v>3699</v>
      </c>
      <c r="E582" s="151" t="s">
        <v>217</v>
      </c>
      <c r="F582" s="151" t="s">
        <v>2329</v>
      </c>
      <c r="G582" s="150" t="s">
        <v>3350</v>
      </c>
    </row>
    <row r="583" spans="1:7" ht="17.25">
      <c r="A583" s="150" t="s">
        <v>2971</v>
      </c>
      <c r="B583" s="150" t="s">
        <v>2957</v>
      </c>
      <c r="C583" s="150" t="s">
        <v>2847</v>
      </c>
      <c r="D583" s="150" t="s">
        <v>3699</v>
      </c>
      <c r="E583" s="151" t="s">
        <v>3416</v>
      </c>
      <c r="F583" s="151" t="s">
        <v>2329</v>
      </c>
      <c r="G583" s="150" t="s">
        <v>2836</v>
      </c>
    </row>
    <row r="584" spans="1:7" ht="17.25">
      <c r="A584" s="52" t="s">
        <v>3670</v>
      </c>
      <c r="B584" s="52"/>
      <c r="C584" s="52"/>
      <c r="D584" s="52"/>
      <c r="E584" s="53"/>
      <c r="F584" s="52"/>
      <c r="G584" s="52"/>
    </row>
    <row r="585" spans="1:7" ht="17.25">
      <c r="A585" s="150" t="s">
        <v>3352</v>
      </c>
      <c r="B585" s="150" t="s">
        <v>82</v>
      </c>
      <c r="C585" s="150" t="s">
        <v>217</v>
      </c>
      <c r="D585" s="150" t="s">
        <v>3699</v>
      </c>
      <c r="E585" s="151" t="s">
        <v>217</v>
      </c>
      <c r="F585" s="151" t="s">
        <v>2329</v>
      </c>
      <c r="G585" s="150" t="s">
        <v>2836</v>
      </c>
    </row>
    <row r="586" spans="1:7" ht="17.25">
      <c r="A586" s="150" t="s">
        <v>3353</v>
      </c>
      <c r="B586" s="150" t="s">
        <v>84</v>
      </c>
      <c r="C586" s="150" t="s">
        <v>217</v>
      </c>
      <c r="D586" s="150" t="s">
        <v>3699</v>
      </c>
      <c r="E586" s="151" t="s">
        <v>217</v>
      </c>
      <c r="F586" s="150" t="s">
        <v>2329</v>
      </c>
      <c r="G586" s="150" t="s">
        <v>2836</v>
      </c>
    </row>
    <row r="587" spans="1:7" ht="17.25">
      <c r="A587" s="52" t="s">
        <v>3564</v>
      </c>
      <c r="B587" s="52"/>
      <c r="C587" s="52"/>
      <c r="D587" s="52"/>
      <c r="E587" s="53"/>
      <c r="F587" s="52"/>
      <c r="G587" s="52"/>
    </row>
    <row r="588" spans="1:7" ht="17.25">
      <c r="A588" s="150" t="s">
        <v>3355</v>
      </c>
      <c r="B588" s="150" t="s">
        <v>2974</v>
      </c>
      <c r="C588" s="150" t="s">
        <v>3125</v>
      </c>
      <c r="D588" s="150" t="s">
        <v>3699</v>
      </c>
      <c r="E588" s="151" t="s">
        <v>3125</v>
      </c>
      <c r="F588" s="150" t="s">
        <v>2329</v>
      </c>
      <c r="G588" s="150" t="s">
        <v>3356</v>
      </c>
    </row>
    <row r="589" spans="1:7" ht="17.25">
      <c r="A589" s="150" t="s">
        <v>3357</v>
      </c>
      <c r="B589" s="150" t="s">
        <v>88</v>
      </c>
      <c r="C589" s="150" t="s">
        <v>217</v>
      </c>
      <c r="D589" s="150" t="s">
        <v>3699</v>
      </c>
      <c r="E589" s="151" t="s">
        <v>217</v>
      </c>
      <c r="F589" s="151" t="s">
        <v>2329</v>
      </c>
      <c r="G589" s="150" t="s">
        <v>3358</v>
      </c>
    </row>
    <row r="590" spans="1:7" ht="17.25">
      <c r="A590" s="150" t="s">
        <v>3359</v>
      </c>
      <c r="B590" s="150" t="s">
        <v>3117</v>
      </c>
      <c r="C590" s="150" t="s">
        <v>217</v>
      </c>
      <c r="D590" s="150" t="s">
        <v>3699</v>
      </c>
      <c r="E590" s="151" t="s">
        <v>217</v>
      </c>
      <c r="F590" s="151" t="s">
        <v>2329</v>
      </c>
      <c r="G590" s="150" t="s">
        <v>3360</v>
      </c>
    </row>
    <row r="591" spans="1:7" ht="17.25">
      <c r="A591" s="150" t="s">
        <v>3116</v>
      </c>
      <c r="B591" s="150" t="s">
        <v>3117</v>
      </c>
      <c r="C591" s="150" t="s">
        <v>1889</v>
      </c>
      <c r="D591" s="150" t="s">
        <v>3699</v>
      </c>
      <c r="E591" s="151" t="s">
        <v>217</v>
      </c>
      <c r="F591" s="150" t="s">
        <v>2329</v>
      </c>
      <c r="G591" s="150" t="s">
        <v>2836</v>
      </c>
    </row>
    <row r="592" spans="1:7" ht="17.25">
      <c r="A592" s="150" t="s">
        <v>3361</v>
      </c>
      <c r="B592" s="150" t="s">
        <v>85</v>
      </c>
      <c r="C592" s="150" t="s">
        <v>217</v>
      </c>
      <c r="D592" s="150" t="s">
        <v>3699</v>
      </c>
      <c r="E592" s="151" t="s">
        <v>217</v>
      </c>
      <c r="F592" s="151" t="s">
        <v>2329</v>
      </c>
      <c r="G592" s="150" t="s">
        <v>2836</v>
      </c>
    </row>
    <row r="593" spans="1:7" ht="17.25">
      <c r="A593" s="150" t="s">
        <v>2992</v>
      </c>
      <c r="B593" s="150" t="s">
        <v>2993</v>
      </c>
      <c r="C593" s="150" t="s">
        <v>2847</v>
      </c>
      <c r="D593" s="150" t="s">
        <v>3699</v>
      </c>
      <c r="E593" s="151" t="s">
        <v>3416</v>
      </c>
      <c r="F593" s="150" t="s">
        <v>2329</v>
      </c>
      <c r="G593" s="150" t="s">
        <v>2836</v>
      </c>
    </row>
    <row r="594" spans="1:7" ht="17.25">
      <c r="A594" s="150" t="s">
        <v>2992</v>
      </c>
      <c r="B594" s="150" t="s">
        <v>2993</v>
      </c>
      <c r="C594" s="150" t="s">
        <v>2847</v>
      </c>
      <c r="D594" s="150" t="s">
        <v>3699</v>
      </c>
      <c r="E594" s="151" t="s">
        <v>3416</v>
      </c>
      <c r="F594" s="151" t="s">
        <v>2329</v>
      </c>
      <c r="G594" s="150" t="s">
        <v>2836</v>
      </c>
    </row>
    <row r="595" spans="1:7" ht="17.25">
      <c r="A595" s="52" t="s">
        <v>3565</v>
      </c>
      <c r="B595" s="52"/>
      <c r="C595" s="52"/>
      <c r="D595" s="52"/>
      <c r="E595" s="53"/>
      <c r="F595" s="52"/>
      <c r="G595" s="52"/>
    </row>
    <row r="596" spans="1:7" ht="17.25">
      <c r="A596" s="150" t="s">
        <v>3363</v>
      </c>
      <c r="B596" s="150" t="s">
        <v>90</v>
      </c>
      <c r="C596" s="150" t="s">
        <v>3125</v>
      </c>
      <c r="D596" s="150" t="s">
        <v>3699</v>
      </c>
      <c r="E596" s="151" t="s">
        <v>3125</v>
      </c>
      <c r="F596" s="150" t="s">
        <v>2329</v>
      </c>
      <c r="G596" s="150" t="s">
        <v>2836</v>
      </c>
    </row>
    <row r="597" spans="1:7" ht="17.25">
      <c r="A597" s="150" t="s">
        <v>3364</v>
      </c>
      <c r="B597" s="150" t="s">
        <v>88</v>
      </c>
      <c r="C597" s="150" t="s">
        <v>217</v>
      </c>
      <c r="D597" s="150" t="s">
        <v>3699</v>
      </c>
      <c r="E597" s="151" t="s">
        <v>217</v>
      </c>
      <c r="F597" s="151" t="s">
        <v>2329</v>
      </c>
      <c r="G597" s="150" t="s">
        <v>2836</v>
      </c>
    </row>
    <row r="598" spans="1:7" ht="17.25">
      <c r="A598" s="52" t="s">
        <v>3566</v>
      </c>
      <c r="B598" s="52"/>
      <c r="C598" s="52"/>
      <c r="D598" s="52"/>
      <c r="E598" s="53"/>
      <c r="F598" s="52"/>
      <c r="G598" s="52"/>
    </row>
    <row r="599" spans="1:7" ht="17.25">
      <c r="A599" s="150" t="s">
        <v>3366</v>
      </c>
      <c r="B599" s="150" t="s">
        <v>93</v>
      </c>
      <c r="C599" s="150" t="s">
        <v>217</v>
      </c>
      <c r="D599" s="150" t="s">
        <v>3699</v>
      </c>
      <c r="E599" s="151" t="s">
        <v>217</v>
      </c>
      <c r="F599" s="151" t="s">
        <v>2329</v>
      </c>
      <c r="G599" s="150" t="s">
        <v>2836</v>
      </c>
    </row>
    <row r="600" spans="1:7" ht="17.25">
      <c r="A600" s="150" t="s">
        <v>3367</v>
      </c>
      <c r="B600" s="150" t="s">
        <v>93</v>
      </c>
      <c r="C600" s="150" t="s">
        <v>3125</v>
      </c>
      <c r="D600" s="150" t="s">
        <v>3699</v>
      </c>
      <c r="E600" s="151" t="s">
        <v>3125</v>
      </c>
      <c r="F600" s="150" t="s">
        <v>2329</v>
      </c>
      <c r="G600" s="150" t="s">
        <v>3368</v>
      </c>
    </row>
    <row r="601" spans="1:7" ht="17.25">
      <c r="A601" s="150" t="s">
        <v>3001</v>
      </c>
      <c r="B601" s="150" t="s">
        <v>94</v>
      </c>
      <c r="C601" s="150" t="s">
        <v>3002</v>
      </c>
      <c r="D601" s="150" t="s">
        <v>3699</v>
      </c>
      <c r="E601" s="151" t="s">
        <v>3488</v>
      </c>
      <c r="F601" s="151" t="s">
        <v>2329</v>
      </c>
      <c r="G601" s="150" t="s">
        <v>3004</v>
      </c>
    </row>
    <row r="602" spans="1:7" ht="17.25">
      <c r="A602" s="150" t="s">
        <v>3370</v>
      </c>
      <c r="B602" s="150" t="s">
        <v>94</v>
      </c>
      <c r="C602" s="150" t="s">
        <v>3257</v>
      </c>
      <c r="D602" s="150" t="s">
        <v>3699</v>
      </c>
      <c r="E602" s="151" t="s">
        <v>217</v>
      </c>
      <c r="F602" s="150" t="s">
        <v>2329</v>
      </c>
      <c r="G602" s="150" t="s">
        <v>3371</v>
      </c>
    </row>
    <row r="603" spans="1:7" ht="17.25">
      <c r="A603" s="150" t="s">
        <v>3372</v>
      </c>
      <c r="B603" s="150" t="s">
        <v>93</v>
      </c>
      <c r="C603" s="150" t="s">
        <v>3373</v>
      </c>
      <c r="D603" s="150" t="s">
        <v>3699</v>
      </c>
      <c r="E603" s="151" t="s">
        <v>217</v>
      </c>
      <c r="F603" s="151" t="s">
        <v>2329</v>
      </c>
      <c r="G603" s="150" t="s">
        <v>2836</v>
      </c>
    </row>
    <row r="604" spans="1:7" ht="17.25">
      <c r="A604" s="150" t="s">
        <v>3374</v>
      </c>
      <c r="B604" s="150" t="s">
        <v>93</v>
      </c>
      <c r="C604" s="150" t="s">
        <v>3375</v>
      </c>
      <c r="D604" s="150" t="s">
        <v>3699</v>
      </c>
      <c r="E604" s="151" t="s">
        <v>217</v>
      </c>
      <c r="F604" s="150" t="s">
        <v>2329</v>
      </c>
      <c r="G604" s="150" t="s">
        <v>3376</v>
      </c>
    </row>
    <row r="605" spans="1:7" ht="17.25">
      <c r="A605" s="150" t="s">
        <v>3377</v>
      </c>
      <c r="B605" s="150" t="s">
        <v>93</v>
      </c>
      <c r="C605" s="150" t="s">
        <v>3378</v>
      </c>
      <c r="D605" s="150" t="s">
        <v>3699</v>
      </c>
      <c r="E605" s="151" t="s">
        <v>217</v>
      </c>
      <c r="F605" s="151" t="s">
        <v>2329</v>
      </c>
      <c r="G605" s="150" t="s">
        <v>3379</v>
      </c>
    </row>
    <row r="606" spans="1:7" ht="17.25">
      <c r="A606" s="52" t="s">
        <v>3567</v>
      </c>
      <c r="B606" s="52"/>
      <c r="C606" s="52"/>
      <c r="D606" s="52"/>
      <c r="E606" s="53"/>
      <c r="F606" s="52"/>
      <c r="G606" s="52"/>
    </row>
    <row r="607" spans="1:7" ht="17.25">
      <c r="A607" s="150" t="s">
        <v>3381</v>
      </c>
      <c r="B607" s="150" t="s">
        <v>99</v>
      </c>
      <c r="C607" s="150" t="s">
        <v>3382</v>
      </c>
      <c r="D607" s="150" t="s">
        <v>3699</v>
      </c>
      <c r="E607" s="151" t="s">
        <v>217</v>
      </c>
      <c r="F607" s="151" t="s">
        <v>2329</v>
      </c>
      <c r="G607" s="150" t="s">
        <v>3383</v>
      </c>
    </row>
    <row r="608" spans="1:7" ht="17.25">
      <c r="A608" s="150" t="s">
        <v>3013</v>
      </c>
      <c r="B608" s="150" t="s">
        <v>104</v>
      </c>
      <c r="C608" s="150" t="s">
        <v>2847</v>
      </c>
      <c r="D608" s="150" t="s">
        <v>3699</v>
      </c>
      <c r="E608" s="151" t="s">
        <v>3416</v>
      </c>
      <c r="F608" s="150" t="s">
        <v>2329</v>
      </c>
      <c r="G608" s="150" t="s">
        <v>2836</v>
      </c>
    </row>
    <row r="609" spans="1:7" ht="17.25">
      <c r="A609" s="150" t="s">
        <v>3014</v>
      </c>
      <c r="B609" s="150" t="s">
        <v>101</v>
      </c>
      <c r="C609" s="150" t="s">
        <v>3015</v>
      </c>
      <c r="D609" s="150" t="s">
        <v>3699</v>
      </c>
      <c r="E609" s="151" t="s">
        <v>217</v>
      </c>
      <c r="F609" s="151" t="s">
        <v>2329</v>
      </c>
      <c r="G609" s="150" t="s">
        <v>3016</v>
      </c>
    </row>
    <row r="610" spans="1:7" ht="17.25">
      <c r="A610" s="150" t="s">
        <v>3017</v>
      </c>
      <c r="B610" s="150" t="s">
        <v>2957</v>
      </c>
      <c r="C610" s="150" t="s">
        <v>2847</v>
      </c>
      <c r="D610" s="150" t="s">
        <v>3699</v>
      </c>
      <c r="E610" s="151" t="s">
        <v>3416</v>
      </c>
      <c r="F610" s="151" t="s">
        <v>2329</v>
      </c>
      <c r="G610" s="150" t="s">
        <v>2836</v>
      </c>
    </row>
    <row r="611" spans="1:7" ht="17.25">
      <c r="A611" s="150" t="s">
        <v>3384</v>
      </c>
      <c r="B611" s="150" t="s">
        <v>2957</v>
      </c>
      <c r="C611" s="150" t="s">
        <v>217</v>
      </c>
      <c r="D611" s="150" t="s">
        <v>3699</v>
      </c>
      <c r="E611" s="151" t="s">
        <v>217</v>
      </c>
      <c r="F611" s="151" t="s">
        <v>2329</v>
      </c>
      <c r="G611" s="150" t="s">
        <v>2836</v>
      </c>
    </row>
    <row r="612" spans="1:7" ht="17.25">
      <c r="A612" s="52" t="s">
        <v>3570</v>
      </c>
      <c r="B612" s="52"/>
      <c r="C612" s="52"/>
      <c r="D612" s="52"/>
      <c r="E612" s="53"/>
      <c r="F612" s="52"/>
      <c r="G612" s="52"/>
    </row>
    <row r="613" spans="1:7" ht="17.25">
      <c r="A613" s="150" t="s">
        <v>2843</v>
      </c>
      <c r="B613" s="150" t="s">
        <v>35</v>
      </c>
      <c r="C613" s="150" t="s">
        <v>2844</v>
      </c>
      <c r="D613" s="150" t="s">
        <v>3700</v>
      </c>
      <c r="E613" s="151" t="s">
        <v>1333</v>
      </c>
      <c r="F613" s="150" t="s">
        <v>2329</v>
      </c>
      <c r="G613" s="150" t="s">
        <v>2845</v>
      </c>
    </row>
    <row r="614" spans="1:7" ht="17.25">
      <c r="A614" s="52" t="s">
        <v>3573</v>
      </c>
      <c r="B614" s="52"/>
      <c r="C614" s="52"/>
      <c r="D614" s="52"/>
      <c r="E614" s="53"/>
      <c r="F614" s="52"/>
      <c r="G614" s="52"/>
    </row>
    <row r="615" spans="1:7" ht="17.25">
      <c r="A615" s="150" t="s">
        <v>2902</v>
      </c>
      <c r="B615" s="150" t="s">
        <v>35</v>
      </c>
      <c r="C615" s="150" t="s">
        <v>2847</v>
      </c>
      <c r="D615" s="150" t="s">
        <v>3700</v>
      </c>
      <c r="E615" s="151" t="s">
        <v>2848</v>
      </c>
      <c r="F615" s="151" t="s">
        <v>2329</v>
      </c>
      <c r="G615" s="150" t="s">
        <v>2836</v>
      </c>
    </row>
    <row r="616" spans="1:7" ht="17.25">
      <c r="A616" s="52" t="s">
        <v>3578</v>
      </c>
      <c r="B616" s="52"/>
      <c r="C616" s="52"/>
      <c r="D616" s="52"/>
      <c r="E616" s="53"/>
      <c r="F616" s="52"/>
      <c r="G616" s="52"/>
    </row>
    <row r="617" spans="1:7" ht="17.25">
      <c r="A617" s="150" t="s">
        <v>2954</v>
      </c>
      <c r="B617" s="150" t="s">
        <v>17</v>
      </c>
      <c r="C617" s="150" t="s">
        <v>2854</v>
      </c>
      <c r="D617" s="150" t="s">
        <v>3700</v>
      </c>
      <c r="E617" s="151" t="s">
        <v>2841</v>
      </c>
      <c r="F617" s="150" t="s">
        <v>2329</v>
      </c>
      <c r="G617" s="150" t="s">
        <v>2955</v>
      </c>
    </row>
    <row r="618" spans="1:7" ht="17.25">
      <c r="A618" s="150" t="s">
        <v>2956</v>
      </c>
      <c r="B618" s="150" t="s">
        <v>2957</v>
      </c>
      <c r="C618" s="150" t="s">
        <v>1333</v>
      </c>
      <c r="D618" s="150" t="s">
        <v>3700</v>
      </c>
      <c r="E618" s="151" t="s">
        <v>1333</v>
      </c>
      <c r="F618" s="151" t="s">
        <v>2329</v>
      </c>
      <c r="G618" s="150" t="s">
        <v>2836</v>
      </c>
    </row>
    <row r="619" spans="1:7" ht="17.25">
      <c r="A619" s="150" t="s">
        <v>2958</v>
      </c>
      <c r="B619" s="150"/>
      <c r="C619" s="150" t="s">
        <v>2959</v>
      </c>
      <c r="D619" s="150" t="s">
        <v>3700</v>
      </c>
      <c r="E619" s="151" t="s">
        <v>1333</v>
      </c>
      <c r="F619" s="151" t="s">
        <v>2329</v>
      </c>
      <c r="G619" s="150" t="s">
        <v>2836</v>
      </c>
    </row>
    <row r="620" spans="1:7" ht="17.25">
      <c r="A620" s="52" t="s">
        <v>3580</v>
      </c>
      <c r="B620" s="52"/>
      <c r="C620" s="52"/>
      <c r="D620" s="52"/>
      <c r="E620" s="53"/>
      <c r="F620" s="52"/>
      <c r="G620" s="52"/>
    </row>
    <row r="621" spans="1:7" ht="17.25">
      <c r="A621" s="150" t="s">
        <v>2961</v>
      </c>
      <c r="B621" s="150" t="s">
        <v>10</v>
      </c>
      <c r="C621" s="150" t="s">
        <v>2847</v>
      </c>
      <c r="D621" s="150" t="s">
        <v>3700</v>
      </c>
      <c r="E621" s="151" t="s">
        <v>2848</v>
      </c>
      <c r="F621" s="151" t="s">
        <v>2329</v>
      </c>
      <c r="G621" s="150" t="s">
        <v>2836</v>
      </c>
    </row>
    <row r="622" spans="1:7" ht="17.25">
      <c r="A622" s="150" t="s">
        <v>2962</v>
      </c>
      <c r="B622" s="150" t="s">
        <v>10</v>
      </c>
      <c r="C622" s="150" t="s">
        <v>2847</v>
      </c>
      <c r="D622" s="150" t="s">
        <v>3700</v>
      </c>
      <c r="E622" s="151" t="s">
        <v>2848</v>
      </c>
      <c r="F622" s="151" t="s">
        <v>2329</v>
      </c>
      <c r="G622" s="150" t="s">
        <v>2836</v>
      </c>
    </row>
    <row r="623" spans="1:7" ht="17.25">
      <c r="A623" s="150" t="s">
        <v>2963</v>
      </c>
      <c r="B623" s="150" t="s">
        <v>10</v>
      </c>
      <c r="C623" s="150" t="s">
        <v>2847</v>
      </c>
      <c r="D623" s="150" t="s">
        <v>3700</v>
      </c>
      <c r="E623" s="151" t="s">
        <v>2848</v>
      </c>
      <c r="F623" s="151" t="s">
        <v>2329</v>
      </c>
      <c r="G623" s="150" t="s">
        <v>2836</v>
      </c>
    </row>
    <row r="624" spans="1:7" ht="17.25">
      <c r="A624" s="150" t="s">
        <v>2964</v>
      </c>
      <c r="B624" s="150" t="s">
        <v>10</v>
      </c>
      <c r="C624" s="150" t="s">
        <v>2847</v>
      </c>
      <c r="D624" s="150" t="s">
        <v>3700</v>
      </c>
      <c r="E624" s="151" t="s">
        <v>2848</v>
      </c>
      <c r="F624" s="151" t="s">
        <v>2329</v>
      </c>
      <c r="G624" s="150" t="s">
        <v>2836</v>
      </c>
    </row>
    <row r="625" spans="1:7" ht="17.25">
      <c r="A625" s="52" t="s">
        <v>3581</v>
      </c>
      <c r="B625" s="52"/>
      <c r="C625" s="52"/>
      <c r="D625" s="52"/>
      <c r="E625" s="53"/>
      <c r="F625" s="52"/>
      <c r="G625" s="52"/>
    </row>
    <row r="626" spans="1:7" ht="17.25">
      <c r="A626" s="150" t="s">
        <v>2966</v>
      </c>
      <c r="B626" s="150" t="s">
        <v>2957</v>
      </c>
      <c r="C626" s="150" t="s">
        <v>2847</v>
      </c>
      <c r="D626" s="150" t="s">
        <v>3700</v>
      </c>
      <c r="E626" s="151" t="s">
        <v>2848</v>
      </c>
      <c r="F626" s="151" t="s">
        <v>2329</v>
      </c>
      <c r="G626" s="150" t="s">
        <v>2836</v>
      </c>
    </row>
    <row r="627" spans="1:7" ht="17.25">
      <c r="A627" s="150" t="s">
        <v>2967</v>
      </c>
      <c r="B627" s="150" t="s">
        <v>2957</v>
      </c>
      <c r="C627" s="150" t="s">
        <v>2847</v>
      </c>
      <c r="D627" s="150" t="s">
        <v>3700</v>
      </c>
      <c r="E627" s="151" t="s">
        <v>2848</v>
      </c>
      <c r="F627" s="151" t="s">
        <v>2329</v>
      </c>
      <c r="G627" s="150" t="s">
        <v>2836</v>
      </c>
    </row>
    <row r="628" spans="1:7" ht="17.25">
      <c r="A628" s="150" t="s">
        <v>2968</v>
      </c>
      <c r="B628" s="150" t="s">
        <v>2957</v>
      </c>
      <c r="C628" s="150" t="s">
        <v>2847</v>
      </c>
      <c r="D628" s="150" t="s">
        <v>3700</v>
      </c>
      <c r="E628" s="151" t="s">
        <v>2848</v>
      </c>
      <c r="F628" s="150" t="s">
        <v>2329</v>
      </c>
      <c r="G628" s="150" t="s">
        <v>2836</v>
      </c>
    </row>
    <row r="629" spans="1:7" ht="17.25">
      <c r="A629" s="52" t="s">
        <v>3582</v>
      </c>
      <c r="B629" s="52"/>
      <c r="C629" s="52"/>
      <c r="D629" s="52"/>
      <c r="E629" s="53"/>
      <c r="F629" s="52"/>
      <c r="G629" s="52"/>
    </row>
    <row r="630" spans="1:7" ht="17.25">
      <c r="A630" s="150" t="s">
        <v>2970</v>
      </c>
      <c r="B630" s="150" t="s">
        <v>2957</v>
      </c>
      <c r="C630" s="150" t="s">
        <v>2847</v>
      </c>
      <c r="D630" s="150" t="s">
        <v>3700</v>
      </c>
      <c r="E630" s="151" t="s">
        <v>2848</v>
      </c>
      <c r="F630" s="150" t="s">
        <v>2329</v>
      </c>
      <c r="G630" s="150" t="s">
        <v>2836</v>
      </c>
    </row>
    <row r="631" spans="1:7" ht="17.25">
      <c r="A631" s="150" t="s">
        <v>2971</v>
      </c>
      <c r="B631" s="150" t="s">
        <v>2957</v>
      </c>
      <c r="C631" s="150" t="s">
        <v>2847</v>
      </c>
      <c r="D631" s="150" t="s">
        <v>3700</v>
      </c>
      <c r="E631" s="151" t="s">
        <v>2848</v>
      </c>
      <c r="F631" s="151" t="s">
        <v>2329</v>
      </c>
      <c r="G631" s="150" t="s">
        <v>2836</v>
      </c>
    </row>
    <row r="632" spans="1:7" ht="17.25">
      <c r="A632" s="52" t="s">
        <v>3583</v>
      </c>
      <c r="B632" s="52"/>
      <c r="C632" s="52"/>
      <c r="D632" s="52"/>
      <c r="E632" s="53"/>
      <c r="F632" s="52"/>
      <c r="G632" s="52"/>
    </row>
    <row r="633" spans="1:7" ht="17.25">
      <c r="A633" s="150" t="s">
        <v>2973</v>
      </c>
      <c r="B633" s="150" t="s">
        <v>2974</v>
      </c>
      <c r="C633" s="150" t="s">
        <v>2854</v>
      </c>
      <c r="D633" s="150" t="s">
        <v>3700</v>
      </c>
      <c r="E633" s="151" t="s">
        <v>2841</v>
      </c>
      <c r="F633" s="150" t="s">
        <v>2329</v>
      </c>
      <c r="G633" s="150" t="s">
        <v>2975</v>
      </c>
    </row>
    <row r="634" spans="1:7" ht="17.25">
      <c r="A634" s="150" t="s">
        <v>2976</v>
      </c>
      <c r="B634" s="150" t="s">
        <v>2977</v>
      </c>
      <c r="C634" s="150" t="s">
        <v>2854</v>
      </c>
      <c r="D634" s="150" t="s">
        <v>3700</v>
      </c>
      <c r="E634" s="151" t="s">
        <v>2841</v>
      </c>
      <c r="F634" s="151" t="s">
        <v>2329</v>
      </c>
      <c r="G634" s="150" t="s">
        <v>2978</v>
      </c>
    </row>
    <row r="635" spans="1:7" ht="17.25">
      <c r="A635" s="150" t="s">
        <v>2984</v>
      </c>
      <c r="B635" s="150" t="s">
        <v>88</v>
      </c>
      <c r="C635" s="150" t="s">
        <v>2854</v>
      </c>
      <c r="D635" s="150" t="s">
        <v>3700</v>
      </c>
      <c r="E635" s="151" t="s">
        <v>2841</v>
      </c>
      <c r="F635" s="151" t="s">
        <v>2329</v>
      </c>
      <c r="G635" s="150" t="s">
        <v>2985</v>
      </c>
    </row>
    <row r="636" spans="1:7" ht="17.25">
      <c r="A636" s="150" t="s">
        <v>2990</v>
      </c>
      <c r="B636" s="150" t="s">
        <v>2957</v>
      </c>
      <c r="C636" s="150" t="s">
        <v>2893</v>
      </c>
      <c r="D636" s="150" t="s">
        <v>3700</v>
      </c>
      <c r="E636" s="151" t="s">
        <v>2894</v>
      </c>
      <c r="F636" s="151" t="s">
        <v>2329</v>
      </c>
      <c r="G636" s="150" t="s">
        <v>2836</v>
      </c>
    </row>
    <row r="637" spans="1:7" ht="17.25">
      <c r="A637" s="150" t="s">
        <v>2991</v>
      </c>
      <c r="B637" s="150" t="s">
        <v>2957</v>
      </c>
      <c r="C637" s="150" t="s">
        <v>2854</v>
      </c>
      <c r="D637" s="150" t="s">
        <v>3700</v>
      </c>
      <c r="E637" s="151" t="s">
        <v>2841</v>
      </c>
      <c r="F637" s="151" t="s">
        <v>2329</v>
      </c>
      <c r="G637" s="150" t="s">
        <v>2836</v>
      </c>
    </row>
    <row r="638" spans="1:7" ht="17.25">
      <c r="A638" s="150" t="s">
        <v>2992</v>
      </c>
      <c r="B638" s="150" t="s">
        <v>2993</v>
      </c>
      <c r="C638" s="150" t="s">
        <v>2847</v>
      </c>
      <c r="D638" s="150" t="s">
        <v>3700</v>
      </c>
      <c r="E638" s="151" t="s">
        <v>2848</v>
      </c>
      <c r="F638" s="151" t="s">
        <v>2329</v>
      </c>
      <c r="G638" s="150" t="s">
        <v>2836</v>
      </c>
    </row>
    <row r="639" spans="1:7" ht="17.25">
      <c r="A639" s="150" t="s">
        <v>2992</v>
      </c>
      <c r="B639" s="150" t="s">
        <v>2993</v>
      </c>
      <c r="C639" s="150" t="s">
        <v>2847</v>
      </c>
      <c r="D639" s="150" t="s">
        <v>3700</v>
      </c>
      <c r="E639" s="151" t="s">
        <v>2848</v>
      </c>
      <c r="F639" s="150" t="s">
        <v>2329</v>
      </c>
      <c r="G639" s="150" t="s">
        <v>2836</v>
      </c>
    </row>
    <row r="640" spans="1:7" ht="17.25">
      <c r="A640" s="52" t="s">
        <v>3584</v>
      </c>
      <c r="B640" s="52"/>
      <c r="C640" s="52"/>
      <c r="D640" s="52"/>
      <c r="E640" s="53"/>
      <c r="F640" s="52"/>
      <c r="G640" s="52"/>
    </row>
    <row r="641" spans="1:7" ht="17.25">
      <c r="A641" s="150" t="s">
        <v>2995</v>
      </c>
      <c r="B641" s="150" t="s">
        <v>2957</v>
      </c>
      <c r="C641" s="150" t="s">
        <v>2854</v>
      </c>
      <c r="D641" s="150" t="s">
        <v>3700</v>
      </c>
      <c r="E641" s="151" t="s">
        <v>2841</v>
      </c>
      <c r="F641" s="151" t="s">
        <v>2329</v>
      </c>
      <c r="G641" s="150" t="s">
        <v>2836</v>
      </c>
    </row>
    <row r="642" spans="1:7" ht="17.25">
      <c r="A642" s="52" t="s">
        <v>3585</v>
      </c>
      <c r="B642" s="52"/>
      <c r="C642" s="52"/>
      <c r="D642" s="52"/>
      <c r="E642" s="53"/>
      <c r="F642" s="52"/>
      <c r="G642" s="52"/>
    </row>
    <row r="643" spans="1:7" ht="17.25">
      <c r="A643" s="150" t="s">
        <v>3001</v>
      </c>
      <c r="B643" s="150" t="s">
        <v>94</v>
      </c>
      <c r="C643" s="150" t="s">
        <v>3002</v>
      </c>
      <c r="D643" s="150" t="s">
        <v>3700</v>
      </c>
      <c r="E643" s="151" t="s">
        <v>3488</v>
      </c>
      <c r="F643" s="151" t="s">
        <v>2329</v>
      </c>
      <c r="G643" s="150" t="s">
        <v>3004</v>
      </c>
    </row>
    <row r="644" spans="1:7" ht="17.25">
      <c r="A644" s="52" t="s">
        <v>3586</v>
      </c>
      <c r="B644" s="52"/>
      <c r="C644" s="52"/>
      <c r="D644" s="52"/>
      <c r="E644" s="53"/>
      <c r="F644" s="52"/>
      <c r="G644" s="52"/>
    </row>
    <row r="645" spans="1:7" ht="15">
      <c r="A645" s="36" t="s">
        <v>3011</v>
      </c>
      <c r="B645" s="36" t="s">
        <v>2957</v>
      </c>
      <c r="C645" s="36" t="s">
        <v>2854</v>
      </c>
      <c r="D645" s="36" t="s">
        <v>3700</v>
      </c>
      <c r="E645" s="51" t="s">
        <v>2841</v>
      </c>
      <c r="F645" s="51" t="s">
        <v>2329</v>
      </c>
      <c r="G645" s="36" t="s">
        <v>3012</v>
      </c>
    </row>
    <row r="646" spans="1:7" ht="17.25">
      <c r="A646" s="150" t="s">
        <v>3013</v>
      </c>
      <c r="B646" s="150" t="s">
        <v>104</v>
      </c>
      <c r="C646" s="150" t="s">
        <v>2847</v>
      </c>
      <c r="D646" s="150" t="s">
        <v>3700</v>
      </c>
      <c r="E646" s="151" t="s">
        <v>2848</v>
      </c>
      <c r="F646" s="151" t="s">
        <v>2329</v>
      </c>
      <c r="G646" s="150" t="s">
        <v>2836</v>
      </c>
    </row>
    <row r="647" spans="1:7" ht="17.25">
      <c r="A647" s="150" t="s">
        <v>3014</v>
      </c>
      <c r="B647" s="150" t="s">
        <v>101</v>
      </c>
      <c r="C647" s="150" t="s">
        <v>3015</v>
      </c>
      <c r="D647" s="150" t="s">
        <v>3700</v>
      </c>
      <c r="E647" s="151" t="s">
        <v>2841</v>
      </c>
      <c r="F647" s="150" t="s">
        <v>2329</v>
      </c>
      <c r="G647" s="150" t="s">
        <v>3016</v>
      </c>
    </row>
    <row r="648" spans="1:7" ht="17.25">
      <c r="A648" s="150" t="s">
        <v>3017</v>
      </c>
      <c r="B648" s="150" t="s">
        <v>2957</v>
      </c>
      <c r="C648" s="150" t="s">
        <v>2847</v>
      </c>
      <c r="D648" s="150" t="s">
        <v>3700</v>
      </c>
      <c r="E648" s="151" t="s">
        <v>2848</v>
      </c>
      <c r="F648" s="151" t="s">
        <v>2329</v>
      </c>
      <c r="G648" s="150" t="s">
        <v>2836</v>
      </c>
    </row>
    <row r="649" spans="1:7" ht="17.25">
      <c r="A649" s="52" t="s">
        <v>3589</v>
      </c>
      <c r="B649" s="52"/>
      <c r="C649" s="52"/>
      <c r="D649" s="52"/>
      <c r="E649" s="53"/>
      <c r="F649" s="52"/>
      <c r="G649" s="52"/>
    </row>
    <row r="650" spans="1:7" ht="17.25">
      <c r="A650" s="150" t="s">
        <v>2843</v>
      </c>
      <c r="B650" s="150" t="s">
        <v>35</v>
      </c>
      <c r="C650" s="150" t="s">
        <v>2844</v>
      </c>
      <c r="D650" s="150" t="s">
        <v>3701</v>
      </c>
      <c r="E650" s="151" t="s">
        <v>2959</v>
      </c>
      <c r="F650" s="151" t="s">
        <v>2329</v>
      </c>
      <c r="G650" s="150" t="s">
        <v>2845</v>
      </c>
    </row>
    <row r="651" spans="1:7" ht="15">
      <c r="A651" s="36" t="s">
        <v>3135</v>
      </c>
      <c r="B651" s="36" t="s">
        <v>36</v>
      </c>
      <c r="C651" s="36" t="s">
        <v>217</v>
      </c>
      <c r="D651" s="36" t="s">
        <v>3701</v>
      </c>
      <c r="E651" s="51" t="s">
        <v>217</v>
      </c>
      <c r="F651" s="51" t="s">
        <v>2329</v>
      </c>
      <c r="G651" s="36" t="s">
        <v>3136</v>
      </c>
    </row>
    <row r="652" spans="1:7" ht="17.25">
      <c r="A652" s="150" t="s">
        <v>3147</v>
      </c>
      <c r="B652" s="150" t="s">
        <v>36</v>
      </c>
      <c r="C652" s="150" t="s">
        <v>3125</v>
      </c>
      <c r="D652" s="150" t="s">
        <v>3701</v>
      </c>
      <c r="E652" s="151" t="s">
        <v>3125</v>
      </c>
      <c r="F652" s="151" t="s">
        <v>2329</v>
      </c>
      <c r="G652" s="150" t="s">
        <v>2836</v>
      </c>
    </row>
    <row r="653" spans="1:7" ht="15">
      <c r="A653" s="36" t="s">
        <v>3148</v>
      </c>
      <c r="B653" s="36" t="s">
        <v>33</v>
      </c>
      <c r="C653" s="36" t="s">
        <v>3125</v>
      </c>
      <c r="D653" s="36" t="s">
        <v>3701</v>
      </c>
      <c r="E653" s="51" t="s">
        <v>3125</v>
      </c>
      <c r="F653" s="51" t="s">
        <v>2329</v>
      </c>
      <c r="G653" s="36" t="s">
        <v>2836</v>
      </c>
    </row>
    <row r="654" spans="1:7" ht="17.25">
      <c r="A654" s="52" t="s">
        <v>3591</v>
      </c>
      <c r="B654" s="52"/>
      <c r="C654" s="52"/>
      <c r="D654" s="52"/>
      <c r="E654" s="53"/>
      <c r="F654" s="52"/>
      <c r="G654" s="52"/>
    </row>
    <row r="655" spans="1:7" ht="17.25">
      <c r="A655" s="150" t="s">
        <v>2902</v>
      </c>
      <c r="B655" s="150" t="s">
        <v>35</v>
      </c>
      <c r="C655" s="150" t="s">
        <v>2847</v>
      </c>
      <c r="D655" s="150" t="s">
        <v>3701</v>
      </c>
      <c r="E655" s="151" t="s">
        <v>3416</v>
      </c>
      <c r="F655" s="151" t="s">
        <v>2329</v>
      </c>
      <c r="G655" s="150" t="s">
        <v>2836</v>
      </c>
    </row>
    <row r="656" spans="1:7" ht="17.25">
      <c r="A656" s="52" t="s">
        <v>3593</v>
      </c>
      <c r="B656" s="52"/>
      <c r="C656" s="52"/>
      <c r="D656" s="52"/>
      <c r="E656" s="53"/>
      <c r="F656" s="52"/>
      <c r="G656" s="52"/>
    </row>
    <row r="657" spans="1:7" ht="15">
      <c r="A657" s="36" t="s">
        <v>3207</v>
      </c>
      <c r="B657" s="36" t="s">
        <v>36</v>
      </c>
      <c r="C657" s="36" t="s">
        <v>3125</v>
      </c>
      <c r="D657" s="36" t="s">
        <v>3701</v>
      </c>
      <c r="E657" s="51" t="s">
        <v>3125</v>
      </c>
      <c r="F657" s="51" t="s">
        <v>2329</v>
      </c>
      <c r="G657" s="36" t="s">
        <v>3208</v>
      </c>
    </row>
    <row r="658" spans="1:7" ht="17.25">
      <c r="A658" s="150" t="s">
        <v>3209</v>
      </c>
      <c r="B658" s="150" t="s">
        <v>36</v>
      </c>
      <c r="C658" s="150" t="s">
        <v>217</v>
      </c>
      <c r="D658" s="150" t="s">
        <v>3701</v>
      </c>
      <c r="E658" s="151" t="s">
        <v>217</v>
      </c>
      <c r="F658" s="151" t="s">
        <v>2329</v>
      </c>
      <c r="G658" s="150" t="s">
        <v>3210</v>
      </c>
    </row>
    <row r="659" spans="1:7" ht="17.25">
      <c r="A659" s="150" t="s">
        <v>3232</v>
      </c>
      <c r="B659" s="150" t="s">
        <v>36</v>
      </c>
      <c r="C659" s="150" t="s">
        <v>3125</v>
      </c>
      <c r="D659" s="150" t="s">
        <v>3701</v>
      </c>
      <c r="E659" s="151" t="s">
        <v>3125</v>
      </c>
      <c r="F659" s="151" t="s">
        <v>2329</v>
      </c>
      <c r="G659" s="150" t="s">
        <v>2836</v>
      </c>
    </row>
    <row r="660" spans="1:7" ht="17.25">
      <c r="A660" s="52" t="s">
        <v>3594</v>
      </c>
      <c r="B660" s="52"/>
      <c r="C660" s="52"/>
      <c r="D660" s="52"/>
      <c r="E660" s="53"/>
      <c r="F660" s="52"/>
      <c r="G660" s="52"/>
    </row>
    <row r="661" spans="1:7" ht="17.25">
      <c r="A661" s="150" t="s">
        <v>3238</v>
      </c>
      <c r="B661" s="150" t="s">
        <v>33</v>
      </c>
      <c r="C661" s="150" t="s">
        <v>3125</v>
      </c>
      <c r="D661" s="150" t="s">
        <v>3701</v>
      </c>
      <c r="E661" s="151" t="s">
        <v>3125</v>
      </c>
      <c r="F661" s="150" t="s">
        <v>2329</v>
      </c>
      <c r="G661" s="150" t="s">
        <v>3239</v>
      </c>
    </row>
    <row r="662" spans="1:7" ht="15">
      <c r="A662" s="36" t="s">
        <v>3259</v>
      </c>
      <c r="B662" s="36" t="s">
        <v>33</v>
      </c>
      <c r="C662" s="36" t="s">
        <v>217</v>
      </c>
      <c r="D662" s="36" t="s">
        <v>3701</v>
      </c>
      <c r="E662" s="51" t="s">
        <v>217</v>
      </c>
      <c r="F662" s="51" t="s">
        <v>2329</v>
      </c>
      <c r="G662" s="36" t="s">
        <v>2836</v>
      </c>
    </row>
    <row r="663" spans="1:7" ht="17.25">
      <c r="A663" s="52" t="s">
        <v>3596</v>
      </c>
      <c r="B663" s="52"/>
      <c r="C663" s="52"/>
      <c r="D663" s="52"/>
      <c r="E663" s="53"/>
      <c r="F663" s="52"/>
      <c r="G663" s="52"/>
    </row>
    <row r="664" spans="1:7" ht="17.25">
      <c r="A664" s="150" t="s">
        <v>2956</v>
      </c>
      <c r="B664" s="150" t="s">
        <v>2957</v>
      </c>
      <c r="C664" s="150" t="s">
        <v>1333</v>
      </c>
      <c r="D664" s="150" t="s">
        <v>3701</v>
      </c>
      <c r="E664" s="151" t="s">
        <v>1333</v>
      </c>
      <c r="F664" s="151" t="s">
        <v>2329</v>
      </c>
      <c r="G664" s="150" t="s">
        <v>2836</v>
      </c>
    </row>
    <row r="665" spans="1:7" ht="17.25">
      <c r="A665" s="150" t="s">
        <v>2958</v>
      </c>
      <c r="B665" s="150"/>
      <c r="C665" s="150" t="s">
        <v>2959</v>
      </c>
      <c r="D665" s="150" t="s">
        <v>3701</v>
      </c>
      <c r="E665" s="151" t="s">
        <v>2959</v>
      </c>
      <c r="F665" s="150" t="s">
        <v>2329</v>
      </c>
      <c r="G665" s="150" t="s">
        <v>2836</v>
      </c>
    </row>
    <row r="666" spans="1:7" ht="17.25">
      <c r="A666" s="150" t="s">
        <v>3290</v>
      </c>
      <c r="B666" s="150" t="s">
        <v>3291</v>
      </c>
      <c r="C666" s="150" t="s">
        <v>3125</v>
      </c>
      <c r="D666" s="150" t="s">
        <v>3701</v>
      </c>
      <c r="E666" s="151" t="s">
        <v>3125</v>
      </c>
      <c r="F666" s="151" t="s">
        <v>2329</v>
      </c>
      <c r="G666" s="150" t="s">
        <v>3292</v>
      </c>
    </row>
    <row r="667" spans="1:7" ht="17.25">
      <c r="A667" s="150" t="s">
        <v>3293</v>
      </c>
      <c r="B667" s="150"/>
      <c r="C667" s="150" t="s">
        <v>217</v>
      </c>
      <c r="D667" s="150" t="s">
        <v>3701</v>
      </c>
      <c r="E667" s="151" t="s">
        <v>217</v>
      </c>
      <c r="F667" s="151" t="s">
        <v>2329</v>
      </c>
      <c r="G667" s="150" t="s">
        <v>2836</v>
      </c>
    </row>
    <row r="668" spans="1:7" ht="17.25">
      <c r="A668" s="52" t="s">
        <v>3597</v>
      </c>
      <c r="B668" s="52"/>
      <c r="C668" s="52"/>
      <c r="D668" s="52"/>
      <c r="E668" s="53"/>
      <c r="F668" s="52"/>
      <c r="G668" s="52"/>
    </row>
    <row r="669" spans="1:7" ht="17.25">
      <c r="A669" s="150" t="s">
        <v>3295</v>
      </c>
      <c r="B669" s="150" t="s">
        <v>10</v>
      </c>
      <c r="C669" s="150" t="s">
        <v>217</v>
      </c>
      <c r="D669" s="150" t="s">
        <v>3701</v>
      </c>
      <c r="E669" s="151" t="s">
        <v>217</v>
      </c>
      <c r="F669" s="151" t="s">
        <v>2329</v>
      </c>
      <c r="G669" s="150" t="s">
        <v>2836</v>
      </c>
    </row>
    <row r="670" spans="1:7" ht="17.25">
      <c r="A670" s="150" t="s">
        <v>3296</v>
      </c>
      <c r="B670" s="150" t="s">
        <v>3297</v>
      </c>
      <c r="C670" s="150" t="s">
        <v>217</v>
      </c>
      <c r="D670" s="150" t="s">
        <v>3701</v>
      </c>
      <c r="E670" s="151" t="s">
        <v>217</v>
      </c>
      <c r="F670" s="151" t="s">
        <v>2329</v>
      </c>
      <c r="G670" s="150" t="s">
        <v>3298</v>
      </c>
    </row>
    <row r="671" spans="1:7" ht="17.25">
      <c r="A671" s="150" t="s">
        <v>3299</v>
      </c>
      <c r="B671" s="150" t="s">
        <v>3297</v>
      </c>
      <c r="C671" s="150" t="s">
        <v>217</v>
      </c>
      <c r="D671" s="150" t="s">
        <v>3701</v>
      </c>
      <c r="E671" s="151" t="s">
        <v>217</v>
      </c>
      <c r="F671" s="151" t="s">
        <v>2329</v>
      </c>
      <c r="G671" s="150" t="s">
        <v>2836</v>
      </c>
    </row>
    <row r="672" spans="1:7" ht="15">
      <c r="A672" s="36" t="s">
        <v>3300</v>
      </c>
      <c r="B672" s="36" t="s">
        <v>12</v>
      </c>
      <c r="C672" s="36" t="s">
        <v>217</v>
      </c>
      <c r="D672" s="36" t="s">
        <v>3701</v>
      </c>
      <c r="E672" s="51" t="s">
        <v>217</v>
      </c>
      <c r="F672" s="51" t="s">
        <v>2329</v>
      </c>
      <c r="G672" s="36" t="s">
        <v>3301</v>
      </c>
    </row>
    <row r="673" spans="1:7" ht="17.25">
      <c r="A673" s="52" t="s">
        <v>3598</v>
      </c>
      <c r="B673" s="52"/>
      <c r="C673" s="52"/>
      <c r="D673" s="52"/>
      <c r="E673" s="53"/>
      <c r="F673" s="52"/>
      <c r="G673" s="52"/>
    </row>
    <row r="674" spans="1:7" ht="17.25">
      <c r="A674" s="150" t="s">
        <v>3303</v>
      </c>
      <c r="B674" s="150" t="s">
        <v>2980</v>
      </c>
      <c r="C674" s="150" t="s">
        <v>217</v>
      </c>
      <c r="D674" s="150" t="s">
        <v>3701</v>
      </c>
      <c r="E674" s="151" t="s">
        <v>217</v>
      </c>
      <c r="F674" s="151" t="s">
        <v>2329</v>
      </c>
      <c r="G674" s="150" t="s">
        <v>2836</v>
      </c>
    </row>
    <row r="675" spans="1:7" ht="17.25">
      <c r="A675" s="150" t="s">
        <v>3304</v>
      </c>
      <c r="B675" s="150" t="s">
        <v>2980</v>
      </c>
      <c r="C675" s="150" t="s">
        <v>3305</v>
      </c>
      <c r="D675" s="150" t="s">
        <v>3701</v>
      </c>
      <c r="E675" s="151" t="s">
        <v>217</v>
      </c>
      <c r="F675" s="150" t="s">
        <v>2329</v>
      </c>
      <c r="G675" s="150" t="s">
        <v>2836</v>
      </c>
    </row>
    <row r="676" spans="1:7" ht="17.25">
      <c r="A676" s="150" t="s">
        <v>3306</v>
      </c>
      <c r="B676" s="150" t="s">
        <v>2980</v>
      </c>
      <c r="C676" s="150" t="s">
        <v>3257</v>
      </c>
      <c r="D676" s="150" t="s">
        <v>3701</v>
      </c>
      <c r="E676" s="151" t="s">
        <v>217</v>
      </c>
      <c r="F676" s="151" t="s">
        <v>2329</v>
      </c>
      <c r="G676" s="150" t="s">
        <v>3307</v>
      </c>
    </row>
    <row r="677" spans="1:7" ht="17.25">
      <c r="A677" s="150" t="s">
        <v>3308</v>
      </c>
      <c r="B677" s="150" t="s">
        <v>2980</v>
      </c>
      <c r="C677" s="150" t="s">
        <v>217</v>
      </c>
      <c r="D677" s="150" t="s">
        <v>3701</v>
      </c>
      <c r="E677" s="151" t="s">
        <v>217</v>
      </c>
      <c r="F677" s="150" t="s">
        <v>2329</v>
      </c>
      <c r="G677" s="150" t="s">
        <v>2836</v>
      </c>
    </row>
    <row r="678" spans="1:7" ht="17.25">
      <c r="A678" s="52" t="s">
        <v>3599</v>
      </c>
      <c r="B678" s="52"/>
      <c r="C678" s="52"/>
      <c r="D678" s="52"/>
      <c r="E678" s="53"/>
      <c r="F678" s="52"/>
      <c r="G678" s="52"/>
    </row>
    <row r="679" spans="1:7" ht="17.25">
      <c r="A679" s="150" t="s">
        <v>3310</v>
      </c>
      <c r="B679" s="150" t="s">
        <v>3311</v>
      </c>
      <c r="C679" s="150" t="s">
        <v>3312</v>
      </c>
      <c r="D679" s="150" t="s">
        <v>3701</v>
      </c>
      <c r="E679" s="151" t="s">
        <v>217</v>
      </c>
      <c r="F679" s="150" t="s">
        <v>2329</v>
      </c>
      <c r="G679" s="150" t="s">
        <v>2836</v>
      </c>
    </row>
    <row r="680" spans="1:7" ht="17.25">
      <c r="A680" s="150" t="s">
        <v>3313</v>
      </c>
      <c r="B680" s="150" t="s">
        <v>3314</v>
      </c>
      <c r="C680" s="150" t="s">
        <v>3315</v>
      </c>
      <c r="D680" s="150" t="s">
        <v>3701</v>
      </c>
      <c r="E680" s="151" t="s">
        <v>217</v>
      </c>
      <c r="F680" s="151" t="s">
        <v>2329</v>
      </c>
      <c r="G680" s="150" t="s">
        <v>2836</v>
      </c>
    </row>
    <row r="681" spans="1:7" ht="17.25">
      <c r="A681" s="150" t="s">
        <v>3316</v>
      </c>
      <c r="B681" s="150" t="s">
        <v>3317</v>
      </c>
      <c r="C681" s="150" t="s">
        <v>217</v>
      </c>
      <c r="D681" s="150" t="s">
        <v>3701</v>
      </c>
      <c r="E681" s="151" t="s">
        <v>217</v>
      </c>
      <c r="F681" s="151" t="s">
        <v>2329</v>
      </c>
      <c r="G681" s="150" t="s">
        <v>2836</v>
      </c>
    </row>
    <row r="682" spans="1:7" ht="15">
      <c r="A682" s="36" t="s">
        <v>3318</v>
      </c>
      <c r="B682" s="36" t="s">
        <v>3319</v>
      </c>
      <c r="C682" s="36" t="s">
        <v>217</v>
      </c>
      <c r="D682" s="36" t="s">
        <v>3701</v>
      </c>
      <c r="E682" s="51" t="s">
        <v>217</v>
      </c>
      <c r="F682" s="51" t="s">
        <v>2329</v>
      </c>
      <c r="G682" s="36" t="s">
        <v>2836</v>
      </c>
    </row>
    <row r="683" spans="1:7" ht="17.25">
      <c r="A683" s="150" t="s">
        <v>3320</v>
      </c>
      <c r="B683" s="150" t="s">
        <v>3317</v>
      </c>
      <c r="C683" s="150" t="s">
        <v>217</v>
      </c>
      <c r="D683" s="150" t="s">
        <v>3701</v>
      </c>
      <c r="E683" s="151" t="s">
        <v>217</v>
      </c>
      <c r="F683" s="151" t="s">
        <v>2329</v>
      </c>
      <c r="G683" s="150" t="s">
        <v>2836</v>
      </c>
    </row>
    <row r="684" spans="1:7" ht="17.25">
      <c r="A684" s="150" t="s">
        <v>3321</v>
      </c>
      <c r="B684" s="150" t="s">
        <v>3317</v>
      </c>
      <c r="C684" s="150" t="s">
        <v>217</v>
      </c>
      <c r="D684" s="150" t="s">
        <v>3701</v>
      </c>
      <c r="E684" s="151" t="s">
        <v>217</v>
      </c>
      <c r="F684" s="150" t="s">
        <v>2329</v>
      </c>
      <c r="G684" s="150" t="s">
        <v>2836</v>
      </c>
    </row>
    <row r="685" spans="1:7" ht="17.25">
      <c r="A685" s="52" t="s">
        <v>3600</v>
      </c>
      <c r="B685" s="52"/>
      <c r="C685" s="52"/>
      <c r="D685" s="52"/>
      <c r="E685" s="53"/>
      <c r="F685" s="52"/>
      <c r="G685" s="52"/>
    </row>
    <row r="686" spans="1:7" ht="17.25">
      <c r="A686" s="150" t="s">
        <v>3323</v>
      </c>
      <c r="B686" s="150" t="s">
        <v>10</v>
      </c>
      <c r="C686" s="150" t="s">
        <v>217</v>
      </c>
      <c r="D686" s="150" t="s">
        <v>3701</v>
      </c>
      <c r="E686" s="151" t="s">
        <v>217</v>
      </c>
      <c r="F686" s="150" t="s">
        <v>2329</v>
      </c>
      <c r="G686" s="150" t="s">
        <v>2836</v>
      </c>
    </row>
    <row r="687" spans="1:7" ht="15">
      <c r="A687" s="36" t="s">
        <v>2961</v>
      </c>
      <c r="B687" s="36" t="s">
        <v>10</v>
      </c>
      <c r="C687" s="36" t="s">
        <v>2847</v>
      </c>
      <c r="D687" s="36" t="s">
        <v>3701</v>
      </c>
      <c r="E687" s="51" t="s">
        <v>3416</v>
      </c>
      <c r="F687" s="51" t="s">
        <v>2329</v>
      </c>
      <c r="G687" s="36" t="s">
        <v>2836</v>
      </c>
    </row>
    <row r="688" spans="1:7" ht="17.25">
      <c r="A688" s="150" t="s">
        <v>2962</v>
      </c>
      <c r="B688" s="150" t="s">
        <v>10</v>
      </c>
      <c r="C688" s="150" t="s">
        <v>2847</v>
      </c>
      <c r="D688" s="150" t="s">
        <v>3701</v>
      </c>
      <c r="E688" s="151" t="s">
        <v>3416</v>
      </c>
      <c r="F688" s="151" t="s">
        <v>2329</v>
      </c>
      <c r="G688" s="150" t="s">
        <v>2836</v>
      </c>
    </row>
    <row r="689" spans="1:7" ht="17.25">
      <c r="A689" s="150" t="s">
        <v>2963</v>
      </c>
      <c r="B689" s="150" t="s">
        <v>10</v>
      </c>
      <c r="C689" s="150" t="s">
        <v>2847</v>
      </c>
      <c r="D689" s="150" t="s">
        <v>3701</v>
      </c>
      <c r="E689" s="151" t="s">
        <v>3416</v>
      </c>
      <c r="F689" s="150" t="s">
        <v>2329</v>
      </c>
      <c r="G689" s="150" t="s">
        <v>2836</v>
      </c>
    </row>
    <row r="690" spans="1:7" ht="17.25">
      <c r="A690" s="150" t="s">
        <v>2964</v>
      </c>
      <c r="B690" s="150" t="s">
        <v>10</v>
      </c>
      <c r="C690" s="150" t="s">
        <v>2847</v>
      </c>
      <c r="D690" s="150" t="s">
        <v>3701</v>
      </c>
      <c r="E690" s="151" t="s">
        <v>3416</v>
      </c>
      <c r="F690" s="151" t="s">
        <v>2329</v>
      </c>
      <c r="G690" s="150" t="s">
        <v>2836</v>
      </c>
    </row>
    <row r="691" spans="1:7" ht="17.25">
      <c r="A691" s="150" t="s">
        <v>3324</v>
      </c>
      <c r="B691" s="150" t="s">
        <v>61</v>
      </c>
      <c r="C691" s="150" t="s">
        <v>217</v>
      </c>
      <c r="D691" s="150" t="s">
        <v>3701</v>
      </c>
      <c r="E691" s="151" t="s">
        <v>217</v>
      </c>
      <c r="F691" s="150" t="s">
        <v>2329</v>
      </c>
      <c r="G691" s="150" t="s">
        <v>3325</v>
      </c>
    </row>
    <row r="692" spans="1:7" ht="15">
      <c r="A692" s="36" t="s">
        <v>3326</v>
      </c>
      <c r="B692" s="36" t="s">
        <v>61</v>
      </c>
      <c r="C692" s="36" t="s">
        <v>217</v>
      </c>
      <c r="D692" s="36" t="s">
        <v>3701</v>
      </c>
      <c r="E692" s="51" t="s">
        <v>217</v>
      </c>
      <c r="F692" s="51" t="s">
        <v>2329</v>
      </c>
      <c r="G692" s="36" t="s">
        <v>2836</v>
      </c>
    </row>
    <row r="693" spans="1:7" ht="17.25">
      <c r="A693" s="52" t="s">
        <v>3601</v>
      </c>
      <c r="B693" s="52"/>
      <c r="C693" s="52"/>
      <c r="D693" s="52"/>
      <c r="E693" s="53"/>
      <c r="F693" s="52"/>
      <c r="G693" s="52"/>
    </row>
    <row r="694" spans="1:7" ht="17.25">
      <c r="A694" s="150" t="s">
        <v>3328</v>
      </c>
      <c r="B694" s="150" t="s">
        <v>74</v>
      </c>
      <c r="C694" s="150" t="s">
        <v>217</v>
      </c>
      <c r="D694" s="150" t="s">
        <v>3701</v>
      </c>
      <c r="E694" s="151" t="s">
        <v>217</v>
      </c>
      <c r="F694" s="150" t="s">
        <v>2329</v>
      </c>
      <c r="G694" s="150" t="s">
        <v>2836</v>
      </c>
    </row>
    <row r="695" spans="1:7" ht="17.25">
      <c r="A695" s="150" t="s">
        <v>3329</v>
      </c>
      <c r="B695" s="150" t="s">
        <v>3330</v>
      </c>
      <c r="C695" s="150" t="s">
        <v>3312</v>
      </c>
      <c r="D695" s="150" t="s">
        <v>3701</v>
      </c>
      <c r="E695" s="151" t="s">
        <v>217</v>
      </c>
      <c r="F695" s="151" t="s">
        <v>2329</v>
      </c>
      <c r="G695" s="150" t="s">
        <v>2836</v>
      </c>
    </row>
    <row r="696" spans="1:7" ht="17.25">
      <c r="A696" s="150" t="s">
        <v>3331</v>
      </c>
      <c r="B696" s="150" t="s">
        <v>74</v>
      </c>
      <c r="C696" s="150" t="s">
        <v>3332</v>
      </c>
      <c r="D696" s="150" t="s">
        <v>3701</v>
      </c>
      <c r="E696" s="151" t="s">
        <v>217</v>
      </c>
      <c r="F696" s="150" t="s">
        <v>2329</v>
      </c>
      <c r="G696" s="150" t="s">
        <v>3333</v>
      </c>
    </row>
    <row r="697" spans="1:7" ht="15">
      <c r="A697" s="36" t="s">
        <v>3334</v>
      </c>
      <c r="B697" s="36" t="s">
        <v>2957</v>
      </c>
      <c r="C697" s="36" t="s">
        <v>3335</v>
      </c>
      <c r="D697" s="36" t="s">
        <v>3701</v>
      </c>
      <c r="E697" s="51" t="s">
        <v>217</v>
      </c>
      <c r="F697" s="51" t="s">
        <v>2329</v>
      </c>
      <c r="G697" s="36" t="s">
        <v>2836</v>
      </c>
    </row>
    <row r="698" spans="1:7" ht="17.25">
      <c r="A698" s="150" t="s">
        <v>2966</v>
      </c>
      <c r="B698" s="150" t="s">
        <v>2957</v>
      </c>
      <c r="C698" s="150" t="s">
        <v>2847</v>
      </c>
      <c r="D698" s="150" t="s">
        <v>3701</v>
      </c>
      <c r="E698" s="151" t="s">
        <v>3416</v>
      </c>
      <c r="F698" s="151" t="s">
        <v>2329</v>
      </c>
      <c r="G698" s="150" t="s">
        <v>2836</v>
      </c>
    </row>
    <row r="699" spans="1:7" ht="17.25">
      <c r="A699" s="150" t="s">
        <v>2967</v>
      </c>
      <c r="B699" s="150" t="s">
        <v>2957</v>
      </c>
      <c r="C699" s="150" t="s">
        <v>2847</v>
      </c>
      <c r="D699" s="150" t="s">
        <v>3701</v>
      </c>
      <c r="E699" s="151" t="s">
        <v>3416</v>
      </c>
      <c r="F699" s="150" t="s">
        <v>2329</v>
      </c>
      <c r="G699" s="150" t="s">
        <v>2836</v>
      </c>
    </row>
    <row r="700" spans="1:7" ht="17.25">
      <c r="A700" s="150" t="s">
        <v>2968</v>
      </c>
      <c r="B700" s="150" t="s">
        <v>2957</v>
      </c>
      <c r="C700" s="150" t="s">
        <v>2847</v>
      </c>
      <c r="D700" s="150" t="s">
        <v>3701</v>
      </c>
      <c r="E700" s="151" t="s">
        <v>3416</v>
      </c>
      <c r="F700" s="151" t="s">
        <v>2329</v>
      </c>
      <c r="G700" s="150" t="s">
        <v>2836</v>
      </c>
    </row>
    <row r="701" spans="1:7" ht="17.25">
      <c r="A701" s="150" t="s">
        <v>3336</v>
      </c>
      <c r="B701" s="150" t="s">
        <v>74</v>
      </c>
      <c r="C701" s="150" t="s">
        <v>3125</v>
      </c>
      <c r="D701" s="150" t="s">
        <v>3701</v>
      </c>
      <c r="E701" s="151" t="s">
        <v>3125</v>
      </c>
      <c r="F701" s="150" t="s">
        <v>2329</v>
      </c>
      <c r="G701" s="150" t="s">
        <v>2836</v>
      </c>
    </row>
    <row r="702" spans="1:7" ht="17.25">
      <c r="A702" s="150" t="s">
        <v>3337</v>
      </c>
      <c r="B702" s="150" t="s">
        <v>83</v>
      </c>
      <c r="C702" s="150" t="s">
        <v>217</v>
      </c>
      <c r="D702" s="150" t="s">
        <v>3701</v>
      </c>
      <c r="E702" s="151" t="s">
        <v>217</v>
      </c>
      <c r="F702" s="151" t="s">
        <v>2329</v>
      </c>
      <c r="G702" s="150" t="s">
        <v>2836</v>
      </c>
    </row>
    <row r="703" spans="1:7" ht="17.25">
      <c r="A703" s="150" t="s">
        <v>3338</v>
      </c>
      <c r="B703" s="150" t="s">
        <v>3330</v>
      </c>
      <c r="C703" s="150" t="s">
        <v>217</v>
      </c>
      <c r="D703" s="150" t="s">
        <v>3701</v>
      </c>
      <c r="E703" s="151" t="s">
        <v>217</v>
      </c>
      <c r="F703" s="150" t="s">
        <v>2329</v>
      </c>
      <c r="G703" s="150" t="s">
        <v>2836</v>
      </c>
    </row>
    <row r="704" spans="1:7" ht="17.25">
      <c r="A704" s="52" t="s">
        <v>3602</v>
      </c>
      <c r="B704" s="52"/>
      <c r="C704" s="52"/>
      <c r="D704" s="52"/>
      <c r="E704" s="53"/>
      <c r="F704" s="52"/>
      <c r="G704" s="52"/>
    </row>
    <row r="705" spans="1:7" ht="17.25">
      <c r="A705" s="150" t="s">
        <v>3343</v>
      </c>
      <c r="B705" s="150" t="s">
        <v>2957</v>
      </c>
      <c r="C705" s="150" t="s">
        <v>3125</v>
      </c>
      <c r="D705" s="150" t="s">
        <v>3701</v>
      </c>
      <c r="E705" s="151" t="s">
        <v>3125</v>
      </c>
      <c r="F705" s="151" t="s">
        <v>2329</v>
      </c>
      <c r="G705" s="150" t="s">
        <v>2836</v>
      </c>
    </row>
    <row r="706" spans="1:7" ht="15">
      <c r="A706" s="36" t="s">
        <v>3105</v>
      </c>
      <c r="B706" s="36" t="s">
        <v>2957</v>
      </c>
      <c r="C706" s="36" t="s">
        <v>3106</v>
      </c>
      <c r="D706" s="36" t="s">
        <v>3701</v>
      </c>
      <c r="E706" s="51" t="s">
        <v>3125</v>
      </c>
      <c r="F706" s="51" t="s">
        <v>2329</v>
      </c>
      <c r="G706" s="36" t="s">
        <v>2836</v>
      </c>
    </row>
    <row r="707" spans="1:7" ht="17.25">
      <c r="A707" s="150" t="s">
        <v>3344</v>
      </c>
      <c r="B707" s="150" t="s">
        <v>74</v>
      </c>
      <c r="C707" s="150" t="s">
        <v>217</v>
      </c>
      <c r="D707" s="150" t="s">
        <v>3701</v>
      </c>
      <c r="E707" s="151" t="s">
        <v>217</v>
      </c>
      <c r="F707" s="150" t="s">
        <v>2329</v>
      </c>
      <c r="G707" s="150" t="s">
        <v>2836</v>
      </c>
    </row>
    <row r="708" spans="1:7" ht="15">
      <c r="A708" s="36" t="s">
        <v>3345</v>
      </c>
      <c r="B708" s="36" t="s">
        <v>74</v>
      </c>
      <c r="C708" s="36" t="s">
        <v>217</v>
      </c>
      <c r="D708" s="36" t="s">
        <v>3701</v>
      </c>
      <c r="E708" s="51" t="s">
        <v>217</v>
      </c>
      <c r="F708" s="51" t="s">
        <v>2329</v>
      </c>
      <c r="G708" s="36" t="s">
        <v>2836</v>
      </c>
    </row>
    <row r="709" spans="1:7" ht="17.25">
      <c r="A709" s="150" t="s">
        <v>3346</v>
      </c>
      <c r="B709" s="150" t="s">
        <v>61</v>
      </c>
      <c r="C709" s="150" t="s">
        <v>217</v>
      </c>
      <c r="D709" s="150" t="s">
        <v>3701</v>
      </c>
      <c r="E709" s="151" t="s">
        <v>217</v>
      </c>
      <c r="F709" s="150" t="s">
        <v>2329</v>
      </c>
      <c r="G709" s="150" t="s">
        <v>2836</v>
      </c>
    </row>
    <row r="710" spans="1:7" ht="15">
      <c r="A710" s="36" t="s">
        <v>3347</v>
      </c>
      <c r="B710" s="36" t="s">
        <v>75</v>
      </c>
      <c r="C710" s="36" t="s">
        <v>3125</v>
      </c>
      <c r="D710" s="36" t="s">
        <v>3701</v>
      </c>
      <c r="E710" s="51" t="s">
        <v>3125</v>
      </c>
      <c r="F710" s="51" t="s">
        <v>2329</v>
      </c>
      <c r="G710" s="36" t="s">
        <v>2836</v>
      </c>
    </row>
    <row r="711" spans="1:7" ht="17.25">
      <c r="A711" s="150" t="s">
        <v>3348</v>
      </c>
      <c r="B711" s="150" t="s">
        <v>75</v>
      </c>
      <c r="C711" s="150" t="s">
        <v>3125</v>
      </c>
      <c r="D711" s="150" t="s">
        <v>3701</v>
      </c>
      <c r="E711" s="151" t="s">
        <v>3125</v>
      </c>
      <c r="F711" s="150" t="s">
        <v>2329</v>
      </c>
      <c r="G711" s="150" t="s">
        <v>2836</v>
      </c>
    </row>
    <row r="712" spans="1:7" ht="17.25">
      <c r="A712" s="150" t="s">
        <v>2970</v>
      </c>
      <c r="B712" s="150" t="s">
        <v>2957</v>
      </c>
      <c r="C712" s="150" t="s">
        <v>2847</v>
      </c>
      <c r="D712" s="150" t="s">
        <v>3701</v>
      </c>
      <c r="E712" s="151" t="s">
        <v>3416</v>
      </c>
      <c r="F712" s="151" t="s">
        <v>2329</v>
      </c>
      <c r="G712" s="150" t="s">
        <v>2836</v>
      </c>
    </row>
    <row r="713" spans="1:7" ht="17.25">
      <c r="A713" s="150" t="s">
        <v>3349</v>
      </c>
      <c r="B713" s="150" t="s">
        <v>75</v>
      </c>
      <c r="C713" s="150" t="s">
        <v>217</v>
      </c>
      <c r="D713" s="150" t="s">
        <v>3701</v>
      </c>
      <c r="E713" s="151" t="s">
        <v>217</v>
      </c>
      <c r="F713" s="151" t="s">
        <v>2329</v>
      </c>
      <c r="G713" s="150" t="s">
        <v>3350</v>
      </c>
    </row>
    <row r="714" spans="1:7" ht="15">
      <c r="A714" s="36" t="s">
        <v>2971</v>
      </c>
      <c r="B714" s="36" t="s">
        <v>2957</v>
      </c>
      <c r="C714" s="36" t="s">
        <v>2847</v>
      </c>
      <c r="D714" s="36" t="s">
        <v>3701</v>
      </c>
      <c r="E714" s="51" t="s">
        <v>3416</v>
      </c>
      <c r="F714" s="51" t="s">
        <v>2329</v>
      </c>
      <c r="G714" s="36" t="s">
        <v>2836</v>
      </c>
    </row>
    <row r="715" spans="1:7" ht="17.25">
      <c r="A715" s="52" t="s">
        <v>3603</v>
      </c>
      <c r="B715" s="52"/>
      <c r="C715" s="52"/>
      <c r="D715" s="52"/>
      <c r="E715" s="53"/>
      <c r="F715" s="52"/>
      <c r="G715" s="52"/>
    </row>
    <row r="716" spans="1:7" ht="17.25">
      <c r="A716" s="150" t="s">
        <v>3352</v>
      </c>
      <c r="B716" s="150" t="s">
        <v>82</v>
      </c>
      <c r="C716" s="150" t="s">
        <v>217</v>
      </c>
      <c r="D716" s="150" t="s">
        <v>3701</v>
      </c>
      <c r="E716" s="151" t="s">
        <v>217</v>
      </c>
      <c r="F716" s="150" t="s">
        <v>2329</v>
      </c>
      <c r="G716" s="150" t="s">
        <v>2836</v>
      </c>
    </row>
    <row r="717" spans="1:7" ht="17.25">
      <c r="A717" s="150" t="s">
        <v>3353</v>
      </c>
      <c r="B717" s="150" t="s">
        <v>84</v>
      </c>
      <c r="C717" s="150" t="s">
        <v>217</v>
      </c>
      <c r="D717" s="150" t="s">
        <v>3701</v>
      </c>
      <c r="E717" s="151" t="s">
        <v>217</v>
      </c>
      <c r="F717" s="151" t="s">
        <v>2329</v>
      </c>
      <c r="G717" s="150" t="s">
        <v>2836</v>
      </c>
    </row>
    <row r="718" spans="1:7" ht="17.25">
      <c r="A718" s="52" t="s">
        <v>3604</v>
      </c>
      <c r="B718" s="52"/>
      <c r="C718" s="52"/>
      <c r="D718" s="52"/>
      <c r="E718" s="53"/>
      <c r="F718" s="52"/>
      <c r="G718" s="52"/>
    </row>
    <row r="719" spans="1:7" ht="15">
      <c r="A719" s="36" t="s">
        <v>3355</v>
      </c>
      <c r="B719" s="36" t="s">
        <v>2974</v>
      </c>
      <c r="C719" s="36" t="s">
        <v>3125</v>
      </c>
      <c r="D719" s="36" t="s">
        <v>3701</v>
      </c>
      <c r="E719" s="51" t="s">
        <v>3125</v>
      </c>
      <c r="F719" s="51" t="s">
        <v>2329</v>
      </c>
      <c r="G719" s="36" t="s">
        <v>3356</v>
      </c>
    </row>
    <row r="720" spans="1:7" ht="17.25">
      <c r="A720" s="150" t="s">
        <v>3357</v>
      </c>
      <c r="B720" s="150" t="s">
        <v>88</v>
      </c>
      <c r="C720" s="150" t="s">
        <v>217</v>
      </c>
      <c r="D720" s="150" t="s">
        <v>3701</v>
      </c>
      <c r="E720" s="151" t="s">
        <v>217</v>
      </c>
      <c r="F720" s="150" t="s">
        <v>2329</v>
      </c>
      <c r="G720" s="150" t="s">
        <v>3358</v>
      </c>
    </row>
    <row r="721" spans="1:7" ht="15">
      <c r="A721" s="36" t="s">
        <v>3359</v>
      </c>
      <c r="B721" s="36" t="s">
        <v>3117</v>
      </c>
      <c r="C721" s="36" t="s">
        <v>217</v>
      </c>
      <c r="D721" s="36" t="s">
        <v>3701</v>
      </c>
      <c r="E721" s="51" t="s">
        <v>217</v>
      </c>
      <c r="F721" s="51" t="s">
        <v>2329</v>
      </c>
      <c r="G721" s="36" t="s">
        <v>3360</v>
      </c>
    </row>
    <row r="722" spans="1:7" ht="17.25">
      <c r="A722" s="150" t="s">
        <v>3116</v>
      </c>
      <c r="B722" s="150" t="s">
        <v>3117</v>
      </c>
      <c r="C722" s="150" t="s">
        <v>1889</v>
      </c>
      <c r="D722" s="150" t="s">
        <v>3701</v>
      </c>
      <c r="E722" s="151" t="s">
        <v>217</v>
      </c>
      <c r="F722" s="151" t="s">
        <v>2329</v>
      </c>
      <c r="G722" s="150" t="s">
        <v>2836</v>
      </c>
    </row>
    <row r="723" spans="1:7" ht="17.25">
      <c r="A723" s="150" t="s">
        <v>3361</v>
      </c>
      <c r="B723" s="150" t="s">
        <v>85</v>
      </c>
      <c r="C723" s="150" t="s">
        <v>217</v>
      </c>
      <c r="D723" s="150" t="s">
        <v>3701</v>
      </c>
      <c r="E723" s="151" t="s">
        <v>217</v>
      </c>
      <c r="F723" s="150" t="s">
        <v>2329</v>
      </c>
      <c r="G723" s="150" t="s">
        <v>2836</v>
      </c>
    </row>
    <row r="724" spans="1:7" ht="15">
      <c r="A724" s="36" t="s">
        <v>2992</v>
      </c>
      <c r="B724" s="36" t="s">
        <v>2993</v>
      </c>
      <c r="C724" s="36" t="s">
        <v>2847</v>
      </c>
      <c r="D724" s="36" t="s">
        <v>3701</v>
      </c>
      <c r="E724" s="51" t="s">
        <v>3416</v>
      </c>
      <c r="F724" s="51" t="s">
        <v>2329</v>
      </c>
      <c r="G724" s="36" t="s">
        <v>2836</v>
      </c>
    </row>
    <row r="725" spans="1:7" ht="17.25">
      <c r="A725" s="150" t="s">
        <v>2992</v>
      </c>
      <c r="B725" s="150" t="s">
        <v>2993</v>
      </c>
      <c r="C725" s="150" t="s">
        <v>2847</v>
      </c>
      <c r="D725" s="150" t="s">
        <v>3701</v>
      </c>
      <c r="E725" s="151" t="s">
        <v>3416</v>
      </c>
      <c r="F725" s="151" t="s">
        <v>2329</v>
      </c>
      <c r="G725" s="150" t="s">
        <v>2836</v>
      </c>
    </row>
    <row r="726" spans="1:7" ht="17.25">
      <c r="A726" s="52" t="s">
        <v>3605</v>
      </c>
      <c r="B726" s="52"/>
      <c r="C726" s="52"/>
      <c r="D726" s="52"/>
      <c r="E726" s="53"/>
      <c r="F726" s="52"/>
      <c r="G726" s="52"/>
    </row>
    <row r="727" spans="1:7" ht="15">
      <c r="A727" s="36" t="s">
        <v>3363</v>
      </c>
      <c r="B727" s="36" t="s">
        <v>90</v>
      </c>
      <c r="C727" s="36" t="s">
        <v>3125</v>
      </c>
      <c r="D727" s="36" t="s">
        <v>3701</v>
      </c>
      <c r="E727" s="51" t="s">
        <v>3125</v>
      </c>
      <c r="F727" s="51" t="s">
        <v>2329</v>
      </c>
      <c r="G727" s="36" t="s">
        <v>2836</v>
      </c>
    </row>
    <row r="728" spans="1:7" ht="15">
      <c r="A728" s="36" t="s">
        <v>3364</v>
      </c>
      <c r="B728" s="36" t="s">
        <v>88</v>
      </c>
      <c r="C728" s="36" t="s">
        <v>217</v>
      </c>
      <c r="D728" s="36" t="s">
        <v>3701</v>
      </c>
      <c r="E728" s="51" t="s">
        <v>217</v>
      </c>
      <c r="F728" s="51" t="s">
        <v>2329</v>
      </c>
      <c r="G728" s="36" t="s">
        <v>2836</v>
      </c>
    </row>
    <row r="729" spans="1:7" ht="17.25">
      <c r="A729" s="52" t="s">
        <v>3606</v>
      </c>
      <c r="B729" s="52"/>
      <c r="C729" s="52"/>
      <c r="D729" s="52"/>
      <c r="E729" s="53"/>
      <c r="F729" s="52"/>
      <c r="G729" s="52"/>
    </row>
    <row r="730" spans="1:7" ht="17.25">
      <c r="A730" s="150" t="s">
        <v>3366</v>
      </c>
      <c r="B730" s="150" t="s">
        <v>93</v>
      </c>
      <c r="C730" s="150" t="s">
        <v>217</v>
      </c>
      <c r="D730" s="150" t="s">
        <v>3701</v>
      </c>
      <c r="E730" s="151" t="s">
        <v>217</v>
      </c>
      <c r="F730" s="150" t="s">
        <v>2329</v>
      </c>
      <c r="G730" s="150" t="s">
        <v>2836</v>
      </c>
    </row>
    <row r="731" spans="1:7" ht="15">
      <c r="A731" s="36" t="s">
        <v>3367</v>
      </c>
      <c r="B731" s="36" t="s">
        <v>93</v>
      </c>
      <c r="C731" s="36" t="s">
        <v>3125</v>
      </c>
      <c r="D731" s="36" t="s">
        <v>3701</v>
      </c>
      <c r="E731" s="51" t="s">
        <v>3125</v>
      </c>
      <c r="F731" s="51" t="s">
        <v>2329</v>
      </c>
      <c r="G731" s="36" t="s">
        <v>3368</v>
      </c>
    </row>
    <row r="732" spans="1:7" ht="17.25">
      <c r="A732" s="150" t="s">
        <v>3001</v>
      </c>
      <c r="B732" s="150" t="s">
        <v>94</v>
      </c>
      <c r="C732" s="150" t="s">
        <v>3002</v>
      </c>
      <c r="D732" s="150" t="s">
        <v>3701</v>
      </c>
      <c r="E732" s="151" t="s">
        <v>1333</v>
      </c>
      <c r="F732" s="150" t="s">
        <v>2329</v>
      </c>
      <c r="G732" s="150" t="s">
        <v>3004</v>
      </c>
    </row>
    <row r="733" spans="1:7" ht="15">
      <c r="A733" s="36" t="s">
        <v>3370</v>
      </c>
      <c r="B733" s="36" t="s">
        <v>94</v>
      </c>
      <c r="C733" s="36" t="s">
        <v>3257</v>
      </c>
      <c r="D733" s="36" t="s">
        <v>3701</v>
      </c>
      <c r="E733" s="51" t="s">
        <v>217</v>
      </c>
      <c r="F733" s="51" t="s">
        <v>2329</v>
      </c>
      <c r="G733" s="36" t="s">
        <v>3371</v>
      </c>
    </row>
    <row r="734" spans="1:7" ht="17.25">
      <c r="A734" s="150" t="s">
        <v>3372</v>
      </c>
      <c r="B734" s="150" t="s">
        <v>93</v>
      </c>
      <c r="C734" s="150" t="s">
        <v>3373</v>
      </c>
      <c r="D734" s="150" t="s">
        <v>3701</v>
      </c>
      <c r="E734" s="151" t="s">
        <v>217</v>
      </c>
      <c r="F734" s="150" t="s">
        <v>2329</v>
      </c>
      <c r="G734" s="150" t="s">
        <v>2836</v>
      </c>
    </row>
    <row r="735" spans="1:7" ht="15">
      <c r="A735" s="36" t="s">
        <v>3374</v>
      </c>
      <c r="B735" s="36" t="s">
        <v>93</v>
      </c>
      <c r="C735" s="36" t="s">
        <v>3375</v>
      </c>
      <c r="D735" s="36" t="s">
        <v>3701</v>
      </c>
      <c r="E735" s="51" t="s">
        <v>217</v>
      </c>
      <c r="F735" s="51" t="s">
        <v>2329</v>
      </c>
      <c r="G735" s="36" t="s">
        <v>3376</v>
      </c>
    </row>
    <row r="736" spans="1:7" ht="17.25">
      <c r="A736" s="150" t="s">
        <v>3377</v>
      </c>
      <c r="B736" s="150" t="s">
        <v>93</v>
      </c>
      <c r="C736" s="150" t="s">
        <v>3378</v>
      </c>
      <c r="D736" s="150" t="s">
        <v>3701</v>
      </c>
      <c r="E736" s="151" t="s">
        <v>217</v>
      </c>
      <c r="F736" s="151" t="s">
        <v>2329</v>
      </c>
      <c r="G736" s="150" t="s">
        <v>3379</v>
      </c>
    </row>
    <row r="737" spans="1:7" ht="17.25">
      <c r="A737" s="52" t="s">
        <v>3607</v>
      </c>
      <c r="B737" s="52"/>
      <c r="C737" s="52"/>
      <c r="D737" s="52"/>
      <c r="E737" s="53"/>
      <c r="F737" s="52"/>
      <c r="G737" s="52"/>
    </row>
    <row r="738" spans="1:7" ht="15">
      <c r="A738" s="36" t="s">
        <v>3381</v>
      </c>
      <c r="B738" s="36" t="s">
        <v>99</v>
      </c>
      <c r="C738" s="36" t="s">
        <v>3382</v>
      </c>
      <c r="D738" s="36" t="s">
        <v>3701</v>
      </c>
      <c r="E738" s="51" t="s">
        <v>217</v>
      </c>
      <c r="F738" s="51" t="s">
        <v>2329</v>
      </c>
      <c r="G738" s="36" t="s">
        <v>3383</v>
      </c>
    </row>
    <row r="739" spans="1:7" ht="17.25">
      <c r="A739" s="150" t="s">
        <v>3013</v>
      </c>
      <c r="B739" s="150" t="s">
        <v>104</v>
      </c>
      <c r="C739" s="150" t="s">
        <v>2847</v>
      </c>
      <c r="D739" s="150" t="s">
        <v>3701</v>
      </c>
      <c r="E739" s="151" t="s">
        <v>3416</v>
      </c>
      <c r="F739" s="150" t="s">
        <v>2329</v>
      </c>
      <c r="G739" s="150" t="s">
        <v>2836</v>
      </c>
    </row>
    <row r="740" spans="1:7" ht="17.25">
      <c r="A740" s="150" t="s">
        <v>3014</v>
      </c>
      <c r="B740" s="150" t="s">
        <v>101</v>
      </c>
      <c r="C740" s="150" t="s">
        <v>3015</v>
      </c>
      <c r="D740" s="150" t="s">
        <v>3701</v>
      </c>
      <c r="E740" s="151" t="s">
        <v>217</v>
      </c>
      <c r="F740" s="151" t="s">
        <v>2329</v>
      </c>
      <c r="G740" s="150" t="s">
        <v>3016</v>
      </c>
    </row>
    <row r="741" spans="1:7" ht="17.25">
      <c r="A741" s="150" t="s">
        <v>3017</v>
      </c>
      <c r="B741" s="150" t="s">
        <v>2957</v>
      </c>
      <c r="C741" s="150" t="s">
        <v>2847</v>
      </c>
      <c r="D741" s="150" t="s">
        <v>3701</v>
      </c>
      <c r="E741" s="151" t="s">
        <v>3416</v>
      </c>
      <c r="F741" s="150" t="s">
        <v>2329</v>
      </c>
      <c r="G741" s="150" t="s">
        <v>2836</v>
      </c>
    </row>
    <row r="742" spans="1:7" ht="15">
      <c r="A742" s="36" t="s">
        <v>3384</v>
      </c>
      <c r="B742" s="36" t="s">
        <v>2957</v>
      </c>
      <c r="C742" s="36" t="s">
        <v>217</v>
      </c>
      <c r="D742" s="36" t="s">
        <v>3701</v>
      </c>
      <c r="E742" s="51" t="s">
        <v>217</v>
      </c>
      <c r="F742" s="51" t="s">
        <v>2329</v>
      </c>
      <c r="G742" s="36" t="s">
        <v>2836</v>
      </c>
    </row>
    <row r="743" spans="1:7" ht="17.25">
      <c r="A743" s="52" t="s">
        <v>3609</v>
      </c>
      <c r="B743" s="52"/>
      <c r="C743" s="52"/>
      <c r="D743" s="52"/>
      <c r="E743" s="53"/>
      <c r="F743" s="52"/>
      <c r="G743" s="52"/>
    </row>
    <row r="744" spans="1:7" ht="17.25">
      <c r="A744" s="148" t="s">
        <v>2843</v>
      </c>
      <c r="B744" s="148" t="s">
        <v>35</v>
      </c>
      <c r="C744" s="148" t="s">
        <v>2844</v>
      </c>
      <c r="D744" s="148" t="s">
        <v>3702</v>
      </c>
      <c r="E744" s="149" t="s">
        <v>3703</v>
      </c>
      <c r="F744" s="149" t="s">
        <v>3683</v>
      </c>
      <c r="G744" s="148" t="s">
        <v>2845</v>
      </c>
    </row>
    <row r="745" spans="1:7" ht="17.25">
      <c r="A745" s="52" t="s">
        <v>3611</v>
      </c>
      <c r="B745" s="52"/>
      <c r="C745" s="52"/>
      <c r="D745" s="52"/>
      <c r="E745" s="53"/>
      <c r="F745" s="52"/>
      <c r="G745" s="52"/>
    </row>
    <row r="746" spans="1:7" ht="15">
      <c r="A746" s="37" t="s">
        <v>2902</v>
      </c>
      <c r="B746" s="37" t="s">
        <v>35</v>
      </c>
      <c r="C746" s="37" t="s">
        <v>2847</v>
      </c>
      <c r="D746" s="37" t="s">
        <v>3702</v>
      </c>
      <c r="E746" s="38" t="s">
        <v>2848</v>
      </c>
      <c r="F746" s="38" t="s">
        <v>3683</v>
      </c>
      <c r="G746" s="37" t="s">
        <v>2836</v>
      </c>
    </row>
    <row r="747" spans="1:7" ht="17.25">
      <c r="A747" s="52" t="s">
        <v>3613</v>
      </c>
      <c r="B747" s="52"/>
      <c r="C747" s="52"/>
      <c r="D747" s="52"/>
      <c r="E747" s="53"/>
      <c r="F747" s="52"/>
      <c r="G747" s="52"/>
    </row>
    <row r="748" spans="1:7" ht="17.25">
      <c r="A748" s="148" t="s">
        <v>3471</v>
      </c>
      <c r="B748" s="148" t="s">
        <v>33</v>
      </c>
      <c r="C748" s="148" t="s">
        <v>3472</v>
      </c>
      <c r="D748" s="148" t="s">
        <v>3702</v>
      </c>
      <c r="E748" s="149" t="s">
        <v>238</v>
      </c>
      <c r="F748" s="149" t="s">
        <v>3683</v>
      </c>
      <c r="G748" s="148" t="s">
        <v>3474</v>
      </c>
    </row>
    <row r="749" spans="1:7" ht="17.25">
      <c r="A749" s="52" t="s">
        <v>3704</v>
      </c>
      <c r="B749" s="52"/>
      <c r="C749" s="52"/>
      <c r="D749" s="52"/>
      <c r="E749" s="53"/>
      <c r="F749" s="52"/>
      <c r="G749" s="52"/>
    </row>
    <row r="750" spans="1:7" ht="17.25">
      <c r="A750" s="148" t="s">
        <v>2954</v>
      </c>
      <c r="B750" s="148" t="s">
        <v>17</v>
      </c>
      <c r="C750" s="148" t="s">
        <v>2854</v>
      </c>
      <c r="D750" s="148" t="s">
        <v>3702</v>
      </c>
      <c r="E750" s="149" t="s">
        <v>2841</v>
      </c>
      <c r="F750" s="149" t="s">
        <v>3683</v>
      </c>
      <c r="G750" s="148" t="s">
        <v>2955</v>
      </c>
    </row>
    <row r="751" spans="1:7" ht="17.25">
      <c r="A751" s="148" t="s">
        <v>2956</v>
      </c>
      <c r="B751" s="148" t="s">
        <v>2957</v>
      </c>
      <c r="C751" s="148" t="s">
        <v>1333</v>
      </c>
      <c r="D751" s="148" t="s">
        <v>3702</v>
      </c>
      <c r="E751" s="149" t="s">
        <v>1333</v>
      </c>
      <c r="F751" s="149" t="s">
        <v>3683</v>
      </c>
      <c r="G751" s="148" t="s">
        <v>2836</v>
      </c>
    </row>
    <row r="752" spans="1:7" ht="17.25">
      <c r="A752" s="148" t="s">
        <v>2958</v>
      </c>
      <c r="B752" s="148"/>
      <c r="C752" s="148" t="s">
        <v>2959</v>
      </c>
      <c r="D752" s="148" t="s">
        <v>3702</v>
      </c>
      <c r="E752" s="149" t="s">
        <v>1333</v>
      </c>
      <c r="F752" s="149" t="s">
        <v>3683</v>
      </c>
      <c r="G752" s="148" t="s">
        <v>2836</v>
      </c>
    </row>
    <row r="753" spans="1:7" ht="17.25">
      <c r="A753" s="52" t="s">
        <v>3705</v>
      </c>
      <c r="B753" s="52"/>
      <c r="C753" s="52"/>
      <c r="D753" s="52"/>
      <c r="E753" s="53"/>
      <c r="F753" s="52"/>
      <c r="G753" s="52"/>
    </row>
    <row r="754" spans="1:7" ht="17.25">
      <c r="A754" s="148" t="s">
        <v>3304</v>
      </c>
      <c r="B754" s="148" t="s">
        <v>2980</v>
      </c>
      <c r="C754" s="148" t="s">
        <v>3305</v>
      </c>
      <c r="D754" s="148" t="s">
        <v>3702</v>
      </c>
      <c r="E754" s="149" t="s">
        <v>3625</v>
      </c>
      <c r="F754" s="149" t="s">
        <v>3683</v>
      </c>
      <c r="G754" s="148" t="s">
        <v>2836</v>
      </c>
    </row>
    <row r="755" spans="1:7" ht="17.25">
      <c r="A755" s="52" t="s">
        <v>3706</v>
      </c>
      <c r="B755" s="52"/>
      <c r="C755" s="52"/>
      <c r="D755" s="52"/>
      <c r="E755" s="53"/>
      <c r="F755" s="52"/>
      <c r="G755" s="52"/>
    </row>
    <row r="756" spans="1:7" ht="17.25">
      <c r="A756" s="148" t="s">
        <v>3636</v>
      </c>
      <c r="B756" s="148" t="s">
        <v>3314</v>
      </c>
      <c r="C756" s="148" t="s">
        <v>3637</v>
      </c>
      <c r="D756" s="148" t="s">
        <v>3702</v>
      </c>
      <c r="E756" s="149" t="s">
        <v>3625</v>
      </c>
      <c r="F756" s="149" t="s">
        <v>3683</v>
      </c>
      <c r="G756" s="148" t="s">
        <v>2836</v>
      </c>
    </row>
    <row r="757" spans="1:7" ht="15">
      <c r="A757" s="37" t="s">
        <v>3313</v>
      </c>
      <c r="B757" s="37" t="s">
        <v>3314</v>
      </c>
      <c r="C757" s="37" t="s">
        <v>3315</v>
      </c>
      <c r="D757" s="37" t="s">
        <v>3702</v>
      </c>
      <c r="E757" s="38" t="s">
        <v>3707</v>
      </c>
      <c r="F757" s="38" t="s">
        <v>3683</v>
      </c>
      <c r="G757" s="37" t="s">
        <v>2836</v>
      </c>
    </row>
    <row r="758" spans="1:7" ht="17.25">
      <c r="A758" s="52" t="s">
        <v>3708</v>
      </c>
      <c r="B758" s="52"/>
      <c r="C758" s="52"/>
      <c r="D758" s="52"/>
      <c r="E758" s="53"/>
      <c r="F758" s="52"/>
      <c r="G758" s="52"/>
    </row>
    <row r="759" spans="1:7" ht="17.25">
      <c r="A759" s="148" t="s">
        <v>2961</v>
      </c>
      <c r="B759" s="148" t="s">
        <v>10</v>
      </c>
      <c r="C759" s="148" t="s">
        <v>2847</v>
      </c>
      <c r="D759" s="148" t="s">
        <v>3702</v>
      </c>
      <c r="E759" s="149" t="s">
        <v>2848</v>
      </c>
      <c r="F759" s="149" t="s">
        <v>3683</v>
      </c>
      <c r="G759" s="148" t="s">
        <v>2836</v>
      </c>
    </row>
    <row r="760" spans="1:7" ht="15">
      <c r="A760" s="37" t="s">
        <v>2962</v>
      </c>
      <c r="B760" s="37" t="s">
        <v>10</v>
      </c>
      <c r="C760" s="37" t="s">
        <v>2847</v>
      </c>
      <c r="D760" s="37" t="s">
        <v>3702</v>
      </c>
      <c r="E760" s="38" t="s">
        <v>2848</v>
      </c>
      <c r="F760" s="38" t="s">
        <v>3683</v>
      </c>
      <c r="G760" s="37" t="s">
        <v>2836</v>
      </c>
    </row>
    <row r="761" spans="1:7" ht="17.25">
      <c r="A761" s="148" t="s">
        <v>2963</v>
      </c>
      <c r="B761" s="148" t="s">
        <v>10</v>
      </c>
      <c r="C761" s="148" t="s">
        <v>2847</v>
      </c>
      <c r="D761" s="148" t="s">
        <v>3702</v>
      </c>
      <c r="E761" s="149" t="s">
        <v>2848</v>
      </c>
      <c r="F761" s="149" t="s">
        <v>3683</v>
      </c>
      <c r="G761" s="148" t="s">
        <v>2836</v>
      </c>
    </row>
    <row r="762" spans="1:7" ht="17.25">
      <c r="A762" s="148" t="s">
        <v>2964</v>
      </c>
      <c r="B762" s="148" t="s">
        <v>10</v>
      </c>
      <c r="C762" s="148" t="s">
        <v>2847</v>
      </c>
      <c r="D762" s="148" t="s">
        <v>3702</v>
      </c>
      <c r="E762" s="149" t="s">
        <v>2848</v>
      </c>
      <c r="F762" s="149" t="s">
        <v>3683</v>
      </c>
      <c r="G762" s="148" t="s">
        <v>2836</v>
      </c>
    </row>
    <row r="763" spans="1:7" ht="17.25">
      <c r="A763" s="52" t="s">
        <v>3709</v>
      </c>
      <c r="B763" s="52"/>
      <c r="C763" s="52"/>
      <c r="D763" s="52"/>
      <c r="E763" s="53"/>
      <c r="F763" s="52"/>
      <c r="G763" s="52"/>
    </row>
    <row r="764" spans="1:7" ht="17.25">
      <c r="A764" s="148" t="s">
        <v>2966</v>
      </c>
      <c r="B764" s="148" t="s">
        <v>2957</v>
      </c>
      <c r="C764" s="148" t="s">
        <v>2847</v>
      </c>
      <c r="D764" s="148" t="s">
        <v>3702</v>
      </c>
      <c r="E764" s="149" t="s">
        <v>2848</v>
      </c>
      <c r="F764" s="149" t="s">
        <v>3683</v>
      </c>
      <c r="G764" s="148" t="s">
        <v>2836</v>
      </c>
    </row>
    <row r="765" spans="1:7" ht="17.25">
      <c r="A765" s="148" t="s">
        <v>2967</v>
      </c>
      <c r="B765" s="148" t="s">
        <v>2957</v>
      </c>
      <c r="C765" s="148" t="s">
        <v>2847</v>
      </c>
      <c r="D765" s="148" t="s">
        <v>3702</v>
      </c>
      <c r="E765" s="149" t="s">
        <v>2848</v>
      </c>
      <c r="F765" s="149" t="s">
        <v>3683</v>
      </c>
      <c r="G765" s="148" t="s">
        <v>2836</v>
      </c>
    </row>
    <row r="766" spans="1:7" ht="17.25">
      <c r="A766" s="148" t="s">
        <v>2968</v>
      </c>
      <c r="B766" s="148" t="s">
        <v>2957</v>
      </c>
      <c r="C766" s="148" t="s">
        <v>2847</v>
      </c>
      <c r="D766" s="148" t="s">
        <v>3702</v>
      </c>
      <c r="E766" s="149" t="s">
        <v>2848</v>
      </c>
      <c r="F766" s="149" t="s">
        <v>3683</v>
      </c>
      <c r="G766" s="148" t="s">
        <v>2836</v>
      </c>
    </row>
    <row r="767" spans="1:7" ht="17.25">
      <c r="A767" s="52" t="s">
        <v>3710</v>
      </c>
      <c r="B767" s="52"/>
      <c r="C767" s="52"/>
      <c r="D767" s="52"/>
      <c r="E767" s="53"/>
      <c r="F767" s="52"/>
      <c r="G767" s="52"/>
    </row>
    <row r="768" spans="1:7" ht="15">
      <c r="A768" s="37" t="s">
        <v>2970</v>
      </c>
      <c r="B768" s="37" t="s">
        <v>2957</v>
      </c>
      <c r="C768" s="37" t="s">
        <v>2847</v>
      </c>
      <c r="D768" s="37" t="s">
        <v>3702</v>
      </c>
      <c r="E768" s="38" t="s">
        <v>2848</v>
      </c>
      <c r="F768" s="38" t="s">
        <v>3683</v>
      </c>
      <c r="G768" s="37" t="s">
        <v>2836</v>
      </c>
    </row>
    <row r="769" spans="1:7" ht="17.25">
      <c r="A769" s="148" t="s">
        <v>2971</v>
      </c>
      <c r="B769" s="148" t="s">
        <v>2957</v>
      </c>
      <c r="C769" s="148" t="s">
        <v>2847</v>
      </c>
      <c r="D769" s="148" t="s">
        <v>3702</v>
      </c>
      <c r="E769" s="149" t="s">
        <v>2848</v>
      </c>
      <c r="F769" s="149" t="s">
        <v>3683</v>
      </c>
      <c r="G769" s="148" t="s">
        <v>2836</v>
      </c>
    </row>
    <row r="770" spans="1:7" ht="17.25">
      <c r="A770" s="52" t="s">
        <v>3616</v>
      </c>
      <c r="B770" s="52"/>
      <c r="C770" s="52"/>
      <c r="D770" s="52"/>
      <c r="E770" s="53"/>
      <c r="F770" s="52"/>
      <c r="G770" s="52"/>
    </row>
    <row r="771" spans="1:7" ht="17.25">
      <c r="A771" s="148" t="s">
        <v>3112</v>
      </c>
      <c r="B771" s="148" t="s">
        <v>88</v>
      </c>
      <c r="C771" s="148" t="s">
        <v>3113</v>
      </c>
      <c r="D771" s="148" t="s">
        <v>3702</v>
      </c>
      <c r="E771" s="149" t="s">
        <v>3707</v>
      </c>
      <c r="F771" s="149" t="s">
        <v>3683</v>
      </c>
      <c r="G771" s="148" t="s">
        <v>3114</v>
      </c>
    </row>
    <row r="772" spans="1:7" ht="17.25">
      <c r="A772" s="148" t="s">
        <v>2973</v>
      </c>
      <c r="B772" s="148" t="s">
        <v>2974</v>
      </c>
      <c r="C772" s="148" t="s">
        <v>2854</v>
      </c>
      <c r="D772" s="148" t="s">
        <v>3702</v>
      </c>
      <c r="E772" s="149" t="s">
        <v>2841</v>
      </c>
      <c r="F772" s="149" t="s">
        <v>3683</v>
      </c>
      <c r="G772" s="148" t="s">
        <v>2975</v>
      </c>
    </row>
    <row r="773" spans="1:7" ht="15">
      <c r="A773" s="37" t="s">
        <v>2976</v>
      </c>
      <c r="B773" s="37" t="s">
        <v>2977</v>
      </c>
      <c r="C773" s="37" t="s">
        <v>2854</v>
      </c>
      <c r="D773" s="37" t="s">
        <v>3702</v>
      </c>
      <c r="E773" s="38" t="s">
        <v>2841</v>
      </c>
      <c r="F773" s="38" t="s">
        <v>3683</v>
      </c>
      <c r="G773" s="37" t="s">
        <v>2978</v>
      </c>
    </row>
    <row r="774" spans="1:7" ht="17.25">
      <c r="A774" s="148" t="s">
        <v>2984</v>
      </c>
      <c r="B774" s="148" t="s">
        <v>88</v>
      </c>
      <c r="C774" s="148" t="s">
        <v>2854</v>
      </c>
      <c r="D774" s="148" t="s">
        <v>3702</v>
      </c>
      <c r="E774" s="149" t="s">
        <v>2841</v>
      </c>
      <c r="F774" s="149" t="s">
        <v>3683</v>
      </c>
      <c r="G774" s="148" t="s">
        <v>2985</v>
      </c>
    </row>
    <row r="775" spans="1:7" ht="17.25">
      <c r="A775" s="148" t="s">
        <v>2990</v>
      </c>
      <c r="B775" s="148" t="s">
        <v>2957</v>
      </c>
      <c r="C775" s="148" t="s">
        <v>2893</v>
      </c>
      <c r="D775" s="148" t="s">
        <v>3702</v>
      </c>
      <c r="E775" s="149" t="s">
        <v>2894</v>
      </c>
      <c r="F775" s="149" t="s">
        <v>3683</v>
      </c>
      <c r="G775" s="148" t="s">
        <v>2836</v>
      </c>
    </row>
    <row r="776" spans="1:7" ht="17.25">
      <c r="A776" s="148" t="s">
        <v>2991</v>
      </c>
      <c r="B776" s="148" t="s">
        <v>2957</v>
      </c>
      <c r="C776" s="148" t="s">
        <v>2854</v>
      </c>
      <c r="D776" s="148" t="s">
        <v>3702</v>
      </c>
      <c r="E776" s="149" t="s">
        <v>2841</v>
      </c>
      <c r="F776" s="149" t="s">
        <v>3683</v>
      </c>
      <c r="G776" s="148" t="s">
        <v>2836</v>
      </c>
    </row>
    <row r="777" spans="1:7" ht="17.25">
      <c r="A777" s="148" t="s">
        <v>2992</v>
      </c>
      <c r="B777" s="148" t="s">
        <v>2993</v>
      </c>
      <c r="C777" s="148" t="s">
        <v>2847</v>
      </c>
      <c r="D777" s="148" t="s">
        <v>3702</v>
      </c>
      <c r="E777" s="149" t="s">
        <v>2848</v>
      </c>
      <c r="F777" s="149" t="s">
        <v>3683</v>
      </c>
      <c r="G777" s="148" t="s">
        <v>2836</v>
      </c>
    </row>
    <row r="778" spans="1:7" ht="17.25">
      <c r="A778" s="148" t="s">
        <v>2992</v>
      </c>
      <c r="B778" s="148" t="s">
        <v>2993</v>
      </c>
      <c r="C778" s="148" t="s">
        <v>2847</v>
      </c>
      <c r="D778" s="148" t="s">
        <v>3702</v>
      </c>
      <c r="E778" s="149" t="s">
        <v>2848</v>
      </c>
      <c r="F778" s="149" t="s">
        <v>3683</v>
      </c>
      <c r="G778" s="148" t="s">
        <v>2836</v>
      </c>
    </row>
    <row r="779" spans="1:7" ht="17.25">
      <c r="A779" s="52" t="s">
        <v>3617</v>
      </c>
      <c r="B779" s="52"/>
      <c r="C779" s="52"/>
      <c r="D779" s="52"/>
      <c r="E779" s="53"/>
      <c r="F779" s="52"/>
      <c r="G779" s="52"/>
    </row>
    <row r="780" spans="1:7" ht="17.25">
      <c r="A780" s="148" t="s">
        <v>2995</v>
      </c>
      <c r="B780" s="148" t="s">
        <v>2957</v>
      </c>
      <c r="C780" s="148" t="s">
        <v>2854</v>
      </c>
      <c r="D780" s="148" t="s">
        <v>3702</v>
      </c>
      <c r="E780" s="149" t="s">
        <v>2841</v>
      </c>
      <c r="F780" s="149" t="s">
        <v>3683</v>
      </c>
      <c r="G780" s="148" t="s">
        <v>2836</v>
      </c>
    </row>
    <row r="781" spans="1:7" ht="17.25">
      <c r="A781" s="52" t="s">
        <v>3618</v>
      </c>
      <c r="B781" s="52"/>
      <c r="C781" s="52"/>
      <c r="D781" s="52"/>
      <c r="E781" s="53"/>
      <c r="F781" s="52"/>
      <c r="G781" s="52"/>
    </row>
    <row r="782" spans="1:7" ht="17.25">
      <c r="A782" s="148" t="s">
        <v>3001</v>
      </c>
      <c r="B782" s="148" t="s">
        <v>94</v>
      </c>
      <c r="C782" s="148" t="s">
        <v>3002</v>
      </c>
      <c r="D782" s="148" t="s">
        <v>3702</v>
      </c>
      <c r="E782" s="149" t="s">
        <v>3711</v>
      </c>
      <c r="F782" s="149" t="s">
        <v>3683</v>
      </c>
      <c r="G782" s="148" t="s">
        <v>3004</v>
      </c>
    </row>
    <row r="783" spans="1:7" ht="15">
      <c r="A783" s="37" t="s">
        <v>3712</v>
      </c>
      <c r="B783" s="37" t="s">
        <v>93</v>
      </c>
      <c r="C783" s="37" t="s">
        <v>3707</v>
      </c>
      <c r="D783" s="37" t="s">
        <v>3702</v>
      </c>
      <c r="E783" s="38" t="s">
        <v>3707</v>
      </c>
      <c r="F783" s="38" t="s">
        <v>3683</v>
      </c>
      <c r="G783" s="37" t="s">
        <v>2836</v>
      </c>
    </row>
    <row r="784" spans="1:7" ht="17.25">
      <c r="A784" s="52" t="s">
        <v>3713</v>
      </c>
      <c r="B784" s="52"/>
      <c r="C784" s="52"/>
      <c r="D784" s="52"/>
      <c r="E784" s="53"/>
      <c r="F784" s="52"/>
      <c r="G784" s="52"/>
    </row>
    <row r="785" spans="1:7" ht="15">
      <c r="A785" s="37" t="s">
        <v>3011</v>
      </c>
      <c r="B785" s="37" t="s">
        <v>2957</v>
      </c>
      <c r="C785" s="37" t="s">
        <v>2854</v>
      </c>
      <c r="D785" s="37" t="s">
        <v>3702</v>
      </c>
      <c r="E785" s="38" t="s">
        <v>2841</v>
      </c>
      <c r="F785" s="38" t="s">
        <v>3683</v>
      </c>
      <c r="G785" s="37" t="s">
        <v>3012</v>
      </c>
    </row>
    <row r="786" spans="1:7" ht="17.25">
      <c r="A786" s="148" t="s">
        <v>3013</v>
      </c>
      <c r="B786" s="148" t="s">
        <v>104</v>
      </c>
      <c r="C786" s="148" t="s">
        <v>2847</v>
      </c>
      <c r="D786" s="148" t="s">
        <v>3702</v>
      </c>
      <c r="E786" s="149" t="s">
        <v>2848</v>
      </c>
      <c r="F786" s="149" t="s">
        <v>3683</v>
      </c>
      <c r="G786" s="148" t="s">
        <v>2836</v>
      </c>
    </row>
    <row r="787" spans="1:7" ht="17.25">
      <c r="A787" s="148" t="s">
        <v>3014</v>
      </c>
      <c r="B787" s="148" t="s">
        <v>101</v>
      </c>
      <c r="C787" s="148" t="s">
        <v>3015</v>
      </c>
      <c r="D787" s="148" t="s">
        <v>3702</v>
      </c>
      <c r="E787" s="149" t="s">
        <v>2841</v>
      </c>
      <c r="F787" s="149" t="s">
        <v>3683</v>
      </c>
      <c r="G787" s="148" t="s">
        <v>3016</v>
      </c>
    </row>
    <row r="788" spans="1:7" ht="15">
      <c r="A788" s="37" t="s">
        <v>3017</v>
      </c>
      <c r="B788" s="37" t="s">
        <v>2957</v>
      </c>
      <c r="C788" s="37" t="s">
        <v>2847</v>
      </c>
      <c r="D788" s="37" t="s">
        <v>3702</v>
      </c>
      <c r="E788" s="38" t="s">
        <v>2848</v>
      </c>
      <c r="F788" s="38" t="s">
        <v>3683</v>
      </c>
      <c r="G788" s="37" t="s">
        <v>2836</v>
      </c>
    </row>
    <row r="789" spans="1:7" ht="17.25">
      <c r="A789" s="52" t="s">
        <v>3620</v>
      </c>
      <c r="B789" s="52"/>
      <c r="C789" s="52"/>
      <c r="D789" s="52"/>
      <c r="E789" s="53"/>
      <c r="F789" s="52"/>
      <c r="G789" s="52"/>
    </row>
    <row r="790" spans="1:7" ht="17.25">
      <c r="A790" s="150" t="s">
        <v>2843</v>
      </c>
      <c r="B790" s="150" t="s">
        <v>35</v>
      </c>
      <c r="C790" s="150" t="s">
        <v>2844</v>
      </c>
      <c r="D790" s="150" t="s">
        <v>3714</v>
      </c>
      <c r="E790" s="151" t="s">
        <v>3689</v>
      </c>
      <c r="F790" s="150" t="s">
        <v>2329</v>
      </c>
      <c r="G790" s="150" t="s">
        <v>2845</v>
      </c>
    </row>
    <row r="791" spans="1:7" ht="17.25">
      <c r="A791" s="52" t="s">
        <v>3626</v>
      </c>
      <c r="B791" s="52"/>
      <c r="C791" s="52"/>
      <c r="D791" s="52"/>
      <c r="E791" s="53"/>
      <c r="F791" s="52"/>
      <c r="G791" s="52"/>
    </row>
    <row r="792" spans="1:7" ht="17.25">
      <c r="A792" s="150" t="s">
        <v>2902</v>
      </c>
      <c r="B792" s="150" t="s">
        <v>35</v>
      </c>
      <c r="C792" s="150" t="s">
        <v>2847</v>
      </c>
      <c r="D792" s="150" t="s">
        <v>3714</v>
      </c>
      <c r="E792" s="151" t="s">
        <v>2848</v>
      </c>
      <c r="F792" s="151" t="s">
        <v>2329</v>
      </c>
      <c r="G792" s="150" t="s">
        <v>2836</v>
      </c>
    </row>
    <row r="793" spans="1:7" ht="17.25">
      <c r="A793" s="52" t="s">
        <v>3633</v>
      </c>
      <c r="B793" s="52"/>
      <c r="C793" s="52"/>
      <c r="D793" s="52"/>
      <c r="E793" s="53"/>
      <c r="F793" s="52"/>
      <c r="G793" s="52"/>
    </row>
    <row r="794" spans="1:7" ht="17.25">
      <c r="A794" s="150" t="s">
        <v>2954</v>
      </c>
      <c r="B794" s="150" t="s">
        <v>17</v>
      </c>
      <c r="C794" s="150" t="s">
        <v>2854</v>
      </c>
      <c r="D794" s="150" t="s">
        <v>3714</v>
      </c>
      <c r="E794" s="151" t="s">
        <v>2841</v>
      </c>
      <c r="F794" s="151" t="s">
        <v>2329</v>
      </c>
      <c r="G794" s="150" t="s">
        <v>2955</v>
      </c>
    </row>
    <row r="795" spans="1:7" ht="17.25">
      <c r="A795" s="150" t="s">
        <v>2956</v>
      </c>
      <c r="B795" s="150" t="s">
        <v>2957</v>
      </c>
      <c r="C795" s="150" t="s">
        <v>1333</v>
      </c>
      <c r="D795" s="150" t="s">
        <v>3714</v>
      </c>
      <c r="E795" s="151" t="s">
        <v>1333</v>
      </c>
      <c r="F795" s="151" t="s">
        <v>2329</v>
      </c>
      <c r="G795" s="150" t="s">
        <v>2836</v>
      </c>
    </row>
    <row r="796" spans="1:7" ht="15">
      <c r="A796" s="36" t="s">
        <v>2958</v>
      </c>
      <c r="B796" s="36"/>
      <c r="C796" s="36" t="s">
        <v>2959</v>
      </c>
      <c r="D796" s="36" t="s">
        <v>3714</v>
      </c>
      <c r="E796" s="51" t="s">
        <v>1333</v>
      </c>
      <c r="F796" s="51" t="s">
        <v>2329</v>
      </c>
      <c r="G796" s="36" t="s">
        <v>2836</v>
      </c>
    </row>
    <row r="797" spans="1:7" ht="17.25">
      <c r="A797" s="52" t="s">
        <v>3638</v>
      </c>
      <c r="B797" s="52"/>
      <c r="C797" s="52"/>
      <c r="D797" s="52"/>
      <c r="E797" s="53"/>
      <c r="F797" s="52"/>
      <c r="G797" s="52"/>
    </row>
    <row r="798" spans="1:7" ht="17.25">
      <c r="A798" s="150" t="s">
        <v>2961</v>
      </c>
      <c r="B798" s="150" t="s">
        <v>10</v>
      </c>
      <c r="C798" s="150" t="s">
        <v>2847</v>
      </c>
      <c r="D798" s="150" t="s">
        <v>3714</v>
      </c>
      <c r="E798" s="151" t="s">
        <v>2848</v>
      </c>
      <c r="F798" s="151" t="s">
        <v>2329</v>
      </c>
      <c r="G798" s="150" t="s">
        <v>2836</v>
      </c>
    </row>
    <row r="799" spans="1:7" ht="17.25">
      <c r="A799" s="150" t="s">
        <v>2962</v>
      </c>
      <c r="B799" s="150" t="s">
        <v>10</v>
      </c>
      <c r="C799" s="150" t="s">
        <v>2847</v>
      </c>
      <c r="D799" s="150" t="s">
        <v>3714</v>
      </c>
      <c r="E799" s="151" t="s">
        <v>2848</v>
      </c>
      <c r="F799" s="151" t="s">
        <v>2329</v>
      </c>
      <c r="G799" s="150" t="s">
        <v>2836</v>
      </c>
    </row>
    <row r="800" spans="1:7" ht="15">
      <c r="A800" s="36" t="s">
        <v>2963</v>
      </c>
      <c r="B800" s="36" t="s">
        <v>10</v>
      </c>
      <c r="C800" s="36" t="s">
        <v>2847</v>
      </c>
      <c r="D800" s="36" t="s">
        <v>3714</v>
      </c>
      <c r="E800" s="51" t="s">
        <v>2848</v>
      </c>
      <c r="F800" s="51" t="s">
        <v>2329</v>
      </c>
      <c r="G800" s="36" t="s">
        <v>2836</v>
      </c>
    </row>
    <row r="801" spans="1:7" ht="17.25">
      <c r="A801" s="150" t="s">
        <v>2964</v>
      </c>
      <c r="B801" s="150" t="s">
        <v>10</v>
      </c>
      <c r="C801" s="150" t="s">
        <v>2847</v>
      </c>
      <c r="D801" s="150" t="s">
        <v>3714</v>
      </c>
      <c r="E801" s="151" t="s">
        <v>2848</v>
      </c>
      <c r="F801" s="150" t="s">
        <v>2329</v>
      </c>
      <c r="G801" s="150" t="s">
        <v>2836</v>
      </c>
    </row>
    <row r="802" spans="1:7" ht="17.25">
      <c r="A802" s="52" t="s">
        <v>3639</v>
      </c>
      <c r="B802" s="52"/>
      <c r="C802" s="52"/>
      <c r="D802" s="52"/>
      <c r="E802" s="53"/>
      <c r="F802" s="52"/>
      <c r="G802" s="52"/>
    </row>
    <row r="803" spans="1:7" ht="17.25">
      <c r="A803" s="150" t="s">
        <v>2966</v>
      </c>
      <c r="B803" s="150" t="s">
        <v>2957</v>
      </c>
      <c r="C803" s="150" t="s">
        <v>2847</v>
      </c>
      <c r="D803" s="150" t="s">
        <v>3714</v>
      </c>
      <c r="E803" s="151" t="s">
        <v>2848</v>
      </c>
      <c r="F803" s="151" t="s">
        <v>2329</v>
      </c>
      <c r="G803" s="150" t="s">
        <v>2836</v>
      </c>
    </row>
    <row r="804" spans="1:7" ht="17.25">
      <c r="A804" s="150" t="s">
        <v>2967</v>
      </c>
      <c r="B804" s="150" t="s">
        <v>2957</v>
      </c>
      <c r="C804" s="150" t="s">
        <v>2847</v>
      </c>
      <c r="D804" s="150" t="s">
        <v>3714</v>
      </c>
      <c r="E804" s="151" t="s">
        <v>2848</v>
      </c>
      <c r="F804" s="151" t="s">
        <v>2329</v>
      </c>
      <c r="G804" s="150" t="s">
        <v>2836</v>
      </c>
    </row>
    <row r="805" spans="1:7" ht="17.25">
      <c r="A805" s="150" t="s">
        <v>2968</v>
      </c>
      <c r="B805" s="150" t="s">
        <v>2957</v>
      </c>
      <c r="C805" s="150" t="s">
        <v>2847</v>
      </c>
      <c r="D805" s="150" t="s">
        <v>3714</v>
      </c>
      <c r="E805" s="151" t="s">
        <v>2848</v>
      </c>
      <c r="F805" s="151" t="s">
        <v>2329</v>
      </c>
      <c r="G805" s="150" t="s">
        <v>2836</v>
      </c>
    </row>
    <row r="806" spans="1:7" ht="17.25">
      <c r="A806" s="52" t="s">
        <v>3640</v>
      </c>
      <c r="B806" s="52"/>
      <c r="C806" s="52"/>
      <c r="D806" s="52"/>
      <c r="E806" s="53"/>
      <c r="F806" s="52"/>
      <c r="G806" s="52"/>
    </row>
    <row r="807" spans="1:7" ht="15">
      <c r="A807" s="36" t="s">
        <v>2970</v>
      </c>
      <c r="B807" s="36" t="s">
        <v>2957</v>
      </c>
      <c r="C807" s="36" t="s">
        <v>2847</v>
      </c>
      <c r="D807" s="36" t="s">
        <v>3714</v>
      </c>
      <c r="E807" s="51" t="s">
        <v>2848</v>
      </c>
      <c r="F807" s="51" t="s">
        <v>2329</v>
      </c>
      <c r="G807" s="36" t="s">
        <v>2836</v>
      </c>
    </row>
    <row r="808" spans="1:7" ht="15">
      <c r="A808" s="36" t="s">
        <v>2971</v>
      </c>
      <c r="B808" s="36" t="s">
        <v>2957</v>
      </c>
      <c r="C808" s="36" t="s">
        <v>2847</v>
      </c>
      <c r="D808" s="36" t="s">
        <v>3714</v>
      </c>
      <c r="E808" s="51" t="s">
        <v>2848</v>
      </c>
      <c r="F808" s="51" t="s">
        <v>2329</v>
      </c>
      <c r="G808" s="36" t="s">
        <v>2836</v>
      </c>
    </row>
    <row r="809" spans="1:7" ht="17.25">
      <c r="A809" s="52" t="s">
        <v>3641</v>
      </c>
      <c r="B809" s="52"/>
      <c r="C809" s="52"/>
      <c r="D809" s="52"/>
      <c r="E809" s="53"/>
      <c r="F809" s="52"/>
      <c r="G809" s="52"/>
    </row>
    <row r="810" spans="1:7" ht="15">
      <c r="A810" s="36" t="s">
        <v>2973</v>
      </c>
      <c r="B810" s="36" t="s">
        <v>2974</v>
      </c>
      <c r="C810" s="36" t="s">
        <v>2854</v>
      </c>
      <c r="D810" s="36" t="s">
        <v>3714</v>
      </c>
      <c r="E810" s="51" t="s">
        <v>2841</v>
      </c>
      <c r="F810" s="51" t="s">
        <v>2329</v>
      </c>
      <c r="G810" s="36" t="s">
        <v>2975</v>
      </c>
    </row>
    <row r="811" spans="1:7" ht="17.25">
      <c r="A811" s="150" t="s">
        <v>2976</v>
      </c>
      <c r="B811" s="150" t="s">
        <v>2977</v>
      </c>
      <c r="C811" s="150" t="s">
        <v>2854</v>
      </c>
      <c r="D811" s="150" t="s">
        <v>3714</v>
      </c>
      <c r="E811" s="151" t="s">
        <v>2841</v>
      </c>
      <c r="F811" s="151" t="s">
        <v>2329</v>
      </c>
      <c r="G811" s="150" t="s">
        <v>2978</v>
      </c>
    </row>
    <row r="812" spans="1:7" ht="17.25">
      <c r="A812" s="150" t="s">
        <v>2984</v>
      </c>
      <c r="B812" s="150" t="s">
        <v>88</v>
      </c>
      <c r="C812" s="150" t="s">
        <v>2854</v>
      </c>
      <c r="D812" s="150" t="s">
        <v>3714</v>
      </c>
      <c r="E812" s="151" t="s">
        <v>2841</v>
      </c>
      <c r="F812" s="150" t="s">
        <v>2329</v>
      </c>
      <c r="G812" s="150" t="s">
        <v>2985</v>
      </c>
    </row>
    <row r="813" spans="1:7" ht="17.25">
      <c r="A813" s="150" t="s">
        <v>2990</v>
      </c>
      <c r="B813" s="150" t="s">
        <v>2957</v>
      </c>
      <c r="C813" s="150" t="s">
        <v>2893</v>
      </c>
      <c r="D813" s="150" t="s">
        <v>3714</v>
      </c>
      <c r="E813" s="151" t="s">
        <v>2894</v>
      </c>
      <c r="F813" s="151" t="s">
        <v>2329</v>
      </c>
      <c r="G813" s="150" t="s">
        <v>2836</v>
      </c>
    </row>
    <row r="814" spans="1:7" ht="17.25">
      <c r="A814" s="150" t="s">
        <v>2991</v>
      </c>
      <c r="B814" s="150" t="s">
        <v>2957</v>
      </c>
      <c r="C814" s="150" t="s">
        <v>2854</v>
      </c>
      <c r="D814" s="150" t="s">
        <v>3714</v>
      </c>
      <c r="E814" s="151" t="s">
        <v>2841</v>
      </c>
      <c r="F814" s="151" t="s">
        <v>2329</v>
      </c>
      <c r="G814" s="150" t="s">
        <v>2836</v>
      </c>
    </row>
    <row r="815" spans="1:7" ht="17.25">
      <c r="A815" s="150" t="s">
        <v>2992</v>
      </c>
      <c r="B815" s="150" t="s">
        <v>2993</v>
      </c>
      <c r="C815" s="150" t="s">
        <v>2847</v>
      </c>
      <c r="D815" s="150" t="s">
        <v>3714</v>
      </c>
      <c r="E815" s="151" t="s">
        <v>2848</v>
      </c>
      <c r="F815" s="150" t="s">
        <v>2329</v>
      </c>
      <c r="G815" s="150" t="s">
        <v>2836</v>
      </c>
    </row>
    <row r="816" spans="1:7" ht="17.25">
      <c r="A816" s="150" t="s">
        <v>2992</v>
      </c>
      <c r="B816" s="150" t="s">
        <v>2993</v>
      </c>
      <c r="C816" s="150" t="s">
        <v>2847</v>
      </c>
      <c r="D816" s="150" t="s">
        <v>3714</v>
      </c>
      <c r="E816" s="151" t="s">
        <v>2848</v>
      </c>
      <c r="F816" s="151" t="s">
        <v>2329</v>
      </c>
      <c r="G816" s="150" t="s">
        <v>2836</v>
      </c>
    </row>
    <row r="817" spans="1:7" ht="17.25">
      <c r="A817" s="52" t="s">
        <v>3642</v>
      </c>
      <c r="B817" s="52"/>
      <c r="C817" s="52"/>
      <c r="D817" s="52"/>
      <c r="E817" s="53"/>
      <c r="F817" s="52"/>
      <c r="G817" s="52"/>
    </row>
    <row r="818" spans="1:7" ht="17.25">
      <c r="A818" s="150" t="s">
        <v>2995</v>
      </c>
      <c r="B818" s="150" t="s">
        <v>2957</v>
      </c>
      <c r="C818" s="150" t="s">
        <v>2854</v>
      </c>
      <c r="D818" s="150" t="s">
        <v>3714</v>
      </c>
      <c r="E818" s="151" t="s">
        <v>2841</v>
      </c>
      <c r="F818" s="151" t="s">
        <v>2329</v>
      </c>
      <c r="G818" s="150" t="s">
        <v>2836</v>
      </c>
    </row>
    <row r="819" spans="1:7" ht="17.25">
      <c r="A819" s="52" t="s">
        <v>3643</v>
      </c>
      <c r="B819" s="52"/>
      <c r="C819" s="52"/>
      <c r="D819" s="52"/>
      <c r="E819" s="53"/>
      <c r="F819" s="52"/>
      <c r="G819" s="52"/>
    </row>
    <row r="820" spans="1:7" ht="15">
      <c r="A820" s="36" t="s">
        <v>3001</v>
      </c>
      <c r="B820" s="36" t="s">
        <v>94</v>
      </c>
      <c r="C820" s="36" t="s">
        <v>3002</v>
      </c>
      <c r="D820" s="36" t="s">
        <v>3714</v>
      </c>
      <c r="E820" s="51" t="s">
        <v>3003</v>
      </c>
      <c r="F820" s="51" t="s">
        <v>2329</v>
      </c>
      <c r="G820" s="36" t="s">
        <v>3004</v>
      </c>
    </row>
    <row r="821" spans="1:7" ht="17.25">
      <c r="A821" s="150" t="s">
        <v>3005</v>
      </c>
      <c r="B821" s="150" t="s">
        <v>2957</v>
      </c>
      <c r="C821" s="150" t="s">
        <v>3006</v>
      </c>
      <c r="D821" s="150" t="s">
        <v>3714</v>
      </c>
      <c r="E821" s="151" t="s">
        <v>3437</v>
      </c>
      <c r="F821" s="150" t="s">
        <v>2329</v>
      </c>
      <c r="G821" s="150" t="s">
        <v>2836</v>
      </c>
    </row>
    <row r="822" spans="1:7" ht="17.25">
      <c r="A822" s="52" t="s">
        <v>3644</v>
      </c>
      <c r="B822" s="52"/>
      <c r="C822" s="52"/>
      <c r="D822" s="52"/>
      <c r="E822" s="53"/>
      <c r="F822" s="52"/>
      <c r="G822" s="52"/>
    </row>
    <row r="823" spans="1:7" ht="17.25">
      <c r="A823" s="150" t="s">
        <v>3011</v>
      </c>
      <c r="B823" s="150" t="s">
        <v>2957</v>
      </c>
      <c r="C823" s="150" t="s">
        <v>2854</v>
      </c>
      <c r="D823" s="150" t="s">
        <v>3714</v>
      </c>
      <c r="E823" s="151" t="s">
        <v>2841</v>
      </c>
      <c r="F823" s="151" t="s">
        <v>2329</v>
      </c>
      <c r="G823" s="150" t="s">
        <v>3012</v>
      </c>
    </row>
    <row r="824" spans="1:7" ht="15">
      <c r="A824" s="36" t="s">
        <v>3013</v>
      </c>
      <c r="B824" s="36" t="s">
        <v>104</v>
      </c>
      <c r="C824" s="36" t="s">
        <v>2847</v>
      </c>
      <c r="D824" s="36" t="s">
        <v>3714</v>
      </c>
      <c r="E824" s="51" t="s">
        <v>2848</v>
      </c>
      <c r="F824" s="51" t="s">
        <v>2329</v>
      </c>
      <c r="G824" s="36" t="s">
        <v>2836</v>
      </c>
    </row>
    <row r="825" spans="1:7" ht="15">
      <c r="A825" s="36" t="s">
        <v>3014</v>
      </c>
      <c r="B825" s="36" t="s">
        <v>101</v>
      </c>
      <c r="C825" s="36" t="s">
        <v>3015</v>
      </c>
      <c r="D825" s="36" t="s">
        <v>3714</v>
      </c>
      <c r="E825" s="51" t="s">
        <v>2841</v>
      </c>
      <c r="F825" s="51" t="s">
        <v>2329</v>
      </c>
      <c r="G825" s="36" t="s">
        <v>3016</v>
      </c>
    </row>
    <row r="826" spans="1:7" ht="17.25">
      <c r="A826" s="150" t="s">
        <v>3017</v>
      </c>
      <c r="B826" s="150" t="s">
        <v>2957</v>
      </c>
      <c r="C826" s="150" t="s">
        <v>2847</v>
      </c>
      <c r="D826" s="150" t="s">
        <v>3714</v>
      </c>
      <c r="E826" s="151" t="s">
        <v>2848</v>
      </c>
      <c r="F826" s="151" t="s">
        <v>2329</v>
      </c>
      <c r="G826" s="150" t="s">
        <v>2836</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1787</v>
      </c>
      <c r="BS1" s="268" t="s">
        <v>3781</v>
      </c>
    </row>
    <row r="2" spans="1:71">
      <c r="A2" s="349" t="s">
        <v>32</v>
      </c>
      <c r="B2" s="349" t="s">
        <v>3782</v>
      </c>
      <c r="C2" s="349" t="s">
        <v>35</v>
      </c>
      <c r="D2" s="349" t="s">
        <v>1787</v>
      </c>
      <c r="E2" s="349" t="s">
        <v>1787</v>
      </c>
      <c r="F2" s="349" t="s">
        <v>1787</v>
      </c>
      <c r="G2" s="349" t="s">
        <v>3783</v>
      </c>
      <c r="H2" s="349" t="s">
        <v>1787</v>
      </c>
      <c r="I2" s="349" t="s">
        <v>3784</v>
      </c>
      <c r="J2" s="349" t="s">
        <v>3785</v>
      </c>
      <c r="K2" s="349" t="s">
        <v>3783</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3786</v>
      </c>
      <c r="BR2" s="349" t="s">
        <v>1787</v>
      </c>
      <c r="BS2" s="349" t="s">
        <v>1787</v>
      </c>
    </row>
    <row r="3" spans="1:71">
      <c r="A3" s="350" t="s">
        <v>32</v>
      </c>
      <c r="B3" s="350" t="s">
        <v>3124</v>
      </c>
      <c r="C3" s="350" t="s">
        <v>35</v>
      </c>
      <c r="D3" s="350" t="s">
        <v>1787</v>
      </c>
      <c r="E3" s="350" t="s">
        <v>1787</v>
      </c>
      <c r="F3" s="350" t="s">
        <v>1787</v>
      </c>
      <c r="G3" s="350" t="s">
        <v>3783</v>
      </c>
      <c r="H3" s="350" t="s">
        <v>1787</v>
      </c>
      <c r="I3" s="350" t="s">
        <v>3125</v>
      </c>
      <c r="J3" s="350" t="s">
        <v>3127</v>
      </c>
      <c r="K3" s="350" t="s">
        <v>3783</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3787</v>
      </c>
      <c r="BR3" s="350"/>
      <c r="BS3" s="350"/>
    </row>
    <row r="4" spans="1:71">
      <c r="A4" s="349" t="s">
        <v>32</v>
      </c>
      <c r="B4" s="349" t="s">
        <v>3788</v>
      </c>
      <c r="C4" s="349" t="s">
        <v>35</v>
      </c>
      <c r="D4" s="349" t="s">
        <v>1787</v>
      </c>
      <c r="E4" s="349" t="s">
        <v>1787</v>
      </c>
      <c r="F4" s="349" t="s">
        <v>1787</v>
      </c>
      <c r="G4" s="349" t="s">
        <v>3783</v>
      </c>
      <c r="H4" s="349" t="s">
        <v>1787</v>
      </c>
      <c r="I4" s="349" t="s">
        <v>3789</v>
      </c>
      <c r="J4" s="349" t="s">
        <v>3790</v>
      </c>
      <c r="K4" s="349" t="s">
        <v>3783</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3791</v>
      </c>
      <c r="BR4" s="349" t="s">
        <v>1787</v>
      </c>
      <c r="BS4" s="349" t="s">
        <v>1787</v>
      </c>
    </row>
    <row r="5" spans="1:71">
      <c r="A5" s="350" t="s">
        <v>32</v>
      </c>
      <c r="B5" s="350" t="s">
        <v>3792</v>
      </c>
      <c r="C5" s="350" t="s">
        <v>35</v>
      </c>
      <c r="D5" s="350" t="s">
        <v>1787</v>
      </c>
      <c r="E5" s="350" t="s">
        <v>1787</v>
      </c>
      <c r="F5" s="350" t="s">
        <v>1787</v>
      </c>
      <c r="G5" s="350" t="s">
        <v>3783</v>
      </c>
      <c r="H5" s="350" t="s">
        <v>1787</v>
      </c>
      <c r="I5" s="350" t="s">
        <v>935</v>
      </c>
      <c r="J5" s="350" t="s">
        <v>3793</v>
      </c>
      <c r="K5" s="350" t="s">
        <v>3783</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3794</v>
      </c>
      <c r="BR5" s="350"/>
      <c r="BS5" s="350"/>
    </row>
    <row r="6" spans="1:71">
      <c r="A6" s="349" t="s">
        <v>32</v>
      </c>
      <c r="B6" s="349" t="s">
        <v>3019</v>
      </c>
      <c r="C6" s="349" t="s">
        <v>36</v>
      </c>
      <c r="D6" s="349" t="s">
        <v>1787</v>
      </c>
      <c r="E6" s="349" t="s">
        <v>1787</v>
      </c>
      <c r="F6" s="349" t="s">
        <v>1787</v>
      </c>
      <c r="G6" s="349" t="s">
        <v>3783</v>
      </c>
      <c r="H6" s="349" t="s">
        <v>1787</v>
      </c>
      <c r="I6" s="349" t="s">
        <v>669</v>
      </c>
      <c r="J6" s="349" t="s">
        <v>3021</v>
      </c>
      <c r="K6" s="349" t="s">
        <v>3783</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3795</v>
      </c>
      <c r="BR6" s="349" t="s">
        <v>1787</v>
      </c>
      <c r="BS6" s="349" t="s">
        <v>1787</v>
      </c>
    </row>
    <row r="7" spans="1:71">
      <c r="A7" s="350" t="s">
        <v>32</v>
      </c>
      <c r="B7" s="350" t="s">
        <v>3796</v>
      </c>
      <c r="C7" s="350" t="s">
        <v>40</v>
      </c>
      <c r="D7" s="350" t="s">
        <v>1787</v>
      </c>
      <c r="E7" s="350" t="s">
        <v>1787</v>
      </c>
      <c r="F7" s="350" t="s">
        <v>1787</v>
      </c>
      <c r="G7" s="350" t="s">
        <v>3783</v>
      </c>
      <c r="H7" s="350" t="s">
        <v>1787</v>
      </c>
      <c r="I7" s="350" t="s">
        <v>3797</v>
      </c>
      <c r="J7" s="350" t="s">
        <v>3798</v>
      </c>
      <c r="K7" s="350" t="s">
        <v>3799</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3800</v>
      </c>
      <c r="BR7" s="350"/>
      <c r="BS7" s="351" t="s">
        <v>3801</v>
      </c>
    </row>
    <row r="8" spans="1:71">
      <c r="A8" s="349" t="s">
        <v>32</v>
      </c>
      <c r="B8" s="349" t="s">
        <v>3802</v>
      </c>
      <c r="C8" s="349" t="s">
        <v>40</v>
      </c>
      <c r="D8" s="349" t="s">
        <v>1787</v>
      </c>
      <c r="E8" s="349" t="s">
        <v>1787</v>
      </c>
      <c r="F8" s="349" t="s">
        <v>1787</v>
      </c>
      <c r="G8" s="349" t="s">
        <v>3783</v>
      </c>
      <c r="H8" s="349" t="s">
        <v>1787</v>
      </c>
      <c r="I8" s="349" t="s">
        <v>3803</v>
      </c>
      <c r="J8" s="349" t="s">
        <v>3804</v>
      </c>
      <c r="K8" s="349" t="s">
        <v>3783</v>
      </c>
      <c r="L8" s="349" t="s">
        <v>3707</v>
      </c>
      <c r="M8" s="349" t="s">
        <v>3804</v>
      </c>
      <c r="N8" s="349" t="s">
        <v>3783</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3805</v>
      </c>
      <c r="BR8" s="349" t="s">
        <v>1787</v>
      </c>
      <c r="BS8" s="349" t="s">
        <v>1787</v>
      </c>
    </row>
    <row r="9" spans="1:71">
      <c r="A9" s="350" t="s">
        <v>32</v>
      </c>
      <c r="B9" s="350" t="s">
        <v>3806</v>
      </c>
      <c r="C9" s="350" t="s">
        <v>40</v>
      </c>
      <c r="D9" s="350" t="s">
        <v>1787</v>
      </c>
      <c r="E9" s="350" t="s">
        <v>1787</v>
      </c>
      <c r="F9" s="350" t="s">
        <v>1787</v>
      </c>
      <c r="G9" s="350" t="s">
        <v>3783</v>
      </c>
      <c r="H9" s="350" t="s">
        <v>1787</v>
      </c>
      <c r="I9" s="350" t="s">
        <v>1692</v>
      </c>
      <c r="J9" s="350" t="s">
        <v>3807</v>
      </c>
      <c r="K9" s="350" t="s">
        <v>3783</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3808</v>
      </c>
      <c r="BR9" s="350"/>
      <c r="BS9" s="350"/>
    </row>
    <row r="10" spans="1:71">
      <c r="A10" s="349" t="s">
        <v>32</v>
      </c>
      <c r="B10" s="349" t="s">
        <v>3022</v>
      </c>
      <c r="C10" s="349" t="s">
        <v>40</v>
      </c>
      <c r="D10" s="349" t="s">
        <v>1787</v>
      </c>
      <c r="E10" s="349" t="s">
        <v>1787</v>
      </c>
      <c r="F10" s="349" t="s">
        <v>1787</v>
      </c>
      <c r="G10" s="349" t="s">
        <v>3783</v>
      </c>
      <c r="H10" s="349" t="s">
        <v>1787</v>
      </c>
      <c r="I10" s="349" t="s">
        <v>669</v>
      </c>
      <c r="J10" s="349" t="s">
        <v>3023</v>
      </c>
      <c r="K10" s="349" t="s">
        <v>3799</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3809</v>
      </c>
      <c r="BR10" s="349" t="s">
        <v>1787</v>
      </c>
      <c r="BS10" s="352" t="s">
        <v>3801</v>
      </c>
    </row>
    <row r="11" spans="1:71">
      <c r="A11" s="350" t="s">
        <v>32</v>
      </c>
      <c r="B11" s="350" t="s">
        <v>3024</v>
      </c>
      <c r="C11" s="350" t="s">
        <v>42</v>
      </c>
      <c r="D11" s="350" t="s">
        <v>1787</v>
      </c>
      <c r="E11" s="350" t="s">
        <v>1787</v>
      </c>
      <c r="F11" s="350" t="s">
        <v>1787</v>
      </c>
      <c r="G11" s="350" t="s">
        <v>3783</v>
      </c>
      <c r="H11" s="350" t="s">
        <v>1787</v>
      </c>
      <c r="I11" s="350" t="s">
        <v>3248</v>
      </c>
      <c r="J11" s="350" t="s">
        <v>3810</v>
      </c>
      <c r="K11" s="350" t="s">
        <v>3783</v>
      </c>
      <c r="L11" s="350" t="s">
        <v>217</v>
      </c>
      <c r="M11" s="350" t="s">
        <v>3810</v>
      </c>
      <c r="N11" s="350" t="s">
        <v>3783</v>
      </c>
      <c r="O11" s="350" t="s">
        <v>669</v>
      </c>
      <c r="P11" s="350" t="s">
        <v>3810</v>
      </c>
      <c r="Q11" s="350" t="s">
        <v>3783</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3811</v>
      </c>
      <c r="BR11" s="350"/>
      <c r="BS11" s="350"/>
    </row>
    <row r="12" spans="1:71">
      <c r="A12" s="349" t="s">
        <v>32</v>
      </c>
      <c r="B12" s="349" t="s">
        <v>3129</v>
      </c>
      <c r="C12" s="349" t="s">
        <v>42</v>
      </c>
      <c r="D12" s="349" t="s">
        <v>1787</v>
      </c>
      <c r="E12" s="349" t="s">
        <v>1787</v>
      </c>
      <c r="F12" s="349" t="s">
        <v>1787</v>
      </c>
      <c r="G12" s="349" t="s">
        <v>3783</v>
      </c>
      <c r="H12" s="349" t="s">
        <v>1787</v>
      </c>
      <c r="I12" s="349" t="s">
        <v>3125</v>
      </c>
      <c r="J12" s="349" t="s">
        <v>3127</v>
      </c>
      <c r="K12" s="349" t="s">
        <v>3783</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3812</v>
      </c>
      <c r="BR12" s="349" t="s">
        <v>1787</v>
      </c>
      <c r="BS12" s="349" t="s">
        <v>1787</v>
      </c>
    </row>
    <row r="13" spans="1:71">
      <c r="A13" s="350" t="s">
        <v>32</v>
      </c>
      <c r="B13" s="350" t="s">
        <v>3813</v>
      </c>
      <c r="C13" s="350" t="s">
        <v>42</v>
      </c>
      <c r="D13" s="350" t="s">
        <v>1787</v>
      </c>
      <c r="E13" s="350" t="s">
        <v>1787</v>
      </c>
      <c r="F13" s="350" t="s">
        <v>1787</v>
      </c>
      <c r="G13" s="350" t="s">
        <v>3783</v>
      </c>
      <c r="H13" s="350" t="s">
        <v>1787</v>
      </c>
      <c r="I13" s="350" t="s">
        <v>3784</v>
      </c>
      <c r="J13" s="350" t="s">
        <v>3814</v>
      </c>
      <c r="K13" s="350" t="s">
        <v>3783</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3815</v>
      </c>
      <c r="BR13" s="350"/>
      <c r="BS13" s="350"/>
    </row>
    <row r="14" spans="1:71">
      <c r="A14" s="349" t="s">
        <v>32</v>
      </c>
      <c r="B14" s="349" t="s">
        <v>3027</v>
      </c>
      <c r="C14" s="349" t="s">
        <v>44</v>
      </c>
      <c r="D14" s="349" t="s">
        <v>1787</v>
      </c>
      <c r="E14" s="349" t="s">
        <v>1787</v>
      </c>
      <c r="F14" s="349" t="s">
        <v>1787</v>
      </c>
      <c r="G14" s="349" t="s">
        <v>3783</v>
      </c>
      <c r="H14" s="349" t="s">
        <v>1787</v>
      </c>
      <c r="I14" s="349" t="s">
        <v>669</v>
      </c>
      <c r="J14" s="349" t="s">
        <v>3816</v>
      </c>
      <c r="K14" s="349" t="s">
        <v>3783</v>
      </c>
      <c r="L14" s="349" t="s">
        <v>217</v>
      </c>
      <c r="M14" s="349" t="s">
        <v>3816</v>
      </c>
      <c r="N14" s="349" t="s">
        <v>3783</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3817</v>
      </c>
      <c r="BR14" s="349" t="s">
        <v>1787</v>
      </c>
      <c r="BS14" s="349" t="s">
        <v>1787</v>
      </c>
    </row>
    <row r="15" spans="1:71">
      <c r="A15" s="350" t="s">
        <v>32</v>
      </c>
      <c r="B15" s="350" t="s">
        <v>3818</v>
      </c>
      <c r="C15" s="350" t="s">
        <v>44</v>
      </c>
      <c r="D15" s="350" t="s">
        <v>1787</v>
      </c>
      <c r="E15" s="350" t="s">
        <v>1787</v>
      </c>
      <c r="F15" s="350" t="s">
        <v>1787</v>
      </c>
      <c r="G15" s="350" t="s">
        <v>3783</v>
      </c>
      <c r="H15" s="350" t="s">
        <v>1787</v>
      </c>
      <c r="I15" s="350" t="s">
        <v>3784</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3819</v>
      </c>
      <c r="BR15" s="350"/>
      <c r="BS15" s="350"/>
    </row>
    <row r="16" spans="1:71">
      <c r="A16" s="349" t="s">
        <v>32</v>
      </c>
      <c r="B16" s="349" t="s">
        <v>3130</v>
      </c>
      <c r="C16" s="349" t="s">
        <v>44</v>
      </c>
      <c r="D16" s="349" t="s">
        <v>1787</v>
      </c>
      <c r="E16" s="349" t="s">
        <v>1787</v>
      </c>
      <c r="F16" s="349" t="s">
        <v>1787</v>
      </c>
      <c r="G16" s="349" t="s">
        <v>3783</v>
      </c>
      <c r="H16" s="349" t="s">
        <v>1787</v>
      </c>
      <c r="I16" s="349" t="s">
        <v>217</v>
      </c>
      <c r="J16" s="349" t="s">
        <v>3131</v>
      </c>
      <c r="K16" s="349" t="s">
        <v>3783</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3820</v>
      </c>
      <c r="BR16" s="349" t="s">
        <v>1787</v>
      </c>
      <c r="BS16" s="349" t="s">
        <v>1787</v>
      </c>
    </row>
    <row r="17" spans="1:71">
      <c r="A17" s="350" t="s">
        <v>32</v>
      </c>
      <c r="B17" s="350" t="s">
        <v>3821</v>
      </c>
      <c r="C17" s="350" t="s">
        <v>44</v>
      </c>
      <c r="D17" s="350" t="s">
        <v>1787</v>
      </c>
      <c r="E17" s="350" t="s">
        <v>1787</v>
      </c>
      <c r="F17" s="350" t="s">
        <v>1787</v>
      </c>
      <c r="G17" s="350" t="s">
        <v>3783</v>
      </c>
      <c r="H17" s="350" t="s">
        <v>1787</v>
      </c>
      <c r="I17" s="350" t="s">
        <v>3803</v>
      </c>
      <c r="J17" s="350" t="s">
        <v>3822</v>
      </c>
      <c r="K17" s="350" t="s">
        <v>3783</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3823</v>
      </c>
      <c r="BR17" s="350"/>
      <c r="BS17" s="350"/>
    </row>
    <row r="18" spans="1:71">
      <c r="A18" s="350" t="s">
        <v>32</v>
      </c>
      <c r="B18" s="350" t="s">
        <v>3824</v>
      </c>
      <c r="C18" s="156" t="s">
        <v>35</v>
      </c>
      <c r="D18" s="350" t="s">
        <v>1787</v>
      </c>
      <c r="E18" s="350" t="s">
        <v>1787</v>
      </c>
      <c r="F18" s="350" t="s">
        <v>1787</v>
      </c>
      <c r="G18" s="350" t="s">
        <v>3783</v>
      </c>
      <c r="H18" s="350" t="s">
        <v>1787</v>
      </c>
      <c r="I18" s="350" t="s">
        <v>3784</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3825</v>
      </c>
      <c r="BR18" s="350"/>
      <c r="BS18" s="350"/>
    </row>
    <row r="19" spans="1:71">
      <c r="A19" s="349" t="s">
        <v>32</v>
      </c>
      <c r="B19" s="349" t="s">
        <v>2833</v>
      </c>
      <c r="C19" s="353" t="s">
        <v>36</v>
      </c>
      <c r="D19" s="349" t="s">
        <v>1787</v>
      </c>
      <c r="E19" s="349" t="s">
        <v>1787</v>
      </c>
      <c r="F19" s="349" t="s">
        <v>1787</v>
      </c>
      <c r="G19" s="349" t="s">
        <v>3783</v>
      </c>
      <c r="H19" s="349" t="s">
        <v>2835</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3826</v>
      </c>
      <c r="BR19" s="349" t="s">
        <v>1787</v>
      </c>
      <c r="BS19" s="352" t="s">
        <v>3801</v>
      </c>
    </row>
    <row r="20" spans="1:71">
      <c r="A20" s="351" t="s">
        <v>32</v>
      </c>
      <c r="B20" s="351" t="s">
        <v>3827</v>
      </c>
      <c r="C20" s="351" t="s">
        <v>2863</v>
      </c>
      <c r="D20" s="351"/>
      <c r="E20" s="351" t="s">
        <v>3783</v>
      </c>
      <c r="F20" s="351" t="s">
        <v>3783</v>
      </c>
      <c r="G20" s="351" t="s">
        <v>3783</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3828</v>
      </c>
      <c r="BR20" s="266"/>
      <c r="BS20" s="266"/>
    </row>
    <row r="21" spans="1:71" ht="18" customHeight="1">
      <c r="A21" s="352" t="s">
        <v>32</v>
      </c>
      <c r="B21" s="352" t="s">
        <v>3387</v>
      </c>
      <c r="C21" s="352" t="s">
        <v>2863</v>
      </c>
      <c r="D21" s="352" t="s">
        <v>1787</v>
      </c>
      <c r="E21" s="352" t="s">
        <v>3783</v>
      </c>
      <c r="F21" s="352" t="s">
        <v>3783</v>
      </c>
      <c r="G21" s="352" t="s">
        <v>3783</v>
      </c>
      <c r="H21" s="352" t="s">
        <v>1787</v>
      </c>
      <c r="I21" s="352" t="s">
        <v>3497</v>
      </c>
      <c r="J21" s="354" t="s">
        <v>1787</v>
      </c>
      <c r="K21" s="352" t="s">
        <v>1787</v>
      </c>
      <c r="L21" s="352" t="s">
        <v>680</v>
      </c>
      <c r="M21" s="352" t="s">
        <v>3389</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3829</v>
      </c>
      <c r="BR21" s="267" t="s">
        <v>1787</v>
      </c>
      <c r="BS21" s="267" t="s">
        <v>1787</v>
      </c>
    </row>
    <row r="22" spans="1:71">
      <c r="A22" s="350" t="s">
        <v>55</v>
      </c>
      <c r="B22" s="350" t="s">
        <v>3830</v>
      </c>
      <c r="C22" s="350" t="s">
        <v>35</v>
      </c>
      <c r="D22" s="350" t="s">
        <v>1787</v>
      </c>
      <c r="E22" s="350" t="s">
        <v>1787</v>
      </c>
      <c r="F22" s="350" t="s">
        <v>1787</v>
      </c>
      <c r="G22" s="350" t="s">
        <v>3783</v>
      </c>
      <c r="H22" s="350" t="s">
        <v>1787</v>
      </c>
      <c r="I22" s="350" t="s">
        <v>3784</v>
      </c>
      <c r="J22" s="350" t="s">
        <v>3831</v>
      </c>
      <c r="K22" s="350" t="s">
        <v>3783</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3832</v>
      </c>
      <c r="BR22" s="350"/>
      <c r="BS22" s="350"/>
    </row>
    <row r="23" spans="1:71">
      <c r="A23" s="349" t="s">
        <v>55</v>
      </c>
      <c r="B23" s="349" t="s">
        <v>2838</v>
      </c>
      <c r="C23" s="349" t="s">
        <v>35</v>
      </c>
      <c r="D23" s="349" t="s">
        <v>1787</v>
      </c>
      <c r="E23" s="349" t="s">
        <v>1787</v>
      </c>
      <c r="F23" s="349" t="s">
        <v>1787</v>
      </c>
      <c r="G23" s="349" t="s">
        <v>3783</v>
      </c>
      <c r="H23" s="349" t="s">
        <v>1787</v>
      </c>
      <c r="I23" s="349" t="s">
        <v>217</v>
      </c>
      <c r="J23" s="349" t="s">
        <v>3833</v>
      </c>
      <c r="K23" s="349" t="s">
        <v>3783</v>
      </c>
      <c r="L23" s="349" t="s">
        <v>2854</v>
      </c>
      <c r="M23" s="349" t="s">
        <v>3833</v>
      </c>
      <c r="N23" s="349" t="s">
        <v>3783</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3834</v>
      </c>
      <c r="BR23" s="349" t="s">
        <v>1787</v>
      </c>
      <c r="BS23" s="349" t="s">
        <v>1787</v>
      </c>
    </row>
    <row r="24" spans="1:71">
      <c r="A24" s="350" t="s">
        <v>55</v>
      </c>
      <c r="B24" s="350" t="s">
        <v>3835</v>
      </c>
      <c r="C24" s="350" t="s">
        <v>35</v>
      </c>
      <c r="D24" s="350" t="s">
        <v>1787</v>
      </c>
      <c r="E24" s="350" t="s">
        <v>1787</v>
      </c>
      <c r="F24" s="350" t="s">
        <v>1787</v>
      </c>
      <c r="G24" s="350" t="s">
        <v>3783</v>
      </c>
      <c r="H24" s="350" t="s">
        <v>1787</v>
      </c>
      <c r="I24" s="350" t="s">
        <v>3784</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3836</v>
      </c>
      <c r="BR24" s="350"/>
      <c r="BS24" s="350"/>
    </row>
    <row r="25" spans="1:71">
      <c r="A25" s="349" t="s">
        <v>55</v>
      </c>
      <c r="B25" s="349" t="s">
        <v>3837</v>
      </c>
      <c r="C25" s="349" t="s">
        <v>35</v>
      </c>
      <c r="D25" s="349" t="s">
        <v>1787</v>
      </c>
      <c r="E25" s="349" t="s">
        <v>1787</v>
      </c>
      <c r="F25" s="349" t="s">
        <v>1787</v>
      </c>
      <c r="G25" s="349" t="s">
        <v>3783</v>
      </c>
      <c r="H25" s="349" t="s">
        <v>1787</v>
      </c>
      <c r="I25" s="349" t="s">
        <v>3784</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3838</v>
      </c>
      <c r="BR25" s="349" t="s">
        <v>1787</v>
      </c>
      <c r="BS25" s="349" t="s">
        <v>1787</v>
      </c>
    </row>
    <row r="26" spans="1:71">
      <c r="A26" s="350" t="s">
        <v>55</v>
      </c>
      <c r="B26" s="350" t="s">
        <v>3839</v>
      </c>
      <c r="C26" s="350" t="s">
        <v>35</v>
      </c>
      <c r="D26" s="350" t="s">
        <v>1787</v>
      </c>
      <c r="E26" s="350" t="s">
        <v>1787</v>
      </c>
      <c r="F26" s="350" t="s">
        <v>1787</v>
      </c>
      <c r="G26" s="350" t="s">
        <v>3783</v>
      </c>
      <c r="H26" s="350" t="s">
        <v>1787</v>
      </c>
      <c r="I26" s="350" t="s">
        <v>3840</v>
      </c>
      <c r="J26" s="350" t="s">
        <v>3841</v>
      </c>
      <c r="K26" s="350" t="s">
        <v>3799</v>
      </c>
      <c r="L26" s="350" t="s">
        <v>3842</v>
      </c>
      <c r="M26" s="350" t="s">
        <v>3841</v>
      </c>
      <c r="N26" s="350" t="s">
        <v>3799</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3843</v>
      </c>
      <c r="BR26" s="350"/>
      <c r="BS26" s="351" t="s">
        <v>3801</v>
      </c>
    </row>
    <row r="27" spans="1:71">
      <c r="A27" s="349" t="s">
        <v>55</v>
      </c>
      <c r="B27" s="349" t="s">
        <v>2843</v>
      </c>
      <c r="C27" s="349" t="s">
        <v>35</v>
      </c>
      <c r="D27" s="349" t="s">
        <v>3799</v>
      </c>
      <c r="E27" s="349" t="s">
        <v>1787</v>
      </c>
      <c r="F27" s="349" t="s">
        <v>1787</v>
      </c>
      <c r="G27" s="349" t="s">
        <v>3783</v>
      </c>
      <c r="H27" s="349" t="s">
        <v>1787</v>
      </c>
      <c r="I27" s="349" t="s">
        <v>217</v>
      </c>
      <c r="J27" s="349" t="s">
        <v>2845</v>
      </c>
      <c r="K27" s="349" t="s">
        <v>3783</v>
      </c>
      <c r="L27" s="349" t="s">
        <v>1692</v>
      </c>
      <c r="M27" s="349" t="s">
        <v>1787</v>
      </c>
      <c r="N27" s="349" t="s">
        <v>1787</v>
      </c>
      <c r="O27" s="349" t="s">
        <v>1333</v>
      </c>
      <c r="P27" s="349" t="s">
        <v>1787</v>
      </c>
      <c r="Q27" s="349" t="s">
        <v>1787</v>
      </c>
      <c r="R27" s="349" t="s">
        <v>669</v>
      </c>
      <c r="S27" s="349" t="s">
        <v>1787</v>
      </c>
      <c r="T27" s="349" t="s">
        <v>1787</v>
      </c>
      <c r="U27" s="349" t="s">
        <v>3803</v>
      </c>
      <c r="V27" s="349" t="s">
        <v>1787</v>
      </c>
      <c r="W27" s="349" t="s">
        <v>1787</v>
      </c>
      <c r="X27" s="349" t="s">
        <v>937</v>
      </c>
      <c r="Y27" s="349" t="s">
        <v>1787</v>
      </c>
      <c r="Z27" s="349" t="s">
        <v>1787</v>
      </c>
      <c r="AA27" s="349" t="s">
        <v>3844</v>
      </c>
      <c r="AB27" s="349" t="s">
        <v>1787</v>
      </c>
      <c r="AC27" s="349" t="s">
        <v>1787</v>
      </c>
      <c r="AD27" s="349" t="s">
        <v>3437</v>
      </c>
      <c r="AE27" s="349" t="s">
        <v>1787</v>
      </c>
      <c r="AF27" s="349" t="s">
        <v>1787</v>
      </c>
      <c r="AG27" s="349" t="s">
        <v>3625</v>
      </c>
      <c r="AH27" s="349" t="s">
        <v>1787</v>
      </c>
      <c r="AI27" s="349" t="s">
        <v>1787</v>
      </c>
      <c r="AJ27" s="349" t="s">
        <v>3707</v>
      </c>
      <c r="AK27" s="349" t="s">
        <v>1787</v>
      </c>
      <c r="AL27" s="349" t="s">
        <v>1787</v>
      </c>
      <c r="AM27" s="349" t="s">
        <v>3845</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3846</v>
      </c>
      <c r="BR27" s="349" t="s">
        <v>1787</v>
      </c>
      <c r="BS27" s="349" t="s">
        <v>1787</v>
      </c>
    </row>
    <row r="28" spans="1:71">
      <c r="A28" s="350" t="s">
        <v>55</v>
      </c>
      <c r="B28" s="350" t="s">
        <v>3847</v>
      </c>
      <c r="C28" s="350" t="s">
        <v>35</v>
      </c>
      <c r="D28" s="350" t="s">
        <v>3799</v>
      </c>
      <c r="E28" s="350" t="s">
        <v>1787</v>
      </c>
      <c r="F28" s="350" t="s">
        <v>1787</v>
      </c>
      <c r="G28" s="350" t="s">
        <v>3783</v>
      </c>
      <c r="H28" s="350" t="s">
        <v>1787</v>
      </c>
      <c r="I28" s="350" t="s">
        <v>3848</v>
      </c>
      <c r="J28" s="350" t="s">
        <v>3849</v>
      </c>
      <c r="K28" s="350" t="s">
        <v>3783</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3850</v>
      </c>
      <c r="BR28" s="350"/>
      <c r="BS28" s="350"/>
    </row>
    <row r="29" spans="1:71">
      <c r="A29" s="349" t="s">
        <v>55</v>
      </c>
      <c r="B29" s="349" t="s">
        <v>2846</v>
      </c>
      <c r="C29" s="349" t="s">
        <v>36</v>
      </c>
      <c r="D29" s="349" t="s">
        <v>1787</v>
      </c>
      <c r="E29" s="349" t="s">
        <v>1787</v>
      </c>
      <c r="F29" s="349" t="s">
        <v>1787</v>
      </c>
      <c r="G29" s="349" t="s">
        <v>3783</v>
      </c>
      <c r="H29" s="349" t="s">
        <v>1787</v>
      </c>
      <c r="I29" s="349" t="s">
        <v>2847</v>
      </c>
      <c r="J29" s="349" t="s">
        <v>2849</v>
      </c>
      <c r="K29" s="349" t="s">
        <v>3799</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3851</v>
      </c>
      <c r="BR29" s="349" t="s">
        <v>1787</v>
      </c>
      <c r="BS29" s="352" t="s">
        <v>3801</v>
      </c>
    </row>
    <row r="30" spans="1:71">
      <c r="A30" s="350" t="s">
        <v>55</v>
      </c>
      <c r="B30" s="350" t="s">
        <v>3852</v>
      </c>
      <c r="C30" s="350" t="s">
        <v>36</v>
      </c>
      <c r="D30" s="350" t="s">
        <v>1787</v>
      </c>
      <c r="E30" s="350" t="s">
        <v>1787</v>
      </c>
      <c r="F30" s="350" t="s">
        <v>1787</v>
      </c>
      <c r="G30" s="350" t="s">
        <v>3783</v>
      </c>
      <c r="H30" s="350" t="s">
        <v>1787</v>
      </c>
      <c r="I30" s="350" t="s">
        <v>3784</v>
      </c>
      <c r="J30" s="350" t="s">
        <v>3853</v>
      </c>
      <c r="K30" s="350" t="s">
        <v>3783</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3854</v>
      </c>
      <c r="BR30" s="350"/>
      <c r="BS30" s="350"/>
    </row>
    <row r="31" spans="1:71">
      <c r="A31" s="349" t="s">
        <v>55</v>
      </c>
      <c r="B31" s="349" t="s">
        <v>3855</v>
      </c>
      <c r="C31" s="349" t="s">
        <v>36</v>
      </c>
      <c r="D31" s="349" t="s">
        <v>1787</v>
      </c>
      <c r="E31" s="349" t="s">
        <v>1787</v>
      </c>
      <c r="F31" s="349" t="s">
        <v>1787</v>
      </c>
      <c r="G31" s="349" t="s">
        <v>3783</v>
      </c>
      <c r="H31" s="349" t="s">
        <v>1787</v>
      </c>
      <c r="I31" s="349" t="s">
        <v>3784</v>
      </c>
      <c r="J31" s="349" t="s">
        <v>3853</v>
      </c>
      <c r="K31" s="349" t="s">
        <v>3783</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3856</v>
      </c>
      <c r="BR31" s="349" t="s">
        <v>1787</v>
      </c>
      <c r="BS31" s="349" t="s">
        <v>1787</v>
      </c>
    </row>
    <row r="32" spans="1:71">
      <c r="A32" s="350" t="s">
        <v>55</v>
      </c>
      <c r="B32" s="350" t="s">
        <v>3857</v>
      </c>
      <c r="C32" s="350" t="s">
        <v>36</v>
      </c>
      <c r="D32" s="350" t="s">
        <v>1787</v>
      </c>
      <c r="E32" s="350" t="s">
        <v>1787</v>
      </c>
      <c r="F32" s="350" t="s">
        <v>1787</v>
      </c>
      <c r="G32" s="350" t="s">
        <v>3783</v>
      </c>
      <c r="H32" s="350" t="s">
        <v>1787</v>
      </c>
      <c r="I32" s="350" t="s">
        <v>3784</v>
      </c>
      <c r="J32" s="350" t="s">
        <v>3858</v>
      </c>
      <c r="K32" s="350" t="s">
        <v>3783</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3859</v>
      </c>
      <c r="BR32" s="350"/>
      <c r="BS32" s="350"/>
    </row>
    <row r="33" spans="1:71">
      <c r="A33" s="349" t="s">
        <v>55</v>
      </c>
      <c r="B33" s="349" t="s">
        <v>3135</v>
      </c>
      <c r="C33" s="349" t="s">
        <v>36</v>
      </c>
      <c r="D33" s="349" t="s">
        <v>3799</v>
      </c>
      <c r="E33" s="349" t="s">
        <v>1787</v>
      </c>
      <c r="F33" s="349" t="s">
        <v>1787</v>
      </c>
      <c r="G33" s="349" t="s">
        <v>3783</v>
      </c>
      <c r="H33" s="349" t="s">
        <v>1787</v>
      </c>
      <c r="I33" s="349" t="s">
        <v>217</v>
      </c>
      <c r="J33" s="349" t="s">
        <v>3136</v>
      </c>
      <c r="K33" s="349" t="s">
        <v>3799</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3860</v>
      </c>
      <c r="BR33" s="349" t="s">
        <v>1787</v>
      </c>
      <c r="BS33" s="352" t="s">
        <v>3801</v>
      </c>
    </row>
    <row r="34" spans="1:71">
      <c r="A34" s="349" t="s">
        <v>55</v>
      </c>
      <c r="B34" s="349" t="s">
        <v>3031</v>
      </c>
      <c r="C34" s="349" t="s">
        <v>36</v>
      </c>
      <c r="D34" s="349" t="s">
        <v>3799</v>
      </c>
      <c r="E34" s="349" t="s">
        <v>1787</v>
      </c>
      <c r="F34" s="349" t="s">
        <v>1787</v>
      </c>
      <c r="G34" s="349" t="s">
        <v>3783</v>
      </c>
      <c r="H34" s="349" t="s">
        <v>1787</v>
      </c>
      <c r="I34" s="349" t="s">
        <v>669</v>
      </c>
      <c r="J34" s="349" t="s">
        <v>3861</v>
      </c>
      <c r="K34" s="349" t="s">
        <v>3783</v>
      </c>
      <c r="L34" s="349" t="s">
        <v>3803</v>
      </c>
      <c r="M34" s="349" t="s">
        <v>3862</v>
      </c>
      <c r="N34" s="349" t="s">
        <v>3783</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3863</v>
      </c>
      <c r="BR34" s="349" t="s">
        <v>1787</v>
      </c>
      <c r="BS34" s="349" t="s">
        <v>1787</v>
      </c>
    </row>
    <row r="35" spans="1:71">
      <c r="A35" s="349" t="s">
        <v>55</v>
      </c>
      <c r="B35" s="349" t="s">
        <v>3034</v>
      </c>
      <c r="C35" s="349" t="s">
        <v>38</v>
      </c>
      <c r="D35" s="349" t="s">
        <v>1787</v>
      </c>
      <c r="E35" s="349" t="s">
        <v>1787</v>
      </c>
      <c r="F35" s="349" t="s">
        <v>1787</v>
      </c>
      <c r="G35" s="349" t="s">
        <v>3783</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3864</v>
      </c>
      <c r="BR35" s="349" t="s">
        <v>1787</v>
      </c>
      <c r="BS35" s="349" t="s">
        <v>1787</v>
      </c>
    </row>
    <row r="36" spans="1:71">
      <c r="A36" s="349" t="s">
        <v>55</v>
      </c>
      <c r="B36" s="349" t="s">
        <v>3865</v>
      </c>
      <c r="C36" s="349" t="s">
        <v>38</v>
      </c>
      <c r="D36" s="349" t="s">
        <v>1787</v>
      </c>
      <c r="E36" s="349" t="s">
        <v>1787</v>
      </c>
      <c r="F36" s="349" t="s">
        <v>1787</v>
      </c>
      <c r="G36" s="349" t="s">
        <v>3783</v>
      </c>
      <c r="H36" s="349" t="s">
        <v>1787</v>
      </c>
      <c r="I36" s="349" t="s">
        <v>3784</v>
      </c>
      <c r="J36" s="349" t="s">
        <v>3853</v>
      </c>
      <c r="K36" s="349" t="s">
        <v>3783</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3866</v>
      </c>
      <c r="BR36" s="349" t="s">
        <v>1787</v>
      </c>
      <c r="BS36" s="349" t="s">
        <v>1787</v>
      </c>
    </row>
    <row r="37" spans="1:71">
      <c r="A37" s="349" t="s">
        <v>55</v>
      </c>
      <c r="B37" s="349" t="s">
        <v>3867</v>
      </c>
      <c r="C37" s="349" t="s">
        <v>38</v>
      </c>
      <c r="D37" s="349" t="s">
        <v>1787</v>
      </c>
      <c r="E37" s="349" t="s">
        <v>1787</v>
      </c>
      <c r="F37" s="349" t="s">
        <v>1787</v>
      </c>
      <c r="G37" s="349" t="s">
        <v>3783</v>
      </c>
      <c r="H37" s="349" t="s">
        <v>1787</v>
      </c>
      <c r="I37" s="349" t="s">
        <v>3784</v>
      </c>
      <c r="J37" s="349" t="s">
        <v>3853</v>
      </c>
      <c r="K37" s="349" t="s">
        <v>3783</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3868</v>
      </c>
      <c r="BR37" s="349" t="s">
        <v>1787</v>
      </c>
      <c r="BS37" s="349" t="s">
        <v>1787</v>
      </c>
    </row>
    <row r="38" spans="1:71">
      <c r="A38" s="349" t="s">
        <v>55</v>
      </c>
      <c r="B38" s="349" t="s">
        <v>2850</v>
      </c>
      <c r="C38" s="349" t="s">
        <v>38</v>
      </c>
      <c r="D38" s="349" t="s">
        <v>1787</v>
      </c>
      <c r="E38" s="349" t="s">
        <v>1787</v>
      </c>
      <c r="F38" s="349" t="s">
        <v>1787</v>
      </c>
      <c r="G38" s="349" t="s">
        <v>3783</v>
      </c>
      <c r="H38" s="349" t="s">
        <v>1787</v>
      </c>
      <c r="I38" s="349" t="s">
        <v>3784</v>
      </c>
      <c r="J38" s="349" t="s">
        <v>3869</v>
      </c>
      <c r="K38" s="349" t="s">
        <v>3783</v>
      </c>
      <c r="L38" s="349" t="s">
        <v>1333</v>
      </c>
      <c r="M38" s="349" t="s">
        <v>3869</v>
      </c>
      <c r="N38" s="349" t="s">
        <v>3783</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3870</v>
      </c>
      <c r="BR38" s="349" t="s">
        <v>1787</v>
      </c>
      <c r="BS38" s="349" t="s">
        <v>1787</v>
      </c>
    </row>
    <row r="39" spans="1:71">
      <c r="A39" s="349" t="s">
        <v>55</v>
      </c>
      <c r="B39" s="349" t="s">
        <v>3871</v>
      </c>
      <c r="C39" s="349" t="s">
        <v>38</v>
      </c>
      <c r="D39" s="349" t="s">
        <v>1787</v>
      </c>
      <c r="E39" s="349" t="s">
        <v>1787</v>
      </c>
      <c r="F39" s="349" t="s">
        <v>1787</v>
      </c>
      <c r="G39" s="349" t="s">
        <v>3783</v>
      </c>
      <c r="H39" s="349" t="s">
        <v>1787</v>
      </c>
      <c r="I39" s="349" t="s">
        <v>3784</v>
      </c>
      <c r="J39" s="349" t="s">
        <v>3853</v>
      </c>
      <c r="K39" s="349" t="s">
        <v>3783</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3872</v>
      </c>
      <c r="BR39" s="349" t="s">
        <v>1787</v>
      </c>
      <c r="BS39" s="349" t="s">
        <v>1787</v>
      </c>
    </row>
    <row r="40" spans="1:71">
      <c r="A40" s="349" t="s">
        <v>55</v>
      </c>
      <c r="B40" s="349" t="s">
        <v>3873</v>
      </c>
      <c r="C40" s="349" t="s">
        <v>38</v>
      </c>
      <c r="D40" s="349" t="s">
        <v>1787</v>
      </c>
      <c r="E40" s="349" t="s">
        <v>1787</v>
      </c>
      <c r="F40" s="349" t="s">
        <v>1787</v>
      </c>
      <c r="G40" s="349" t="s">
        <v>3783</v>
      </c>
      <c r="H40" s="349" t="s">
        <v>1787</v>
      </c>
      <c r="I40" s="349" t="s">
        <v>3784</v>
      </c>
      <c r="J40" s="349" t="s">
        <v>3853</v>
      </c>
      <c r="K40" s="349" t="s">
        <v>3783</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3874</v>
      </c>
      <c r="BR40" s="349" t="s">
        <v>1787</v>
      </c>
      <c r="BS40" s="349" t="s">
        <v>1787</v>
      </c>
    </row>
    <row r="41" spans="1:71">
      <c r="A41" s="349" t="s">
        <v>55</v>
      </c>
      <c r="B41" s="349" t="s">
        <v>3875</v>
      </c>
      <c r="C41" s="349" t="s">
        <v>38</v>
      </c>
      <c r="D41" s="349" t="s">
        <v>1787</v>
      </c>
      <c r="E41" s="349" t="s">
        <v>1787</v>
      </c>
      <c r="F41" s="349" t="s">
        <v>1787</v>
      </c>
      <c r="G41" s="349" t="s">
        <v>3783</v>
      </c>
      <c r="H41" s="349" t="s">
        <v>1787</v>
      </c>
      <c r="I41" s="349" t="s">
        <v>3784</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3876</v>
      </c>
      <c r="BR41" s="349" t="s">
        <v>1787</v>
      </c>
      <c r="BS41" s="349" t="s">
        <v>1787</v>
      </c>
    </row>
    <row r="42" spans="1:71">
      <c r="A42" s="349" t="s">
        <v>55</v>
      </c>
      <c r="B42" s="349" t="s">
        <v>2853</v>
      </c>
      <c r="C42" s="349" t="s">
        <v>38</v>
      </c>
      <c r="D42" s="349" t="s">
        <v>1787</v>
      </c>
      <c r="E42" s="349" t="s">
        <v>1787</v>
      </c>
      <c r="F42" s="349" t="s">
        <v>1787</v>
      </c>
      <c r="G42" s="349" t="s">
        <v>3783</v>
      </c>
      <c r="H42" s="349" t="s">
        <v>1787</v>
      </c>
      <c r="I42" s="349" t="s">
        <v>2854</v>
      </c>
      <c r="J42" s="349" t="s">
        <v>2855</v>
      </c>
      <c r="K42" s="349" t="s">
        <v>3783</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3877</v>
      </c>
      <c r="BR42" s="349" t="s">
        <v>1787</v>
      </c>
      <c r="BS42" s="349" t="s">
        <v>1787</v>
      </c>
    </row>
    <row r="43" spans="1:71">
      <c r="A43" s="349" t="s">
        <v>55</v>
      </c>
      <c r="B43" s="349" t="s">
        <v>3878</v>
      </c>
      <c r="C43" s="349" t="s">
        <v>38</v>
      </c>
      <c r="D43" s="349" t="s">
        <v>3799</v>
      </c>
      <c r="E43" s="349" t="s">
        <v>1787</v>
      </c>
      <c r="F43" s="349" t="s">
        <v>1787</v>
      </c>
      <c r="G43" s="349" t="s">
        <v>3783</v>
      </c>
      <c r="H43" s="349" t="s">
        <v>1787</v>
      </c>
      <c r="I43" s="349" t="s">
        <v>3789</v>
      </c>
      <c r="J43" s="349" t="s">
        <v>3879</v>
      </c>
      <c r="K43" s="349" t="s">
        <v>3783</v>
      </c>
      <c r="L43" s="349" t="s">
        <v>3848</v>
      </c>
      <c r="M43" s="349" t="s">
        <v>3879</v>
      </c>
      <c r="N43" s="349" t="s">
        <v>3783</v>
      </c>
      <c r="O43" s="349" t="s">
        <v>3880</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3881</v>
      </c>
      <c r="BR43" s="349" t="s">
        <v>1787</v>
      </c>
      <c r="BS43" s="349" t="s">
        <v>1787</v>
      </c>
    </row>
    <row r="44" spans="1:71">
      <c r="A44" s="349" t="s">
        <v>55</v>
      </c>
      <c r="B44" s="349" t="s">
        <v>3882</v>
      </c>
      <c r="C44" s="349" t="s">
        <v>38</v>
      </c>
      <c r="D44" s="349" t="s">
        <v>1787</v>
      </c>
      <c r="E44" s="349" t="s">
        <v>1787</v>
      </c>
      <c r="F44" s="349" t="s">
        <v>1787</v>
      </c>
      <c r="G44" s="349" t="s">
        <v>3783</v>
      </c>
      <c r="H44" s="349" t="s">
        <v>1787</v>
      </c>
      <c r="I44" s="349" t="s">
        <v>1692</v>
      </c>
      <c r="J44" s="349" t="s">
        <v>3883</v>
      </c>
      <c r="K44" s="349" t="s">
        <v>3783</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3884</v>
      </c>
      <c r="BR44" s="349" t="s">
        <v>1787</v>
      </c>
      <c r="BS44" s="349" t="s">
        <v>1787</v>
      </c>
    </row>
    <row r="45" spans="1:71">
      <c r="A45" s="349" t="s">
        <v>55</v>
      </c>
      <c r="B45" s="349" t="s">
        <v>3885</v>
      </c>
      <c r="C45" s="349" t="s">
        <v>40</v>
      </c>
      <c r="D45" s="349" t="s">
        <v>1787</v>
      </c>
      <c r="E45" s="349" t="s">
        <v>1787</v>
      </c>
      <c r="F45" s="349" t="s">
        <v>1787</v>
      </c>
      <c r="G45" s="349" t="s">
        <v>3783</v>
      </c>
      <c r="H45" s="349" t="s">
        <v>1787</v>
      </c>
      <c r="I45" s="349" t="s">
        <v>3784</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3886</v>
      </c>
      <c r="BR45" s="349" t="s">
        <v>1787</v>
      </c>
      <c r="BS45" s="349" t="s">
        <v>1787</v>
      </c>
    </row>
    <row r="46" spans="1:71">
      <c r="A46" s="349" t="s">
        <v>55</v>
      </c>
      <c r="B46" s="349" t="s">
        <v>3887</v>
      </c>
      <c r="C46" s="349" t="s">
        <v>42</v>
      </c>
      <c r="D46" s="349" t="s">
        <v>1787</v>
      </c>
      <c r="E46" s="349" t="s">
        <v>1787</v>
      </c>
      <c r="F46" s="349" t="s">
        <v>1787</v>
      </c>
      <c r="G46" s="349" t="s">
        <v>3783</v>
      </c>
      <c r="H46" s="349" t="s">
        <v>1787</v>
      </c>
      <c r="I46" s="349" t="s">
        <v>3784</v>
      </c>
      <c r="J46" s="349" t="s">
        <v>3888</v>
      </c>
      <c r="K46" s="349" t="s">
        <v>3783</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3889</v>
      </c>
      <c r="BR46" s="349" t="s">
        <v>1787</v>
      </c>
      <c r="BS46" s="349" t="s">
        <v>1787</v>
      </c>
    </row>
    <row r="47" spans="1:71">
      <c r="A47" s="349" t="s">
        <v>55</v>
      </c>
      <c r="B47" s="349" t="s">
        <v>3137</v>
      </c>
      <c r="C47" s="349" t="s">
        <v>42</v>
      </c>
      <c r="D47" s="349" t="s">
        <v>1787</v>
      </c>
      <c r="E47" s="349" t="s">
        <v>1787</v>
      </c>
      <c r="F47" s="349" t="s">
        <v>1787</v>
      </c>
      <c r="G47" s="349" t="s">
        <v>3783</v>
      </c>
      <c r="H47" s="349" t="s">
        <v>1787</v>
      </c>
      <c r="I47" s="349" t="s">
        <v>217</v>
      </c>
      <c r="J47" s="349" t="s">
        <v>3138</v>
      </c>
      <c r="K47" s="349" t="s">
        <v>3783</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3890</v>
      </c>
      <c r="BR47" s="349" t="s">
        <v>1787</v>
      </c>
      <c r="BS47" s="349" t="s">
        <v>1787</v>
      </c>
    </row>
    <row r="48" spans="1:71">
      <c r="A48" s="349" t="s">
        <v>55</v>
      </c>
      <c r="B48" s="349" t="s">
        <v>2856</v>
      </c>
      <c r="C48" s="349" t="s">
        <v>42</v>
      </c>
      <c r="D48" s="349" t="s">
        <v>1787</v>
      </c>
      <c r="E48" s="349" t="s">
        <v>1787</v>
      </c>
      <c r="F48" s="349" t="s">
        <v>1787</v>
      </c>
      <c r="G48" s="349" t="s">
        <v>3783</v>
      </c>
      <c r="H48" s="349" t="s">
        <v>1787</v>
      </c>
      <c r="I48" s="349" t="s">
        <v>2847</v>
      </c>
      <c r="J48" s="349" t="s">
        <v>2857</v>
      </c>
      <c r="K48" s="349" t="s">
        <v>3783</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3891</v>
      </c>
      <c r="BR48" s="349" t="s">
        <v>1787</v>
      </c>
      <c r="BS48" s="349" t="s">
        <v>1787</v>
      </c>
    </row>
    <row r="49" spans="1:71">
      <c r="A49" s="349" t="s">
        <v>55</v>
      </c>
      <c r="B49" s="349" t="s">
        <v>3892</v>
      </c>
      <c r="C49" s="349" t="s">
        <v>42</v>
      </c>
      <c r="D49" s="349" t="s">
        <v>1787</v>
      </c>
      <c r="E49" s="349" t="s">
        <v>1787</v>
      </c>
      <c r="F49" s="349" t="s">
        <v>1787</v>
      </c>
      <c r="G49" s="349" t="s">
        <v>3783</v>
      </c>
      <c r="H49" s="349" t="s">
        <v>1787</v>
      </c>
      <c r="I49" s="349" t="s">
        <v>3784</v>
      </c>
      <c r="J49" s="349" t="s">
        <v>3853</v>
      </c>
      <c r="K49" s="349" t="s">
        <v>3783</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3893</v>
      </c>
      <c r="BR49" s="349" t="s">
        <v>1787</v>
      </c>
      <c r="BS49" s="349" t="s">
        <v>1787</v>
      </c>
    </row>
    <row r="50" spans="1:71">
      <c r="A50" s="349" t="s">
        <v>55</v>
      </c>
      <c r="B50" s="349" t="s">
        <v>3035</v>
      </c>
      <c r="C50" s="349" t="s">
        <v>42</v>
      </c>
      <c r="D50" s="349" t="s">
        <v>1787</v>
      </c>
      <c r="E50" s="349" t="s">
        <v>1787</v>
      </c>
      <c r="F50" s="349" t="s">
        <v>1787</v>
      </c>
      <c r="G50" s="349" t="s">
        <v>3783</v>
      </c>
      <c r="H50" s="349" t="s">
        <v>1787</v>
      </c>
      <c r="I50" s="349" t="s">
        <v>3803</v>
      </c>
      <c r="J50" s="349" t="s">
        <v>3894</v>
      </c>
      <c r="K50" s="349" t="s">
        <v>3783</v>
      </c>
      <c r="L50" s="349" t="s">
        <v>669</v>
      </c>
      <c r="M50" s="349" t="s">
        <v>3895</v>
      </c>
      <c r="N50" s="349" t="s">
        <v>3783</v>
      </c>
      <c r="O50" s="349" t="s">
        <v>1692</v>
      </c>
      <c r="P50" s="349" t="s">
        <v>3895</v>
      </c>
      <c r="Q50" s="349" t="s">
        <v>3783</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3896</v>
      </c>
      <c r="BR50" s="349" t="s">
        <v>1787</v>
      </c>
      <c r="BS50" s="349" t="s">
        <v>1787</v>
      </c>
    </row>
    <row r="51" spans="1:71">
      <c r="A51" s="349" t="s">
        <v>55</v>
      </c>
      <c r="B51" s="349" t="s">
        <v>3897</v>
      </c>
      <c r="C51" s="349" t="s">
        <v>42</v>
      </c>
      <c r="D51" s="349" t="s">
        <v>1787</v>
      </c>
      <c r="E51" s="349" t="s">
        <v>1787</v>
      </c>
      <c r="F51" s="349" t="s">
        <v>1787</v>
      </c>
      <c r="G51" s="349" t="s">
        <v>3783</v>
      </c>
      <c r="H51" s="349" t="s">
        <v>1787</v>
      </c>
      <c r="I51" s="349" t="s">
        <v>3784</v>
      </c>
      <c r="J51" s="349" t="s">
        <v>3858</v>
      </c>
      <c r="K51" s="349" t="s">
        <v>3783</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3898</v>
      </c>
      <c r="BR51" s="349" t="s">
        <v>1787</v>
      </c>
      <c r="BS51" s="349" t="s">
        <v>1787</v>
      </c>
    </row>
    <row r="52" spans="1:71">
      <c r="A52" s="349" t="s">
        <v>55</v>
      </c>
      <c r="B52" s="349" t="s">
        <v>3139</v>
      </c>
      <c r="C52" s="349" t="s">
        <v>44</v>
      </c>
      <c r="D52" s="349" t="s">
        <v>1787</v>
      </c>
      <c r="E52" s="349" t="s">
        <v>1787</v>
      </c>
      <c r="F52" s="349" t="s">
        <v>1787</v>
      </c>
      <c r="G52" s="349" t="s">
        <v>3783</v>
      </c>
      <c r="H52" s="349" t="s">
        <v>1787</v>
      </c>
      <c r="I52" s="349" t="s">
        <v>217</v>
      </c>
      <c r="J52" s="349" t="s">
        <v>3140</v>
      </c>
      <c r="K52" s="349" t="s">
        <v>3783</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3899</v>
      </c>
      <c r="BR52" s="349" t="s">
        <v>1787</v>
      </c>
      <c r="BS52" s="349" t="s">
        <v>1787</v>
      </c>
    </row>
    <row r="53" spans="1:71">
      <c r="A53" s="349" t="s">
        <v>55</v>
      </c>
      <c r="B53" s="349" t="s">
        <v>2858</v>
      </c>
      <c r="C53" s="349" t="s">
        <v>44</v>
      </c>
      <c r="D53" s="349" t="s">
        <v>1787</v>
      </c>
      <c r="E53" s="349" t="s">
        <v>1787</v>
      </c>
      <c r="F53" s="349" t="s">
        <v>1787</v>
      </c>
      <c r="G53" s="349" t="s">
        <v>3783</v>
      </c>
      <c r="H53" s="349" t="s">
        <v>1787</v>
      </c>
      <c r="I53" s="349" t="s">
        <v>2847</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3900</v>
      </c>
      <c r="BR53" s="349" t="s">
        <v>1787</v>
      </c>
      <c r="BS53" s="349" t="s">
        <v>1787</v>
      </c>
    </row>
    <row r="54" spans="1:71">
      <c r="A54" s="349" t="s">
        <v>55</v>
      </c>
      <c r="B54" s="349" t="s">
        <v>2859</v>
      </c>
      <c r="C54" s="353" t="s">
        <v>57</v>
      </c>
      <c r="D54" s="349" t="s">
        <v>1787</v>
      </c>
      <c r="E54" s="349" t="s">
        <v>1787</v>
      </c>
      <c r="F54" s="349" t="s">
        <v>1787</v>
      </c>
      <c r="G54" s="349" t="s">
        <v>3783</v>
      </c>
      <c r="H54" s="349" t="s">
        <v>1787</v>
      </c>
      <c r="I54" s="349" t="s">
        <v>2847</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3901</v>
      </c>
      <c r="BR54" s="349" t="s">
        <v>1787</v>
      </c>
      <c r="BS54" s="349" t="s">
        <v>1787</v>
      </c>
    </row>
    <row r="55" spans="1:71">
      <c r="A55" s="349" t="s">
        <v>55</v>
      </c>
      <c r="B55" s="349" t="s">
        <v>3902</v>
      </c>
      <c r="C55" s="349" t="s">
        <v>56</v>
      </c>
      <c r="D55" s="349" t="s">
        <v>1787</v>
      </c>
      <c r="E55" s="349" t="s">
        <v>1787</v>
      </c>
      <c r="F55" s="349" t="s">
        <v>1787</v>
      </c>
      <c r="G55" s="349" t="s">
        <v>3783</v>
      </c>
      <c r="H55" s="349" t="s">
        <v>1787</v>
      </c>
      <c r="I55" s="349" t="s">
        <v>3784</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3903</v>
      </c>
      <c r="BR55" s="349" t="s">
        <v>1787</v>
      </c>
      <c r="BS55" s="349" t="s">
        <v>1787</v>
      </c>
    </row>
    <row r="56" spans="1:71">
      <c r="A56" s="349" t="s">
        <v>55</v>
      </c>
      <c r="B56" s="349" t="s">
        <v>2860</v>
      </c>
      <c r="C56" s="349" t="s">
        <v>56</v>
      </c>
      <c r="D56" s="349" t="s">
        <v>1787</v>
      </c>
      <c r="E56" s="349" t="s">
        <v>1787</v>
      </c>
      <c r="F56" s="349" t="s">
        <v>1787</v>
      </c>
      <c r="G56" s="349" t="s">
        <v>3783</v>
      </c>
      <c r="H56" s="349" t="s">
        <v>1787</v>
      </c>
      <c r="I56" s="349" t="s">
        <v>2854</v>
      </c>
      <c r="J56" s="349" t="s">
        <v>2855</v>
      </c>
      <c r="K56" s="349" t="s">
        <v>3783</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3904</v>
      </c>
      <c r="BR56" s="349" t="s">
        <v>1787</v>
      </c>
      <c r="BS56" s="349" t="s">
        <v>1787</v>
      </c>
    </row>
    <row r="57" spans="1:71">
      <c r="A57" s="349" t="s">
        <v>55</v>
      </c>
      <c r="B57" s="349" t="s">
        <v>3141</v>
      </c>
      <c r="C57" s="349" t="s">
        <v>56</v>
      </c>
      <c r="D57" s="349" t="s">
        <v>1787</v>
      </c>
      <c r="E57" s="349" t="s">
        <v>1787</v>
      </c>
      <c r="F57" s="349" t="s">
        <v>1787</v>
      </c>
      <c r="G57" s="349" t="s">
        <v>3783</v>
      </c>
      <c r="H57" s="349" t="s">
        <v>1787</v>
      </c>
      <c r="I57" s="349" t="s">
        <v>3125</v>
      </c>
      <c r="J57" s="349" t="s">
        <v>3142</v>
      </c>
      <c r="K57" s="349" t="s">
        <v>3799</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3905</v>
      </c>
      <c r="BR57" s="349" t="s">
        <v>1787</v>
      </c>
      <c r="BS57" s="352" t="s">
        <v>3801</v>
      </c>
    </row>
    <row r="58" spans="1:71">
      <c r="A58" s="349" t="s">
        <v>55</v>
      </c>
      <c r="B58" s="349" t="s">
        <v>3906</v>
      </c>
      <c r="C58" s="349" t="s">
        <v>56</v>
      </c>
      <c r="D58" s="349" t="s">
        <v>1787</v>
      </c>
      <c r="E58" s="349" t="s">
        <v>1787</v>
      </c>
      <c r="F58" s="349" t="s">
        <v>1787</v>
      </c>
      <c r="G58" s="349" t="s">
        <v>3783</v>
      </c>
      <c r="H58" s="349" t="s">
        <v>1787</v>
      </c>
      <c r="I58" s="349" t="s">
        <v>3784</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3907</v>
      </c>
      <c r="BR58" s="349" t="s">
        <v>1787</v>
      </c>
      <c r="BS58" s="349" t="s">
        <v>1787</v>
      </c>
    </row>
    <row r="59" spans="1:71">
      <c r="A59" s="349" t="s">
        <v>55</v>
      </c>
      <c r="B59" s="349" t="s">
        <v>3908</v>
      </c>
      <c r="C59" s="349" t="s">
        <v>57</v>
      </c>
      <c r="D59" s="349" t="s">
        <v>1787</v>
      </c>
      <c r="E59" s="349" t="s">
        <v>1787</v>
      </c>
      <c r="F59" s="349" t="s">
        <v>1787</v>
      </c>
      <c r="G59" s="349" t="s">
        <v>3783</v>
      </c>
      <c r="H59" s="349" t="s">
        <v>1787</v>
      </c>
      <c r="I59" s="349" t="s">
        <v>3803</v>
      </c>
      <c r="J59" s="349" t="s">
        <v>3909</v>
      </c>
      <c r="K59" s="349" t="s">
        <v>3783</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3910</v>
      </c>
      <c r="BR59" s="349" t="s">
        <v>1787</v>
      </c>
      <c r="BS59" s="349" t="s">
        <v>1787</v>
      </c>
    </row>
    <row r="60" spans="1:71">
      <c r="A60" s="349" t="s">
        <v>55</v>
      </c>
      <c r="B60" s="349" t="s">
        <v>3143</v>
      </c>
      <c r="C60" s="349" t="s">
        <v>57</v>
      </c>
      <c r="D60" s="349" t="s">
        <v>1787</v>
      </c>
      <c r="E60" s="349" t="s">
        <v>1787</v>
      </c>
      <c r="F60" s="349" t="s">
        <v>1787</v>
      </c>
      <c r="G60" s="349" t="s">
        <v>3783</v>
      </c>
      <c r="H60" s="349" t="s">
        <v>1787</v>
      </c>
      <c r="I60" s="349" t="s">
        <v>217</v>
      </c>
      <c r="J60" s="349" t="s">
        <v>3911</v>
      </c>
      <c r="K60" s="349" t="s">
        <v>3783</v>
      </c>
      <c r="L60" s="349" t="s">
        <v>3912</v>
      </c>
      <c r="M60" s="349" t="s">
        <v>3911</v>
      </c>
      <c r="N60" s="349" t="s">
        <v>3783</v>
      </c>
      <c r="O60" s="349" t="s">
        <v>3803</v>
      </c>
      <c r="P60" s="349" t="s">
        <v>3911</v>
      </c>
      <c r="Q60" s="349" t="s">
        <v>3783</v>
      </c>
      <c r="R60" s="349" t="s">
        <v>1692</v>
      </c>
      <c r="S60" s="349" t="s">
        <v>3911</v>
      </c>
      <c r="T60" s="349" t="s">
        <v>3783</v>
      </c>
      <c r="U60" s="349" t="s">
        <v>1692</v>
      </c>
      <c r="V60" s="349" t="s">
        <v>3911</v>
      </c>
      <c r="W60" s="349" t="s">
        <v>3783</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3913</v>
      </c>
      <c r="BR60" s="349" t="s">
        <v>1787</v>
      </c>
      <c r="BS60" s="349" t="s">
        <v>1787</v>
      </c>
    </row>
    <row r="61" spans="1:71">
      <c r="A61" s="349" t="s">
        <v>55</v>
      </c>
      <c r="B61" s="349" t="s">
        <v>3914</v>
      </c>
      <c r="C61" s="349" t="s">
        <v>57</v>
      </c>
      <c r="D61" s="349" t="s">
        <v>1787</v>
      </c>
      <c r="E61" s="349" t="s">
        <v>1787</v>
      </c>
      <c r="F61" s="349" t="s">
        <v>1787</v>
      </c>
      <c r="G61" s="349" t="s">
        <v>3783</v>
      </c>
      <c r="H61" s="349" t="s">
        <v>1787</v>
      </c>
      <c r="I61" s="349" t="s">
        <v>3784</v>
      </c>
      <c r="J61" s="349" t="s">
        <v>3915</v>
      </c>
      <c r="K61" s="349" t="s">
        <v>3783</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3916</v>
      </c>
      <c r="BR61" s="349" t="s">
        <v>1787</v>
      </c>
      <c r="BS61" s="349" t="s">
        <v>1787</v>
      </c>
    </row>
    <row r="62" spans="1:71">
      <c r="A62" s="349" t="s">
        <v>55</v>
      </c>
      <c r="B62" s="349" t="s">
        <v>3917</v>
      </c>
      <c r="C62" s="349" t="s">
        <v>58</v>
      </c>
      <c r="D62" s="349" t="s">
        <v>1787</v>
      </c>
      <c r="E62" s="349" t="s">
        <v>1787</v>
      </c>
      <c r="F62" s="349" t="s">
        <v>1787</v>
      </c>
      <c r="G62" s="349" t="s">
        <v>3783</v>
      </c>
      <c r="H62" s="349" t="s">
        <v>1787</v>
      </c>
      <c r="I62" s="349" t="s">
        <v>3803</v>
      </c>
      <c r="J62" s="349" t="s">
        <v>3918</v>
      </c>
      <c r="K62" s="349" t="s">
        <v>3783</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3919</v>
      </c>
      <c r="BR62" s="349" t="s">
        <v>1787</v>
      </c>
      <c r="BS62" s="349" t="s">
        <v>1787</v>
      </c>
    </row>
    <row r="63" spans="1:71">
      <c r="A63" s="349" t="s">
        <v>55</v>
      </c>
      <c r="B63" s="349" t="s">
        <v>3920</v>
      </c>
      <c r="C63" s="349" t="s">
        <v>58</v>
      </c>
      <c r="D63" s="349" t="s">
        <v>1787</v>
      </c>
      <c r="E63" s="349" t="s">
        <v>1787</v>
      </c>
      <c r="F63" s="349" t="s">
        <v>1787</v>
      </c>
      <c r="G63" s="349" t="s">
        <v>3783</v>
      </c>
      <c r="H63" s="349" t="s">
        <v>1787</v>
      </c>
      <c r="I63" s="349" t="s">
        <v>3784</v>
      </c>
      <c r="J63" s="349" t="s">
        <v>3853</v>
      </c>
      <c r="K63" s="349" t="s">
        <v>3783</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3921</v>
      </c>
      <c r="BR63" s="349" t="s">
        <v>1787</v>
      </c>
      <c r="BS63" s="349" t="s">
        <v>1787</v>
      </c>
    </row>
    <row r="64" spans="1:71">
      <c r="A64" s="349" t="s">
        <v>55</v>
      </c>
      <c r="B64" s="349" t="s">
        <v>2861</v>
      </c>
      <c r="C64" s="349" t="s">
        <v>58</v>
      </c>
      <c r="D64" s="349" t="s">
        <v>1787</v>
      </c>
      <c r="E64" s="349" t="s">
        <v>1787</v>
      </c>
      <c r="F64" s="349" t="s">
        <v>1787</v>
      </c>
      <c r="G64" s="349" t="s">
        <v>3783</v>
      </c>
      <c r="H64" s="349" t="s">
        <v>1787</v>
      </c>
      <c r="I64" s="349" t="s">
        <v>3784</v>
      </c>
      <c r="J64" s="349" t="s">
        <v>3869</v>
      </c>
      <c r="K64" s="349" t="s">
        <v>3783</v>
      </c>
      <c r="L64" s="349" t="s">
        <v>1333</v>
      </c>
      <c r="M64" s="349" t="s">
        <v>3869</v>
      </c>
      <c r="N64" s="349" t="s">
        <v>3783</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3922</v>
      </c>
      <c r="BR64" s="349" t="s">
        <v>1787</v>
      </c>
      <c r="BS64" s="349" t="s">
        <v>1787</v>
      </c>
    </row>
    <row r="65" spans="1:71">
      <c r="A65" s="349" t="s">
        <v>55</v>
      </c>
      <c r="B65" s="349" t="s">
        <v>2862</v>
      </c>
      <c r="C65" s="349" t="s">
        <v>2863</v>
      </c>
      <c r="D65" s="349" t="s">
        <v>1787</v>
      </c>
      <c r="E65" s="349" t="s">
        <v>1787</v>
      </c>
      <c r="F65" s="349" t="s">
        <v>1787</v>
      </c>
      <c r="G65" s="349" t="s">
        <v>3799</v>
      </c>
      <c r="H65" s="349" t="s">
        <v>2835</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3923</v>
      </c>
      <c r="BR65" s="349" t="s">
        <v>1787</v>
      </c>
      <c r="BS65" s="349" t="s">
        <v>1787</v>
      </c>
    </row>
    <row r="66" spans="1:71">
      <c r="A66" s="349" t="s">
        <v>55</v>
      </c>
      <c r="B66" s="349" t="s">
        <v>2864</v>
      </c>
      <c r="C66" s="349" t="s">
        <v>2863</v>
      </c>
      <c r="D66" s="349" t="s">
        <v>1787</v>
      </c>
      <c r="E66" s="349" t="s">
        <v>1787</v>
      </c>
      <c r="F66" s="349" t="s">
        <v>1787</v>
      </c>
      <c r="G66" s="349" t="s">
        <v>3799</v>
      </c>
      <c r="H66" s="349" t="s">
        <v>2835</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3924</v>
      </c>
      <c r="BR66" s="349" t="s">
        <v>1787</v>
      </c>
      <c r="BS66" s="349" t="s">
        <v>1787</v>
      </c>
    </row>
    <row r="67" spans="1:71">
      <c r="A67" s="349" t="s">
        <v>55</v>
      </c>
      <c r="B67" s="349" t="s">
        <v>2865</v>
      </c>
      <c r="C67" s="349" t="s">
        <v>2866</v>
      </c>
      <c r="D67" s="349" t="s">
        <v>1787</v>
      </c>
      <c r="E67" s="349" t="s">
        <v>1787</v>
      </c>
      <c r="F67" s="349" t="s">
        <v>1787</v>
      </c>
      <c r="G67" s="349" t="s">
        <v>3799</v>
      </c>
      <c r="H67" s="349" t="s">
        <v>2835</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3925</v>
      </c>
      <c r="BR67" s="349" t="s">
        <v>1787</v>
      </c>
      <c r="BS67" s="349" t="s">
        <v>1787</v>
      </c>
    </row>
    <row r="68" spans="1:71">
      <c r="A68" s="350" t="s">
        <v>55</v>
      </c>
      <c r="B68" s="350" t="s">
        <v>2867</v>
      </c>
      <c r="C68" s="350" t="s">
        <v>2868</v>
      </c>
      <c r="D68" s="350" t="s">
        <v>1787</v>
      </c>
      <c r="E68" s="350" t="s">
        <v>1787</v>
      </c>
      <c r="F68" s="350" t="s">
        <v>1787</v>
      </c>
      <c r="G68" s="350" t="s">
        <v>3799</v>
      </c>
      <c r="H68" s="350" t="s">
        <v>2835</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3926</v>
      </c>
      <c r="BR68" s="350"/>
      <c r="BS68" s="351" t="s">
        <v>3801</v>
      </c>
    </row>
    <row r="69" spans="1:71">
      <c r="A69" s="349" t="s">
        <v>55</v>
      </c>
      <c r="B69" s="349" t="s">
        <v>2869</v>
      </c>
      <c r="C69" s="349" t="s">
        <v>2868</v>
      </c>
      <c r="D69" s="349" t="s">
        <v>1787</v>
      </c>
      <c r="E69" s="349" t="s">
        <v>1787</v>
      </c>
      <c r="F69" s="349" t="s">
        <v>1787</v>
      </c>
      <c r="G69" s="349" t="s">
        <v>3799</v>
      </c>
      <c r="H69" s="349" t="s">
        <v>2835</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3927</v>
      </c>
      <c r="BR69" s="349" t="s">
        <v>1787</v>
      </c>
      <c r="BS69" s="352" t="s">
        <v>3801</v>
      </c>
    </row>
    <row r="70" spans="1:71">
      <c r="A70" s="350" t="s">
        <v>55</v>
      </c>
      <c r="B70" s="350" t="s">
        <v>2870</v>
      </c>
      <c r="C70" s="350" t="s">
        <v>2868</v>
      </c>
      <c r="D70" s="350" t="s">
        <v>1787</v>
      </c>
      <c r="E70" s="350" t="s">
        <v>1787</v>
      </c>
      <c r="F70" s="350" t="s">
        <v>1787</v>
      </c>
      <c r="G70" s="350" t="s">
        <v>3799</v>
      </c>
      <c r="H70" s="350" t="s">
        <v>2835</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3928</v>
      </c>
      <c r="BR70" s="350"/>
      <c r="BS70" s="351" t="s">
        <v>3801</v>
      </c>
    </row>
    <row r="71" spans="1:71">
      <c r="A71" s="349" t="s">
        <v>55</v>
      </c>
      <c r="B71" s="349" t="s">
        <v>2871</v>
      </c>
      <c r="C71" s="349" t="s">
        <v>2868</v>
      </c>
      <c r="D71" s="349" t="s">
        <v>1787</v>
      </c>
      <c r="E71" s="349" t="s">
        <v>1787</v>
      </c>
      <c r="F71" s="349" t="s">
        <v>1787</v>
      </c>
      <c r="G71" s="349" t="s">
        <v>3799</v>
      </c>
      <c r="H71" s="349" t="s">
        <v>2835</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3929</v>
      </c>
      <c r="BR71" s="349" t="s">
        <v>1787</v>
      </c>
      <c r="BS71" s="352" t="s">
        <v>3801</v>
      </c>
    </row>
    <row r="72" spans="1:71">
      <c r="A72" s="349" t="s">
        <v>55</v>
      </c>
      <c r="B72" s="349" t="s">
        <v>2872</v>
      </c>
      <c r="C72" s="353" t="s">
        <v>36</v>
      </c>
      <c r="D72" s="349" t="s">
        <v>1787</v>
      </c>
      <c r="E72" s="349" t="s">
        <v>1787</v>
      </c>
      <c r="F72" s="349" t="s">
        <v>1787</v>
      </c>
      <c r="G72" s="349" t="s">
        <v>3783</v>
      </c>
      <c r="H72" s="349" t="s">
        <v>2835</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3930</v>
      </c>
      <c r="BR72" s="349" t="s">
        <v>1787</v>
      </c>
      <c r="BS72" s="352" t="s">
        <v>3801</v>
      </c>
    </row>
    <row r="73" spans="1:71">
      <c r="A73" s="350" t="s">
        <v>55</v>
      </c>
      <c r="B73" s="350" t="s">
        <v>2873</v>
      </c>
      <c r="C73" s="156" t="s">
        <v>35</v>
      </c>
      <c r="D73" s="350" t="s">
        <v>1787</v>
      </c>
      <c r="E73" s="350" t="s">
        <v>1787</v>
      </c>
      <c r="F73" s="350" t="s">
        <v>1787</v>
      </c>
      <c r="G73" s="350" t="s">
        <v>3783</v>
      </c>
      <c r="H73" s="350" t="s">
        <v>2835</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3931</v>
      </c>
      <c r="BR73" s="350"/>
      <c r="BS73" s="351" t="s">
        <v>3801</v>
      </c>
    </row>
    <row r="74" spans="1:71">
      <c r="A74" s="349" t="s">
        <v>55</v>
      </c>
      <c r="B74" s="349" t="s">
        <v>2874</v>
      </c>
      <c r="C74" s="353" t="s">
        <v>40</v>
      </c>
      <c r="D74" s="349" t="s">
        <v>1787</v>
      </c>
      <c r="E74" s="349" t="s">
        <v>1787</v>
      </c>
      <c r="F74" s="349" t="s">
        <v>1787</v>
      </c>
      <c r="G74" s="349" t="s">
        <v>3783</v>
      </c>
      <c r="H74" s="349" t="s">
        <v>2835</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3932</v>
      </c>
      <c r="BR74" s="349" t="s">
        <v>1787</v>
      </c>
      <c r="BS74" s="352" t="s">
        <v>3801</v>
      </c>
    </row>
    <row r="75" spans="1:71">
      <c r="A75" s="350" t="s">
        <v>55</v>
      </c>
      <c r="B75" s="350" t="s">
        <v>2875</v>
      </c>
      <c r="C75" s="350" t="s">
        <v>2876</v>
      </c>
      <c r="D75" s="350" t="s">
        <v>1787</v>
      </c>
      <c r="E75" s="350" t="s">
        <v>1787</v>
      </c>
      <c r="F75" s="350" t="s">
        <v>1787</v>
      </c>
      <c r="G75" s="350" t="s">
        <v>3783</v>
      </c>
      <c r="H75" s="350" t="s">
        <v>2835</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3933</v>
      </c>
      <c r="BR75" s="350"/>
      <c r="BS75" s="351" t="s">
        <v>3801</v>
      </c>
    </row>
    <row r="76" spans="1:71">
      <c r="A76" s="349" t="s">
        <v>55</v>
      </c>
      <c r="B76" s="349" t="s">
        <v>2877</v>
      </c>
      <c r="C76" s="353" t="s">
        <v>35</v>
      </c>
      <c r="D76" s="349" t="s">
        <v>1787</v>
      </c>
      <c r="E76" s="349" t="s">
        <v>1787</v>
      </c>
      <c r="F76" s="349" t="s">
        <v>1787</v>
      </c>
      <c r="G76" s="349" t="s">
        <v>3783</v>
      </c>
      <c r="H76" s="349" t="s">
        <v>2835</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3934</v>
      </c>
      <c r="BR76" s="349" t="s">
        <v>1787</v>
      </c>
      <c r="BS76" s="352" t="s">
        <v>3801</v>
      </c>
    </row>
    <row r="77" spans="1:71">
      <c r="A77" s="350" t="s">
        <v>55</v>
      </c>
      <c r="B77" s="350" t="s">
        <v>2878</v>
      </c>
      <c r="C77" s="156" t="s">
        <v>42</v>
      </c>
      <c r="D77" s="350" t="s">
        <v>1787</v>
      </c>
      <c r="E77" s="350" t="s">
        <v>1787</v>
      </c>
      <c r="F77" s="350" t="s">
        <v>1787</v>
      </c>
      <c r="G77" s="350" t="s">
        <v>3783</v>
      </c>
      <c r="H77" s="350" t="s">
        <v>1787</v>
      </c>
      <c r="I77" s="350" t="s">
        <v>2847</v>
      </c>
      <c r="J77" s="350" t="s">
        <v>2879</v>
      </c>
      <c r="K77" s="350" t="s">
        <v>3799</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3935</v>
      </c>
      <c r="BR77" s="350"/>
      <c r="BS77" s="351" t="s">
        <v>3801</v>
      </c>
    </row>
    <row r="78" spans="1:71">
      <c r="A78" s="352" t="s">
        <v>55</v>
      </c>
      <c r="B78" s="352" t="s">
        <v>3936</v>
      </c>
      <c r="C78" s="352" t="s">
        <v>2884</v>
      </c>
      <c r="D78" s="352" t="s">
        <v>3799</v>
      </c>
      <c r="E78" s="352" t="s">
        <v>3783</v>
      </c>
      <c r="F78" s="352" t="s">
        <v>3799</v>
      </c>
      <c r="G78" s="352" t="s">
        <v>3783</v>
      </c>
      <c r="H78" s="352" t="s">
        <v>1787</v>
      </c>
      <c r="I78" s="352" t="s">
        <v>3880</v>
      </c>
      <c r="J78" s="352"/>
      <c r="K78" s="352" t="s">
        <v>1787</v>
      </c>
      <c r="L78" s="352" t="s">
        <v>3803</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3937</v>
      </c>
      <c r="BR78" s="267" t="s">
        <v>1787</v>
      </c>
      <c r="BS78" s="267" t="s">
        <v>1787</v>
      </c>
    </row>
    <row r="79" spans="1:71">
      <c r="A79" s="351" t="s">
        <v>55</v>
      </c>
      <c r="B79" s="351" t="s">
        <v>3938</v>
      </c>
      <c r="C79" s="351" t="s">
        <v>2884</v>
      </c>
      <c r="D79" s="351" t="s">
        <v>3799</v>
      </c>
      <c r="E79" s="351" t="s">
        <v>3783</v>
      </c>
      <c r="F79" s="351" t="s">
        <v>3799</v>
      </c>
      <c r="G79" s="351" t="s">
        <v>3783</v>
      </c>
      <c r="H79" s="351"/>
      <c r="I79" s="351" t="s">
        <v>3803</v>
      </c>
      <c r="J79" s="351" t="s">
        <v>3912</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3939</v>
      </c>
      <c r="BR79" s="266"/>
      <c r="BS79" s="266"/>
    </row>
    <row r="80" spans="1:71">
      <c r="A80" s="352" t="s">
        <v>55</v>
      </c>
      <c r="B80" s="352" t="s">
        <v>3146</v>
      </c>
      <c r="C80" s="352" t="s">
        <v>2884</v>
      </c>
      <c r="D80" s="352" t="s">
        <v>1787</v>
      </c>
      <c r="E80" s="352" t="s">
        <v>3783</v>
      </c>
      <c r="F80" s="352" t="s">
        <v>3799</v>
      </c>
      <c r="G80" s="352" t="s">
        <v>3783</v>
      </c>
      <c r="H80" s="352" t="s">
        <v>1787</v>
      </c>
      <c r="I80" s="352" t="s">
        <v>3125</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3940</v>
      </c>
      <c r="BR80" s="267" t="s">
        <v>1787</v>
      </c>
      <c r="BS80" s="267" t="s">
        <v>1787</v>
      </c>
    </row>
    <row r="81" spans="1:71">
      <c r="A81" s="201" t="s">
        <v>55</v>
      </c>
      <c r="B81" s="201" t="s">
        <v>3147</v>
      </c>
      <c r="C81" s="201" t="s">
        <v>36</v>
      </c>
      <c r="D81" s="201" t="s">
        <v>3799</v>
      </c>
      <c r="E81" s="266"/>
      <c r="F81" s="266"/>
      <c r="G81" s="266"/>
      <c r="H81" s="266"/>
      <c r="I81" s="201" t="s">
        <v>3125</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3941</v>
      </c>
      <c r="BR81" s="266"/>
      <c r="BS81" s="266"/>
    </row>
    <row r="82" spans="1:71">
      <c r="A82" s="280" t="s">
        <v>55</v>
      </c>
      <c r="B82" s="280" t="s">
        <v>3038</v>
      </c>
      <c r="C82" s="280" t="s">
        <v>35</v>
      </c>
      <c r="D82" s="280" t="s">
        <v>3799</v>
      </c>
      <c r="E82" s="267" t="s">
        <v>1787</v>
      </c>
      <c r="F82" s="267" t="s">
        <v>1787</v>
      </c>
      <c r="G82" s="267" t="s">
        <v>1787</v>
      </c>
      <c r="H82" s="267" t="s">
        <v>1787</v>
      </c>
      <c r="I82" s="280" t="s">
        <v>669</v>
      </c>
      <c r="J82" s="280" t="s">
        <v>3039</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3942</v>
      </c>
      <c r="BR82" s="267" t="s">
        <v>1787</v>
      </c>
      <c r="BS82" s="267" t="s">
        <v>1787</v>
      </c>
    </row>
    <row r="83" spans="1:71">
      <c r="A83" s="201" t="s">
        <v>55</v>
      </c>
      <c r="B83" s="201" t="s">
        <v>3148</v>
      </c>
      <c r="C83" s="201" t="s">
        <v>33</v>
      </c>
      <c r="D83" s="201" t="s">
        <v>3799</v>
      </c>
      <c r="E83" s="266"/>
      <c r="F83" s="266"/>
      <c r="G83" s="266"/>
      <c r="H83" s="266"/>
      <c r="I83" s="201" t="s">
        <v>3125</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3943</v>
      </c>
      <c r="BR83" s="266"/>
      <c r="BS83" s="266"/>
    </row>
    <row r="84" spans="1:71">
      <c r="A84" s="266" t="s">
        <v>55</v>
      </c>
      <c r="B84" s="266" t="s">
        <v>2880</v>
      </c>
      <c r="C84" s="266" t="s">
        <v>2881</v>
      </c>
      <c r="D84" s="266"/>
      <c r="E84" s="266" t="s">
        <v>3944</v>
      </c>
      <c r="F84" s="266" t="s">
        <v>3944</v>
      </c>
      <c r="G84" s="266"/>
      <c r="H84" s="266"/>
      <c r="I84" s="266" t="s">
        <v>1333</v>
      </c>
      <c r="J84" s="266" t="s">
        <v>2882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3945</v>
      </c>
      <c r="BR84" s="266"/>
      <c r="BS84" s="266"/>
    </row>
    <row r="85" spans="1:71">
      <c r="A85" s="266" t="s">
        <v>55</v>
      </c>
      <c r="B85" s="207" t="s">
        <v>3946</v>
      </c>
      <c r="C85" s="207" t="s">
        <v>3947</v>
      </c>
      <c r="E85" s="207" t="s">
        <v>3944</v>
      </c>
      <c r="F85" s="207" t="s">
        <v>3948</v>
      </c>
      <c r="I85" s="267" t="s">
        <v>3784</v>
      </c>
      <c r="J85" s="207"/>
      <c r="BQ85" s="50" t="s">
        <v>3949</v>
      </c>
    </row>
    <row r="86" spans="1:71">
      <c r="A86" s="266" t="s">
        <v>55</v>
      </c>
      <c r="B86" s="207" t="s">
        <v>2883</v>
      </c>
      <c r="C86" s="207" t="s">
        <v>2884</v>
      </c>
      <c r="E86" s="207" t="s">
        <v>3944</v>
      </c>
      <c r="F86" s="207" t="s">
        <v>3944</v>
      </c>
      <c r="I86" s="207" t="s">
        <v>2854</v>
      </c>
      <c r="J86" s="207" t="s">
        <v>2885</v>
      </c>
      <c r="BQ86" s="50" t="s">
        <v>3950</v>
      </c>
    </row>
    <row r="87" spans="1:71">
      <c r="A87" s="266" t="s">
        <v>55</v>
      </c>
      <c r="B87" s="207" t="s">
        <v>3951</v>
      </c>
      <c r="C87" s="207" t="s">
        <v>2881</v>
      </c>
      <c r="E87" s="207" t="s">
        <v>3948</v>
      </c>
      <c r="F87" s="207" t="s">
        <v>3948</v>
      </c>
      <c r="I87" s="267" t="s">
        <v>3784</v>
      </c>
      <c r="J87" s="207"/>
      <c r="BQ87" s="50" t="s">
        <v>3952</v>
      </c>
    </row>
    <row r="88" spans="1:71">
      <c r="A88" s="266" t="s">
        <v>55</v>
      </c>
      <c r="B88" s="207" t="s">
        <v>3953</v>
      </c>
      <c r="C88" s="207" t="s">
        <v>3954</v>
      </c>
      <c r="E88" s="207" t="s">
        <v>3944</v>
      </c>
      <c r="F88" s="207" t="s">
        <v>3944</v>
      </c>
      <c r="I88" s="267" t="s">
        <v>3784</v>
      </c>
      <c r="J88" s="207"/>
      <c r="BQ88" s="50" t="s">
        <v>3955</v>
      </c>
    </row>
    <row r="89" spans="1:71">
      <c r="A89" s="353" t="s">
        <v>3956</v>
      </c>
      <c r="B89" s="349" t="s">
        <v>3957</v>
      </c>
      <c r="C89" s="353" t="s">
        <v>57</v>
      </c>
      <c r="D89" s="349" t="s">
        <v>1787</v>
      </c>
      <c r="E89" s="349" t="s">
        <v>1787</v>
      </c>
      <c r="F89" s="349" t="s">
        <v>1787</v>
      </c>
      <c r="G89" s="349" t="s">
        <v>3783</v>
      </c>
      <c r="H89" s="349" t="s">
        <v>1787</v>
      </c>
      <c r="I89" s="349" t="s">
        <v>3784</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3958</v>
      </c>
      <c r="BR89" s="349" t="s">
        <v>1787</v>
      </c>
      <c r="BS89" s="349" t="s">
        <v>1787</v>
      </c>
    </row>
    <row r="90" spans="1:71">
      <c r="A90" s="353" t="s">
        <v>59</v>
      </c>
      <c r="B90" s="349" t="s">
        <v>3959</v>
      </c>
      <c r="C90" s="349" t="s">
        <v>35</v>
      </c>
      <c r="D90" s="349" t="s">
        <v>1787</v>
      </c>
      <c r="E90" s="349" t="s">
        <v>1787</v>
      </c>
      <c r="F90" s="349" t="s">
        <v>1787</v>
      </c>
      <c r="G90" s="349" t="s">
        <v>3783</v>
      </c>
      <c r="H90" s="349" t="s">
        <v>1787</v>
      </c>
      <c r="I90" s="349" t="s">
        <v>3784</v>
      </c>
      <c r="J90" s="349" t="s">
        <v>3831</v>
      </c>
      <c r="K90" s="349" t="s">
        <v>3783</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3960</v>
      </c>
      <c r="BR90" s="349" t="s">
        <v>1787</v>
      </c>
      <c r="BS90" s="349" t="s">
        <v>1787</v>
      </c>
    </row>
    <row r="91" spans="1:71">
      <c r="A91" s="349" t="s">
        <v>59</v>
      </c>
      <c r="B91" s="349" t="s">
        <v>3041</v>
      </c>
      <c r="C91" s="349" t="s">
        <v>35</v>
      </c>
      <c r="D91" s="349" t="s">
        <v>1787</v>
      </c>
      <c r="E91" s="349" t="s">
        <v>1787</v>
      </c>
      <c r="F91" s="349" t="s">
        <v>1787</v>
      </c>
      <c r="G91" s="349" t="s">
        <v>3783</v>
      </c>
      <c r="H91" s="349" t="s">
        <v>1787</v>
      </c>
      <c r="I91" s="349" t="s">
        <v>669</v>
      </c>
      <c r="J91" s="349" t="s">
        <v>3042</v>
      </c>
      <c r="K91" s="349" t="s">
        <v>3783</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3961</v>
      </c>
      <c r="BR91" s="349" t="s">
        <v>1787</v>
      </c>
      <c r="BS91" s="349" t="s">
        <v>1787</v>
      </c>
    </row>
    <row r="92" spans="1:71">
      <c r="A92" s="349" t="s">
        <v>59</v>
      </c>
      <c r="B92" s="349" t="s">
        <v>3962</v>
      </c>
      <c r="C92" s="349" t="s">
        <v>35</v>
      </c>
      <c r="D92" s="349" t="s">
        <v>1787</v>
      </c>
      <c r="E92" s="349" t="s">
        <v>1787</v>
      </c>
      <c r="F92" s="349" t="s">
        <v>1787</v>
      </c>
      <c r="G92" s="349" t="s">
        <v>3783</v>
      </c>
      <c r="H92" s="349" t="s">
        <v>1787</v>
      </c>
      <c r="I92" s="349" t="s">
        <v>3848</v>
      </c>
      <c r="J92" s="349" t="s">
        <v>3963</v>
      </c>
      <c r="K92" s="349" t="s">
        <v>3783</v>
      </c>
      <c r="L92" s="349" t="s">
        <v>554</v>
      </c>
      <c r="M92" s="349" t="s">
        <v>3964</v>
      </c>
      <c r="N92" s="349" t="s">
        <v>1787</v>
      </c>
      <c r="O92" s="349" t="s">
        <v>3880</v>
      </c>
      <c r="P92" s="349" t="s">
        <v>3965</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3966</v>
      </c>
      <c r="BR92" s="349" t="s">
        <v>1787</v>
      </c>
      <c r="BS92" s="349" t="s">
        <v>1787</v>
      </c>
    </row>
    <row r="93" spans="1:71">
      <c r="A93" s="349" t="s">
        <v>59</v>
      </c>
      <c r="B93" s="349" t="s">
        <v>3967</v>
      </c>
      <c r="C93" s="349" t="s">
        <v>35</v>
      </c>
      <c r="D93" s="349" t="s">
        <v>1787</v>
      </c>
      <c r="E93" s="349" t="s">
        <v>1787</v>
      </c>
      <c r="F93" s="349" t="s">
        <v>1787</v>
      </c>
      <c r="G93" s="349" t="s">
        <v>3783</v>
      </c>
      <c r="H93" s="349" t="s">
        <v>1787</v>
      </c>
      <c r="I93" s="349" t="s">
        <v>3784</v>
      </c>
      <c r="J93" s="349" t="s">
        <v>3888</v>
      </c>
      <c r="K93" s="349" t="s">
        <v>3783</v>
      </c>
      <c r="L93" s="349" t="s">
        <v>3840</v>
      </c>
      <c r="M93" s="349" t="s">
        <v>1787</v>
      </c>
      <c r="N93" s="349" t="s">
        <v>1787</v>
      </c>
      <c r="O93" s="349" t="s">
        <v>3842</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3968</v>
      </c>
      <c r="BR93" s="349" t="s">
        <v>1787</v>
      </c>
      <c r="BS93" s="349" t="s">
        <v>1787</v>
      </c>
    </row>
    <row r="94" spans="1:71">
      <c r="A94" s="349" t="s">
        <v>59</v>
      </c>
      <c r="B94" s="349" t="s">
        <v>3150</v>
      </c>
      <c r="C94" s="349" t="s">
        <v>35</v>
      </c>
      <c r="D94" s="349" t="s">
        <v>1787</v>
      </c>
      <c r="E94" s="349" t="s">
        <v>1787</v>
      </c>
      <c r="F94" s="349" t="s">
        <v>1787</v>
      </c>
      <c r="G94" s="349" t="s">
        <v>3783</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3969</v>
      </c>
      <c r="BR94" s="349" t="s">
        <v>1787</v>
      </c>
      <c r="BS94" s="349" t="s">
        <v>1787</v>
      </c>
    </row>
    <row r="95" spans="1:71">
      <c r="A95" s="349" t="s">
        <v>59</v>
      </c>
      <c r="B95" s="349" t="s">
        <v>3043</v>
      </c>
      <c r="C95" s="349" t="s">
        <v>35</v>
      </c>
      <c r="D95" s="349" t="s">
        <v>1787</v>
      </c>
      <c r="E95" s="349" t="s">
        <v>1787</v>
      </c>
      <c r="F95" s="349" t="s">
        <v>1787</v>
      </c>
      <c r="G95" s="349" t="s">
        <v>3783</v>
      </c>
      <c r="H95" s="349" t="s">
        <v>1787</v>
      </c>
      <c r="I95" s="349" t="s">
        <v>669</v>
      </c>
      <c r="J95" s="349" t="s">
        <v>3044</v>
      </c>
      <c r="K95" s="349" t="s">
        <v>3783</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3970</v>
      </c>
      <c r="BR95" s="349" t="s">
        <v>1787</v>
      </c>
      <c r="BS95" s="349" t="s">
        <v>1787</v>
      </c>
    </row>
    <row r="96" spans="1:71">
      <c r="A96" s="349" t="s">
        <v>59</v>
      </c>
      <c r="B96" s="349" t="s">
        <v>3151</v>
      </c>
      <c r="C96" s="349" t="s">
        <v>35</v>
      </c>
      <c r="D96" s="349" t="s">
        <v>1787</v>
      </c>
      <c r="E96" s="349" t="s">
        <v>1787</v>
      </c>
      <c r="F96" s="349" t="s">
        <v>1787</v>
      </c>
      <c r="G96" s="349" t="s">
        <v>3783</v>
      </c>
      <c r="H96" s="349" t="s">
        <v>1787</v>
      </c>
      <c r="I96" s="349" t="s">
        <v>217</v>
      </c>
      <c r="J96" s="349" t="s">
        <v>3152</v>
      </c>
      <c r="K96" s="349" t="s">
        <v>3783</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3971</v>
      </c>
      <c r="BR96" s="349" t="s">
        <v>1787</v>
      </c>
      <c r="BS96" s="349" t="s">
        <v>1787</v>
      </c>
    </row>
    <row r="97" spans="1:71">
      <c r="A97" s="349" t="s">
        <v>59</v>
      </c>
      <c r="B97" s="349" t="s">
        <v>3624</v>
      </c>
      <c r="C97" s="349" t="s">
        <v>36</v>
      </c>
      <c r="D97" s="349" t="s">
        <v>1787</v>
      </c>
      <c r="E97" s="349" t="s">
        <v>1787</v>
      </c>
      <c r="F97" s="349" t="s">
        <v>1787</v>
      </c>
      <c r="G97" s="349" t="s">
        <v>3783</v>
      </c>
      <c r="H97" s="349" t="s">
        <v>1787</v>
      </c>
      <c r="I97" s="349" t="s">
        <v>3625</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3972</v>
      </c>
      <c r="BR97" s="349" t="s">
        <v>1787</v>
      </c>
      <c r="BS97" s="349" t="s">
        <v>1787</v>
      </c>
    </row>
    <row r="98" spans="1:71">
      <c r="A98" s="349" t="s">
        <v>59</v>
      </c>
      <c r="B98" s="349" t="s">
        <v>3973</v>
      </c>
      <c r="C98" s="349" t="s">
        <v>36</v>
      </c>
      <c r="D98" s="349" t="s">
        <v>1787</v>
      </c>
      <c r="E98" s="349" t="s">
        <v>1787</v>
      </c>
      <c r="F98" s="349" t="s">
        <v>1787</v>
      </c>
      <c r="G98" s="349" t="s">
        <v>3783</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3974</v>
      </c>
      <c r="BR98" s="349" t="s">
        <v>1787</v>
      </c>
      <c r="BS98" s="349" t="s">
        <v>1787</v>
      </c>
    </row>
    <row r="99" spans="1:71">
      <c r="A99" s="349" t="s">
        <v>59</v>
      </c>
      <c r="B99" s="349" t="s">
        <v>3153</v>
      </c>
      <c r="C99" s="349" t="s">
        <v>38</v>
      </c>
      <c r="D99" s="349" t="s">
        <v>1787</v>
      </c>
      <c r="E99" s="349" t="s">
        <v>1787</v>
      </c>
      <c r="F99" s="349" t="s">
        <v>1787</v>
      </c>
      <c r="G99" s="349" t="s">
        <v>3783</v>
      </c>
      <c r="H99" s="349" t="s">
        <v>1787</v>
      </c>
      <c r="I99" s="349" t="s">
        <v>217</v>
      </c>
      <c r="J99" s="349" t="s">
        <v>3975</v>
      </c>
      <c r="K99" s="349" t="s">
        <v>3783</v>
      </c>
      <c r="L99" s="349" t="s">
        <v>3976</v>
      </c>
      <c r="M99" s="349" t="s">
        <v>3975</v>
      </c>
      <c r="N99" s="349" t="s">
        <v>3783</v>
      </c>
      <c r="O99" s="349" t="s">
        <v>3977</v>
      </c>
      <c r="P99" s="349" t="s">
        <v>3975</v>
      </c>
      <c r="Q99" s="349" t="s">
        <v>3783</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3978</v>
      </c>
      <c r="BR99" s="349" t="s">
        <v>1787</v>
      </c>
      <c r="BS99" s="349" t="s">
        <v>1787</v>
      </c>
    </row>
    <row r="100" spans="1:71">
      <c r="A100" s="349" t="s">
        <v>59</v>
      </c>
      <c r="B100" s="349" t="s">
        <v>3156</v>
      </c>
      <c r="C100" s="349" t="s">
        <v>40</v>
      </c>
      <c r="D100" s="349" t="s">
        <v>1787</v>
      </c>
      <c r="E100" s="349" t="s">
        <v>1787</v>
      </c>
      <c r="F100" s="349" t="s">
        <v>1787</v>
      </c>
      <c r="G100" s="349" t="s">
        <v>3783</v>
      </c>
      <c r="H100" s="349" t="s">
        <v>1787</v>
      </c>
      <c r="I100" s="349" t="s">
        <v>217</v>
      </c>
      <c r="J100" s="349" t="s">
        <v>3979</v>
      </c>
      <c r="K100" s="349" t="s">
        <v>3799</v>
      </c>
      <c r="L100" s="349" t="s">
        <v>3248</v>
      </c>
      <c r="M100" s="349" t="s">
        <v>3979</v>
      </c>
      <c r="N100" s="349" t="s">
        <v>3799</v>
      </c>
      <c r="O100" s="349" t="s">
        <v>3625</v>
      </c>
      <c r="P100" s="349" t="s">
        <v>3979</v>
      </c>
      <c r="Q100" s="349" t="s">
        <v>3799</v>
      </c>
      <c r="R100" s="349" t="s">
        <v>3803</v>
      </c>
      <c r="S100" s="349" t="s">
        <v>3980</v>
      </c>
      <c r="T100" s="349" t="s">
        <v>3799</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3981</v>
      </c>
      <c r="BR100" s="349" t="s">
        <v>1787</v>
      </c>
      <c r="BS100" s="349" t="s">
        <v>1787</v>
      </c>
    </row>
    <row r="101" spans="1:71">
      <c r="A101" s="349" t="s">
        <v>59</v>
      </c>
      <c r="B101" s="349" t="s">
        <v>3982</v>
      </c>
      <c r="C101" s="349" t="s">
        <v>40</v>
      </c>
      <c r="D101" s="349" t="s">
        <v>1787</v>
      </c>
      <c r="E101" s="349" t="s">
        <v>1787</v>
      </c>
      <c r="F101" s="349" t="s">
        <v>1787</v>
      </c>
      <c r="G101" s="349" t="s">
        <v>3783</v>
      </c>
      <c r="H101" s="349" t="s">
        <v>1787</v>
      </c>
      <c r="I101" s="349" t="s">
        <v>3784</v>
      </c>
      <c r="J101" s="349" t="s">
        <v>3983</v>
      </c>
      <c r="K101" s="349" t="s">
        <v>3783</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3984</v>
      </c>
      <c r="BR101" s="349" t="s">
        <v>1787</v>
      </c>
      <c r="BS101" s="349" t="s">
        <v>1787</v>
      </c>
    </row>
    <row r="102" spans="1:71">
      <c r="A102" s="349" t="s">
        <v>59</v>
      </c>
      <c r="B102" s="349" t="s">
        <v>3985</v>
      </c>
      <c r="C102" s="349" t="s">
        <v>40</v>
      </c>
      <c r="D102" s="349" t="s">
        <v>1787</v>
      </c>
      <c r="E102" s="349" t="s">
        <v>1787</v>
      </c>
      <c r="F102" s="349" t="s">
        <v>1787</v>
      </c>
      <c r="G102" s="349" t="s">
        <v>3783</v>
      </c>
      <c r="H102" s="349" t="s">
        <v>1787</v>
      </c>
      <c r="I102" s="349" t="s">
        <v>3986</v>
      </c>
      <c r="J102" s="349" t="s">
        <v>3987</v>
      </c>
      <c r="K102" s="349" t="s">
        <v>3783</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3988</v>
      </c>
      <c r="BR102" s="349" t="s">
        <v>1787</v>
      </c>
      <c r="BS102" s="349" t="s">
        <v>1787</v>
      </c>
    </row>
    <row r="103" spans="1:71">
      <c r="A103" s="349" t="s">
        <v>59</v>
      </c>
      <c r="B103" s="349" t="s">
        <v>3159</v>
      </c>
      <c r="C103" s="349" t="s">
        <v>42</v>
      </c>
      <c r="D103" s="349" t="s">
        <v>1787</v>
      </c>
      <c r="E103" s="349" t="s">
        <v>1787</v>
      </c>
      <c r="F103" s="349" t="s">
        <v>1787</v>
      </c>
      <c r="G103" s="349" t="s">
        <v>3783</v>
      </c>
      <c r="H103" s="349" t="s">
        <v>1787</v>
      </c>
      <c r="I103" s="349" t="s">
        <v>217</v>
      </c>
      <c r="J103" s="349" t="s">
        <v>3160</v>
      </c>
      <c r="K103" s="349" t="s">
        <v>3783</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3989</v>
      </c>
      <c r="BR103" s="349" t="s">
        <v>1787</v>
      </c>
      <c r="BS103" s="349" t="s">
        <v>1787</v>
      </c>
    </row>
    <row r="104" spans="1:71">
      <c r="A104" s="349" t="s">
        <v>59</v>
      </c>
      <c r="B104" s="349" t="s">
        <v>3161</v>
      </c>
      <c r="C104" s="349" t="s">
        <v>44</v>
      </c>
      <c r="D104" s="349" t="s">
        <v>1787</v>
      </c>
      <c r="E104" s="349" t="s">
        <v>1787</v>
      </c>
      <c r="F104" s="349" t="s">
        <v>1787</v>
      </c>
      <c r="G104" s="349" t="s">
        <v>3783</v>
      </c>
      <c r="H104" s="349" t="s">
        <v>1787</v>
      </c>
      <c r="I104" s="349" t="s">
        <v>217</v>
      </c>
      <c r="J104" s="349" t="s">
        <v>3162</v>
      </c>
      <c r="K104" s="349" t="s">
        <v>3783</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3990</v>
      </c>
      <c r="BR104" s="349" t="s">
        <v>1787</v>
      </c>
      <c r="BS104" s="349" t="s">
        <v>1787</v>
      </c>
    </row>
    <row r="105" spans="1:71">
      <c r="A105" s="349" t="s">
        <v>59</v>
      </c>
      <c r="B105" s="349" t="s">
        <v>3163</v>
      </c>
      <c r="C105" s="349" t="s">
        <v>44</v>
      </c>
      <c r="D105" s="349" t="s">
        <v>1787</v>
      </c>
      <c r="E105" s="349" t="s">
        <v>1787</v>
      </c>
      <c r="F105" s="349" t="s">
        <v>1787</v>
      </c>
      <c r="G105" s="349" t="s">
        <v>3783</v>
      </c>
      <c r="H105" s="349" t="s">
        <v>1787</v>
      </c>
      <c r="I105" s="349" t="s">
        <v>217</v>
      </c>
      <c r="J105" s="349" t="s">
        <v>3164</v>
      </c>
      <c r="K105" s="349" t="s">
        <v>3783</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3991</v>
      </c>
      <c r="BR105" s="349" t="s">
        <v>1787</v>
      </c>
      <c r="BS105" s="349" t="s">
        <v>1787</v>
      </c>
    </row>
    <row r="106" spans="1:71">
      <c r="A106" s="349" t="s">
        <v>59</v>
      </c>
      <c r="B106" s="349" t="s">
        <v>3992</v>
      </c>
      <c r="C106" s="349" t="s">
        <v>44</v>
      </c>
      <c r="D106" s="349" t="s">
        <v>1787</v>
      </c>
      <c r="E106" s="349" t="s">
        <v>1787</v>
      </c>
      <c r="F106" s="349" t="s">
        <v>1787</v>
      </c>
      <c r="G106" s="349" t="s">
        <v>3783</v>
      </c>
      <c r="H106" s="349" t="s">
        <v>1787</v>
      </c>
      <c r="I106" s="349" t="s">
        <v>3784</v>
      </c>
      <c r="J106" s="349" t="s">
        <v>3983</v>
      </c>
      <c r="K106" s="349" t="s">
        <v>3783</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3993</v>
      </c>
      <c r="BR106" s="349" t="s">
        <v>1787</v>
      </c>
      <c r="BS106" s="349" t="s">
        <v>1787</v>
      </c>
    </row>
    <row r="107" spans="1:71">
      <c r="A107" s="349" t="s">
        <v>59</v>
      </c>
      <c r="B107" s="349" t="s">
        <v>3165</v>
      </c>
      <c r="C107" s="349" t="s">
        <v>57</v>
      </c>
      <c r="D107" s="349" t="s">
        <v>1787</v>
      </c>
      <c r="E107" s="349" t="s">
        <v>1787</v>
      </c>
      <c r="F107" s="349" t="s">
        <v>1787</v>
      </c>
      <c r="G107" s="349" t="s">
        <v>3783</v>
      </c>
      <c r="H107" s="349" t="s">
        <v>1787</v>
      </c>
      <c r="I107" s="349" t="s">
        <v>217</v>
      </c>
      <c r="J107" s="349" t="s">
        <v>3166</v>
      </c>
      <c r="K107" s="349" t="s">
        <v>3783</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3994</v>
      </c>
      <c r="BR107" s="349" t="s">
        <v>1787</v>
      </c>
      <c r="BS107" s="349" t="s">
        <v>1787</v>
      </c>
    </row>
    <row r="108" spans="1:71">
      <c r="A108" s="349" t="s">
        <v>59</v>
      </c>
      <c r="B108" s="349" t="s">
        <v>3995</v>
      </c>
      <c r="C108" s="349" t="s">
        <v>58</v>
      </c>
      <c r="D108" s="349" t="s">
        <v>1787</v>
      </c>
      <c r="E108" s="349" t="s">
        <v>1787</v>
      </c>
      <c r="F108" s="349" t="s">
        <v>1787</v>
      </c>
      <c r="G108" s="349" t="s">
        <v>3783</v>
      </c>
      <c r="H108" s="349" t="s">
        <v>1787</v>
      </c>
      <c r="I108" s="349" t="s">
        <v>3784</v>
      </c>
      <c r="J108" s="349" t="s">
        <v>3996</v>
      </c>
      <c r="K108" s="349" t="s">
        <v>3783</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3997</v>
      </c>
      <c r="BR108" s="349" t="s">
        <v>1787</v>
      </c>
      <c r="BS108" s="349" t="s">
        <v>1787</v>
      </c>
    </row>
    <row r="109" spans="1:71">
      <c r="A109" s="349" t="s">
        <v>59</v>
      </c>
      <c r="B109" s="349" t="s">
        <v>3998</v>
      </c>
      <c r="C109" s="349" t="s">
        <v>58</v>
      </c>
      <c r="D109" s="349" t="s">
        <v>1787</v>
      </c>
      <c r="E109" s="349" t="s">
        <v>1787</v>
      </c>
      <c r="F109" s="349" t="s">
        <v>1787</v>
      </c>
      <c r="G109" s="349" t="s">
        <v>3783</v>
      </c>
      <c r="H109" s="349" t="s">
        <v>1787</v>
      </c>
      <c r="I109" s="349" t="s">
        <v>1692</v>
      </c>
      <c r="J109" s="349" t="s">
        <v>3999</v>
      </c>
      <c r="K109" s="349" t="s">
        <v>3799</v>
      </c>
      <c r="L109" s="349" t="s">
        <v>3912</v>
      </c>
      <c r="M109" s="349" t="s">
        <v>4000</v>
      </c>
      <c r="N109" s="349" t="s">
        <v>3799</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4001</v>
      </c>
      <c r="BR109" s="349" t="s">
        <v>1787</v>
      </c>
      <c r="BS109" s="352" t="s">
        <v>3801</v>
      </c>
    </row>
    <row r="110" spans="1:71">
      <c r="A110" s="349" t="s">
        <v>59</v>
      </c>
      <c r="B110" s="349" t="s">
        <v>4002</v>
      </c>
      <c r="C110" s="349" t="s">
        <v>58</v>
      </c>
      <c r="D110" s="349" t="s">
        <v>1787</v>
      </c>
      <c r="E110" s="349" t="s">
        <v>1787</v>
      </c>
      <c r="F110" s="349" t="s">
        <v>1787</v>
      </c>
      <c r="G110" s="349" t="s">
        <v>3783</v>
      </c>
      <c r="H110" s="349" t="s">
        <v>1787</v>
      </c>
      <c r="I110" s="349" t="s">
        <v>3803</v>
      </c>
      <c r="J110" s="349" t="s">
        <v>4003</v>
      </c>
      <c r="K110" s="349" t="s">
        <v>3783</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4004</v>
      </c>
      <c r="BR110" s="349" t="s">
        <v>1787</v>
      </c>
      <c r="BS110" s="349" t="s">
        <v>1787</v>
      </c>
    </row>
    <row r="111" spans="1:71">
      <c r="A111" s="349" t="s">
        <v>59</v>
      </c>
      <c r="B111" s="349" t="s">
        <v>3167</v>
      </c>
      <c r="C111" s="353" t="s">
        <v>56</v>
      </c>
      <c r="D111" s="349" t="s">
        <v>1787</v>
      </c>
      <c r="E111" s="349" t="s">
        <v>1787</v>
      </c>
      <c r="F111" s="349" t="s">
        <v>1787</v>
      </c>
      <c r="G111" s="349" t="s">
        <v>3783</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4005</v>
      </c>
      <c r="BR111" s="349" t="s">
        <v>1787</v>
      </c>
      <c r="BS111" s="349" t="s">
        <v>1787</v>
      </c>
    </row>
    <row r="112" spans="1:71">
      <c r="A112" s="352" t="s">
        <v>59</v>
      </c>
      <c r="B112" s="352" t="s">
        <v>3168</v>
      </c>
      <c r="C112" s="352" t="s">
        <v>3169</v>
      </c>
      <c r="D112" s="352" t="s">
        <v>1787</v>
      </c>
      <c r="E112" s="352" t="s">
        <v>3783</v>
      </c>
      <c r="F112" s="352" t="s">
        <v>3783</v>
      </c>
      <c r="G112" s="352" t="s">
        <v>3783</v>
      </c>
      <c r="H112" s="352" t="s">
        <v>1787</v>
      </c>
      <c r="I112" s="352" t="s">
        <v>3125</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4006</v>
      </c>
      <c r="BR112" s="267"/>
      <c r="BS112" s="267" t="s">
        <v>1787</v>
      </c>
    </row>
    <row r="113" spans="1:71">
      <c r="A113" s="352" t="s">
        <v>59</v>
      </c>
      <c r="B113" s="352" t="s">
        <v>4007</v>
      </c>
      <c r="C113" s="352" t="s">
        <v>2863</v>
      </c>
      <c r="D113" s="352" t="s">
        <v>1787</v>
      </c>
      <c r="E113" s="352" t="s">
        <v>3783</v>
      </c>
      <c r="F113" s="352" t="s">
        <v>3799</v>
      </c>
      <c r="G113" s="352" t="s">
        <v>3783</v>
      </c>
      <c r="H113" s="352" t="s">
        <v>1787</v>
      </c>
      <c r="I113" s="352" t="s">
        <v>3789</v>
      </c>
      <c r="J113" s="352"/>
      <c r="K113" s="352" t="s">
        <v>1787</v>
      </c>
      <c r="L113" s="352" t="s">
        <v>4008</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4009</v>
      </c>
      <c r="BR113" s="267" t="s">
        <v>1787</v>
      </c>
      <c r="BS113" s="267" t="s">
        <v>1787</v>
      </c>
    </row>
    <row r="114" spans="1:71">
      <c r="A114" s="352" t="s">
        <v>59</v>
      </c>
      <c r="B114" s="352" t="s">
        <v>3045</v>
      </c>
      <c r="C114" s="352" t="s">
        <v>2863</v>
      </c>
      <c r="D114" s="352" t="s">
        <v>1787</v>
      </c>
      <c r="E114" s="352" t="s">
        <v>3783</v>
      </c>
      <c r="F114" s="352" t="s">
        <v>3783</v>
      </c>
      <c r="G114" s="352" t="s">
        <v>3783</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4010</v>
      </c>
      <c r="BR114" s="267" t="s">
        <v>1787</v>
      </c>
      <c r="BS114" s="267" t="s">
        <v>1787</v>
      </c>
    </row>
    <row r="115" spans="1:71">
      <c r="A115" s="352" t="s">
        <v>59</v>
      </c>
      <c r="B115" s="352" t="s">
        <v>4011</v>
      </c>
      <c r="C115" s="352" t="s">
        <v>2863</v>
      </c>
      <c r="D115" s="352" t="s">
        <v>1787</v>
      </c>
      <c r="E115" s="352" t="s">
        <v>3783</v>
      </c>
      <c r="F115" s="352" t="s">
        <v>3783</v>
      </c>
      <c r="G115" s="352" t="s">
        <v>3783</v>
      </c>
      <c r="H115" s="352" t="s">
        <v>1787</v>
      </c>
      <c r="I115" s="352" t="s">
        <v>3912</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4012</v>
      </c>
      <c r="BR115" s="267" t="s">
        <v>1787</v>
      </c>
      <c r="BS115" s="267" t="s">
        <v>1787</v>
      </c>
    </row>
    <row r="116" spans="1:71">
      <c r="A116" s="352" t="s">
        <v>59</v>
      </c>
      <c r="B116" s="352" t="s">
        <v>4013</v>
      </c>
      <c r="C116" s="352" t="s">
        <v>4014</v>
      </c>
      <c r="D116" s="352" t="s">
        <v>1787</v>
      </c>
      <c r="E116" s="352" t="s">
        <v>3783</v>
      </c>
      <c r="F116" s="352" t="s">
        <v>3783</v>
      </c>
      <c r="G116" s="352" t="s">
        <v>3783</v>
      </c>
      <c r="H116" s="352" t="s">
        <v>1787</v>
      </c>
      <c r="I116" s="352" t="s">
        <v>4015</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4016</v>
      </c>
      <c r="BR116" s="267" t="s">
        <v>1787</v>
      </c>
      <c r="BS116" s="267" t="s">
        <v>1787</v>
      </c>
    </row>
    <row r="117" spans="1:71">
      <c r="A117" s="267" t="s">
        <v>59</v>
      </c>
      <c r="B117" s="267" t="s">
        <v>4017</v>
      </c>
      <c r="C117" s="267" t="s">
        <v>57</v>
      </c>
      <c r="D117" s="267" t="s">
        <v>1787</v>
      </c>
      <c r="E117" s="267" t="s">
        <v>1787</v>
      </c>
      <c r="F117" s="267" t="s">
        <v>1787</v>
      </c>
      <c r="G117" s="267" t="s">
        <v>1787</v>
      </c>
      <c r="H117" s="267" t="s">
        <v>1787</v>
      </c>
      <c r="I117" s="267" t="s">
        <v>3803</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4018</v>
      </c>
      <c r="BR117" s="267" t="s">
        <v>1787</v>
      </c>
      <c r="BS117" s="267" t="s">
        <v>1787</v>
      </c>
    </row>
    <row r="118" spans="1:71">
      <c r="A118" s="267" t="s">
        <v>59</v>
      </c>
      <c r="B118" s="267" t="s">
        <v>2887</v>
      </c>
      <c r="C118" s="267" t="s">
        <v>40</v>
      </c>
      <c r="D118" s="267" t="s">
        <v>1787</v>
      </c>
      <c r="E118" s="267" t="s">
        <v>1787</v>
      </c>
      <c r="F118" s="267" t="s">
        <v>1787</v>
      </c>
      <c r="G118" s="267" t="s">
        <v>3799</v>
      </c>
      <c r="H118" s="267" t="s">
        <v>2835</v>
      </c>
      <c r="I118" s="267" t="s">
        <v>1787</v>
      </c>
      <c r="J118" s="280" t="s">
        <v>4019</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4020</v>
      </c>
      <c r="BR118" s="267" t="s">
        <v>1787</v>
      </c>
      <c r="BS118" s="267" t="s">
        <v>1787</v>
      </c>
    </row>
    <row r="119" spans="1:71">
      <c r="A119" s="50" t="s">
        <v>59</v>
      </c>
      <c r="B119" s="207" t="s">
        <v>4021</v>
      </c>
      <c r="C119" s="207" t="s">
        <v>3234</v>
      </c>
      <c r="E119" s="207" t="s">
        <v>3944</v>
      </c>
      <c r="F119" s="207" t="s">
        <v>3944</v>
      </c>
      <c r="I119" s="207" t="s">
        <v>4022</v>
      </c>
      <c r="J119" s="207" t="s">
        <v>4023</v>
      </c>
      <c r="BQ119" s="50" t="s">
        <v>4024</v>
      </c>
    </row>
    <row r="120" spans="1:71">
      <c r="A120" s="349" t="s">
        <v>70</v>
      </c>
      <c r="B120" s="349" t="s">
        <v>3171</v>
      </c>
      <c r="C120" s="349" t="s">
        <v>36</v>
      </c>
      <c r="D120" s="349" t="s">
        <v>1787</v>
      </c>
      <c r="E120" s="349" t="s">
        <v>1787</v>
      </c>
      <c r="F120" s="349" t="s">
        <v>1787</v>
      </c>
      <c r="G120" s="349" t="s">
        <v>3783</v>
      </c>
      <c r="H120" s="349" t="s">
        <v>1787</v>
      </c>
      <c r="I120" s="349" t="s">
        <v>3125</v>
      </c>
      <c r="J120" s="349" t="s">
        <v>3172</v>
      </c>
      <c r="K120" s="349" t="s">
        <v>3783</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4025</v>
      </c>
      <c r="BR120" s="349" t="s">
        <v>1787</v>
      </c>
      <c r="BS120" s="349" t="s">
        <v>1787</v>
      </c>
    </row>
    <row r="121" spans="1:71">
      <c r="A121" s="349" t="s">
        <v>70</v>
      </c>
      <c r="B121" s="349" t="s">
        <v>4026</v>
      </c>
      <c r="C121" s="349" t="s">
        <v>38</v>
      </c>
      <c r="D121" s="349" t="s">
        <v>1787</v>
      </c>
      <c r="E121" s="349" t="s">
        <v>1787</v>
      </c>
      <c r="F121" s="349" t="s">
        <v>1787</v>
      </c>
      <c r="G121" s="349" t="s">
        <v>3783</v>
      </c>
      <c r="H121" s="349" t="s">
        <v>1787</v>
      </c>
      <c r="I121" s="349" t="s">
        <v>3848</v>
      </c>
      <c r="J121" s="349" t="s">
        <v>4027</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4028</v>
      </c>
      <c r="BR121" s="349"/>
      <c r="BS121" s="349"/>
    </row>
    <row r="122" spans="1:71">
      <c r="A122" s="349" t="s">
        <v>70</v>
      </c>
      <c r="B122" s="349" t="s">
        <v>3173</v>
      </c>
      <c r="C122" s="349" t="s">
        <v>38</v>
      </c>
      <c r="D122" s="349" t="s">
        <v>1787</v>
      </c>
      <c r="E122" s="349" t="s">
        <v>1787</v>
      </c>
      <c r="F122" s="349" t="s">
        <v>1787</v>
      </c>
      <c r="G122" s="349" t="s">
        <v>3783</v>
      </c>
      <c r="H122" s="349" t="s">
        <v>1787</v>
      </c>
      <c r="I122" s="349" t="s">
        <v>3125</v>
      </c>
      <c r="J122" s="349" t="s">
        <v>3174</v>
      </c>
      <c r="K122" s="349" t="s">
        <v>3783</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4029</v>
      </c>
      <c r="BR122" s="349" t="s">
        <v>1787</v>
      </c>
      <c r="BS122" s="349" t="s">
        <v>1787</v>
      </c>
    </row>
    <row r="123" spans="1:71">
      <c r="A123" s="349" t="s">
        <v>70</v>
      </c>
      <c r="B123" s="349" t="s">
        <v>4030</v>
      </c>
      <c r="C123" s="349" t="s">
        <v>40</v>
      </c>
      <c r="D123" s="349" t="s">
        <v>1787</v>
      </c>
      <c r="E123" s="349" t="s">
        <v>1787</v>
      </c>
      <c r="F123" s="349" t="s">
        <v>1787</v>
      </c>
      <c r="G123" s="349" t="s">
        <v>3783</v>
      </c>
      <c r="H123" s="349" t="s">
        <v>1787</v>
      </c>
      <c r="I123" s="349" t="s">
        <v>3784</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4031</v>
      </c>
      <c r="BR123" s="349"/>
      <c r="BS123" s="349"/>
    </row>
    <row r="124" spans="1:71">
      <c r="A124" s="349" t="s">
        <v>70</v>
      </c>
      <c r="B124" s="349" t="s">
        <v>4032</v>
      </c>
      <c r="C124" s="349" t="s">
        <v>40</v>
      </c>
      <c r="D124" s="349" t="s">
        <v>1787</v>
      </c>
      <c r="E124" s="349" t="s">
        <v>1787</v>
      </c>
      <c r="F124" s="349" t="s">
        <v>1787</v>
      </c>
      <c r="G124" s="349" t="s">
        <v>3783</v>
      </c>
      <c r="H124" s="349" t="s">
        <v>1787</v>
      </c>
      <c r="I124" s="349" t="s">
        <v>3784</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4033</v>
      </c>
      <c r="BR124" s="349" t="s">
        <v>1787</v>
      </c>
      <c r="BS124" s="349" t="s">
        <v>1787</v>
      </c>
    </row>
    <row r="125" spans="1:71">
      <c r="A125" s="349" t="s">
        <v>70</v>
      </c>
      <c r="B125" s="349" t="s">
        <v>3047</v>
      </c>
      <c r="C125" s="349" t="s">
        <v>40</v>
      </c>
      <c r="D125" s="349" t="s">
        <v>1787</v>
      </c>
      <c r="E125" s="349" t="s">
        <v>1787</v>
      </c>
      <c r="F125" s="349" t="s">
        <v>1787</v>
      </c>
      <c r="G125" s="349" t="s">
        <v>3783</v>
      </c>
      <c r="H125" s="349" t="s">
        <v>1787</v>
      </c>
      <c r="I125" s="349" t="s">
        <v>669</v>
      </c>
      <c r="J125" s="349" t="s">
        <v>4034</v>
      </c>
      <c r="K125" s="349" t="s">
        <v>3783</v>
      </c>
      <c r="L125" s="349" t="s">
        <v>3848</v>
      </c>
      <c r="M125" s="349" t="s">
        <v>4035</v>
      </c>
      <c r="N125" s="349" t="s">
        <v>3783</v>
      </c>
      <c r="O125" s="349" t="s">
        <v>3707</v>
      </c>
      <c r="P125" s="349" t="s">
        <v>4035</v>
      </c>
      <c r="Q125" s="349" t="s">
        <v>3783</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4036</v>
      </c>
      <c r="BR125" s="349"/>
      <c r="BS125" s="349"/>
    </row>
    <row r="126" spans="1:71">
      <c r="A126" s="349" t="s">
        <v>70</v>
      </c>
      <c r="B126" s="349" t="s">
        <v>3175</v>
      </c>
      <c r="C126" s="349" t="s">
        <v>42</v>
      </c>
      <c r="D126" s="349" t="s">
        <v>1787</v>
      </c>
      <c r="E126" s="349" t="s">
        <v>1787</v>
      </c>
      <c r="F126" s="349" t="s">
        <v>1787</v>
      </c>
      <c r="G126" s="349" t="s">
        <v>3783</v>
      </c>
      <c r="H126" s="349" t="s">
        <v>1787</v>
      </c>
      <c r="I126" s="349" t="s">
        <v>3803</v>
      </c>
      <c r="J126" s="349" t="s">
        <v>4037</v>
      </c>
      <c r="K126" s="349" t="s">
        <v>3783</v>
      </c>
      <c r="L126" s="349" t="s">
        <v>217</v>
      </c>
      <c r="M126" s="349" t="s">
        <v>4037</v>
      </c>
      <c r="N126" s="349" t="s">
        <v>3783</v>
      </c>
      <c r="O126" s="349" t="s">
        <v>3912</v>
      </c>
      <c r="P126" s="349" t="s">
        <v>1787</v>
      </c>
      <c r="Q126" s="349" t="s">
        <v>1787</v>
      </c>
      <c r="R126" s="349" t="s">
        <v>1692</v>
      </c>
      <c r="S126" s="349" t="s">
        <v>1787</v>
      </c>
      <c r="T126" s="349" t="s">
        <v>1787</v>
      </c>
      <c r="U126" s="349" t="s">
        <v>4038</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4039</v>
      </c>
      <c r="BR126" s="349" t="s">
        <v>1787</v>
      </c>
      <c r="BS126" s="349" t="s">
        <v>1787</v>
      </c>
    </row>
    <row r="127" spans="1:71">
      <c r="A127" s="349" t="s">
        <v>70</v>
      </c>
      <c r="B127" s="349" t="s">
        <v>4040</v>
      </c>
      <c r="C127" s="349" t="s">
        <v>42</v>
      </c>
      <c r="D127" s="349" t="s">
        <v>1787</v>
      </c>
      <c r="E127" s="349" t="s">
        <v>1787</v>
      </c>
      <c r="F127" s="349" t="s">
        <v>1787</v>
      </c>
      <c r="G127" s="349" t="s">
        <v>3783</v>
      </c>
      <c r="H127" s="349" t="s">
        <v>1787</v>
      </c>
      <c r="I127" s="349" t="s">
        <v>3784</v>
      </c>
      <c r="J127" s="349" t="s">
        <v>4041</v>
      </c>
      <c r="K127" s="349" t="s">
        <v>3783</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4042</v>
      </c>
      <c r="BR127" s="349"/>
      <c r="BS127" s="349"/>
    </row>
    <row r="128" spans="1:71">
      <c r="A128" s="349" t="s">
        <v>70</v>
      </c>
      <c r="B128" s="349" t="s">
        <v>2890</v>
      </c>
      <c r="C128" s="349" t="s">
        <v>42</v>
      </c>
      <c r="D128" s="349" t="s">
        <v>1787</v>
      </c>
      <c r="E128" s="349" t="s">
        <v>1787</v>
      </c>
      <c r="F128" s="349" t="s">
        <v>1787</v>
      </c>
      <c r="G128" s="349" t="s">
        <v>3783</v>
      </c>
      <c r="H128" s="349" t="s">
        <v>1787</v>
      </c>
      <c r="I128" s="349" t="s">
        <v>2847</v>
      </c>
      <c r="J128" s="349" t="s">
        <v>2891</v>
      </c>
      <c r="K128" s="349" t="s">
        <v>3783</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4043</v>
      </c>
      <c r="BR128" s="349" t="s">
        <v>1787</v>
      </c>
      <c r="BS128" s="349" t="s">
        <v>1787</v>
      </c>
    </row>
    <row r="129" spans="1:71">
      <c r="A129" s="349" t="s">
        <v>70</v>
      </c>
      <c r="B129" s="349" t="s">
        <v>2892</v>
      </c>
      <c r="C129" s="349" t="s">
        <v>42</v>
      </c>
      <c r="D129" s="349" t="s">
        <v>1787</v>
      </c>
      <c r="E129" s="349" t="s">
        <v>1787</v>
      </c>
      <c r="F129" s="349" t="s">
        <v>1787</v>
      </c>
      <c r="G129" s="349" t="s">
        <v>3783</v>
      </c>
      <c r="H129" s="349" t="s">
        <v>1787</v>
      </c>
      <c r="I129" s="349" t="s">
        <v>2893</v>
      </c>
      <c r="J129" s="349" t="s">
        <v>2895</v>
      </c>
      <c r="K129" s="349" t="s">
        <v>3783</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4044</v>
      </c>
      <c r="BR129" s="349"/>
      <c r="BS129" s="349"/>
    </row>
    <row r="130" spans="1:71">
      <c r="A130" s="349" t="s">
        <v>70</v>
      </c>
      <c r="B130" s="349" t="s">
        <v>4045</v>
      </c>
      <c r="C130" s="349" t="s">
        <v>44</v>
      </c>
      <c r="D130" s="349" t="s">
        <v>1787</v>
      </c>
      <c r="E130" s="349" t="s">
        <v>1787</v>
      </c>
      <c r="F130" s="349" t="s">
        <v>1787</v>
      </c>
      <c r="G130" s="349" t="s">
        <v>3783</v>
      </c>
      <c r="H130" s="349" t="s">
        <v>1787</v>
      </c>
      <c r="I130" s="349" t="s">
        <v>3784</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4046</v>
      </c>
      <c r="BR130" s="349" t="s">
        <v>1787</v>
      </c>
      <c r="BS130" s="349" t="s">
        <v>1787</v>
      </c>
    </row>
    <row r="131" spans="1:71">
      <c r="A131" s="349" t="s">
        <v>70</v>
      </c>
      <c r="B131" s="349" t="s">
        <v>3178</v>
      </c>
      <c r="C131" s="349" t="s">
        <v>44</v>
      </c>
      <c r="D131" s="349" t="s">
        <v>1787</v>
      </c>
      <c r="E131" s="349" t="s">
        <v>1787</v>
      </c>
      <c r="F131" s="349" t="s">
        <v>1787</v>
      </c>
      <c r="G131" s="349" t="s">
        <v>3783</v>
      </c>
      <c r="H131" s="349" t="s">
        <v>1787</v>
      </c>
      <c r="I131" s="349" t="s">
        <v>217</v>
      </c>
      <c r="J131" s="349" t="s">
        <v>3179</v>
      </c>
      <c r="K131" s="349" t="s">
        <v>3799</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4047</v>
      </c>
      <c r="BR131" s="349"/>
      <c r="BS131" s="352" t="s">
        <v>3801</v>
      </c>
    </row>
    <row r="132" spans="1:71">
      <c r="A132" s="349" t="s">
        <v>70</v>
      </c>
      <c r="B132" s="349" t="s">
        <v>3180</v>
      </c>
      <c r="C132" s="349" t="s">
        <v>44</v>
      </c>
      <c r="D132" s="349" t="s">
        <v>1787</v>
      </c>
      <c r="E132" s="349" t="s">
        <v>1787</v>
      </c>
      <c r="F132" s="349" t="s">
        <v>1787</v>
      </c>
      <c r="G132" s="349" t="s">
        <v>3783</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4048</v>
      </c>
      <c r="BR132" s="349" t="s">
        <v>1787</v>
      </c>
      <c r="BS132" s="349" t="s">
        <v>1787</v>
      </c>
    </row>
    <row r="133" spans="1:71">
      <c r="A133" s="349" t="s">
        <v>70</v>
      </c>
      <c r="B133" s="349" t="s">
        <v>2896</v>
      </c>
      <c r="C133" s="349" t="s">
        <v>44</v>
      </c>
      <c r="D133" s="349" t="s">
        <v>1787</v>
      </c>
      <c r="E133" s="349" t="s">
        <v>1787</v>
      </c>
      <c r="F133" s="349" t="s">
        <v>1787</v>
      </c>
      <c r="G133" s="349" t="s">
        <v>3783</v>
      </c>
      <c r="H133" s="349" t="s">
        <v>1787</v>
      </c>
      <c r="I133" s="349" t="s">
        <v>217</v>
      </c>
      <c r="J133" s="349" t="s">
        <v>4049</v>
      </c>
      <c r="K133" s="349" t="s">
        <v>3783</v>
      </c>
      <c r="L133" s="349" t="s">
        <v>1333</v>
      </c>
      <c r="M133" s="349" t="s">
        <v>4049</v>
      </c>
      <c r="N133" s="349" t="s">
        <v>3783</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4050</v>
      </c>
      <c r="BR133" s="349"/>
      <c r="BS133" s="349"/>
    </row>
    <row r="134" spans="1:71">
      <c r="A134" s="349" t="s">
        <v>70</v>
      </c>
      <c r="B134" s="349" t="s">
        <v>4051</v>
      </c>
      <c r="C134" s="349" t="s">
        <v>44</v>
      </c>
      <c r="D134" s="349" t="s">
        <v>1787</v>
      </c>
      <c r="E134" s="349" t="s">
        <v>1787</v>
      </c>
      <c r="F134" s="349" t="s">
        <v>1787</v>
      </c>
      <c r="G134" s="349" t="s">
        <v>3783</v>
      </c>
      <c r="H134" s="349" t="s">
        <v>1787</v>
      </c>
      <c r="I134" s="349" t="s">
        <v>4052</v>
      </c>
      <c r="J134" s="349" t="s">
        <v>4053</v>
      </c>
      <c r="K134" s="349" t="s">
        <v>3783</v>
      </c>
      <c r="L134" s="349" t="s">
        <v>4054</v>
      </c>
      <c r="M134" s="349" t="s">
        <v>4055</v>
      </c>
      <c r="N134" s="349" t="s">
        <v>3799</v>
      </c>
      <c r="O134" s="349" t="s">
        <v>3842</v>
      </c>
      <c r="P134" s="349" t="s">
        <v>4055</v>
      </c>
      <c r="Q134" s="349" t="s">
        <v>3799</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4056</v>
      </c>
      <c r="BR134" s="349" t="s">
        <v>1787</v>
      </c>
      <c r="BS134" s="352" t="s">
        <v>3801</v>
      </c>
    </row>
    <row r="135" spans="1:71">
      <c r="A135" s="349" t="s">
        <v>70</v>
      </c>
      <c r="B135" s="349" t="s">
        <v>3051</v>
      </c>
      <c r="C135" s="349" t="s">
        <v>56</v>
      </c>
      <c r="D135" s="349" t="s">
        <v>1787</v>
      </c>
      <c r="E135" s="349" t="s">
        <v>1787</v>
      </c>
      <c r="F135" s="349" t="s">
        <v>1787</v>
      </c>
      <c r="G135" s="349" t="s">
        <v>3783</v>
      </c>
      <c r="H135" s="349" t="s">
        <v>1787</v>
      </c>
      <c r="I135" s="349" t="s">
        <v>669</v>
      </c>
      <c r="J135" s="349" t="s">
        <v>3052</v>
      </c>
      <c r="K135" s="349" t="s">
        <v>3783</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4057</v>
      </c>
      <c r="BR135" s="349"/>
      <c r="BS135" s="349"/>
    </row>
    <row r="136" spans="1:71">
      <c r="A136" s="349" t="s">
        <v>70</v>
      </c>
      <c r="B136" s="349" t="s">
        <v>2899</v>
      </c>
      <c r="C136" s="349" t="s">
        <v>56</v>
      </c>
      <c r="D136" s="349" t="s">
        <v>1787</v>
      </c>
      <c r="E136" s="349" t="s">
        <v>1787</v>
      </c>
      <c r="F136" s="349" t="s">
        <v>1787</v>
      </c>
      <c r="G136" s="349" t="s">
        <v>3783</v>
      </c>
      <c r="H136" s="349" t="s">
        <v>1787</v>
      </c>
      <c r="I136" s="349" t="s">
        <v>2847</v>
      </c>
      <c r="J136" s="349" t="s">
        <v>2891</v>
      </c>
      <c r="K136" s="349" t="s">
        <v>3783</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4058</v>
      </c>
      <c r="BR136" s="349" t="s">
        <v>1787</v>
      </c>
      <c r="BS136" s="349" t="s">
        <v>1787</v>
      </c>
    </row>
    <row r="137" spans="1:71">
      <c r="A137" s="353" t="s">
        <v>70</v>
      </c>
      <c r="B137" s="349" t="s">
        <v>3053</v>
      </c>
      <c r="C137" s="349" t="s">
        <v>57</v>
      </c>
      <c r="D137" s="349" t="s">
        <v>1787</v>
      </c>
      <c r="E137" s="349" t="s">
        <v>1787</v>
      </c>
      <c r="F137" s="349" t="s">
        <v>1787</v>
      </c>
      <c r="G137" s="349" t="s">
        <v>3783</v>
      </c>
      <c r="H137" s="349" t="s">
        <v>1787</v>
      </c>
      <c r="I137" s="349" t="s">
        <v>3803</v>
      </c>
      <c r="J137" s="349" t="s">
        <v>4059</v>
      </c>
      <c r="K137" s="349" t="s">
        <v>3799</v>
      </c>
      <c r="L137" s="349" t="s">
        <v>3707</v>
      </c>
      <c r="M137" s="349" t="s">
        <v>4059</v>
      </c>
      <c r="N137" s="349" t="s">
        <v>3799</v>
      </c>
      <c r="O137" s="349" t="s">
        <v>3456</v>
      </c>
      <c r="P137" s="349" t="s">
        <v>4059</v>
      </c>
      <c r="Q137" s="349" t="s">
        <v>3799</v>
      </c>
      <c r="R137" s="349" t="s">
        <v>4060</v>
      </c>
      <c r="S137" s="349" t="s">
        <v>4059</v>
      </c>
      <c r="T137" s="349" t="s">
        <v>3799</v>
      </c>
      <c r="U137" s="349" t="s">
        <v>3055</v>
      </c>
      <c r="V137" s="349" t="s">
        <v>4059</v>
      </c>
      <c r="W137" s="349" t="s">
        <v>3799</v>
      </c>
      <c r="X137" s="349" t="s">
        <v>3125</v>
      </c>
      <c r="Y137" s="349" t="s">
        <v>4059</v>
      </c>
      <c r="Z137" s="349" t="s">
        <v>3799</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4061</v>
      </c>
      <c r="BR137" s="349"/>
      <c r="BS137" s="352" t="s">
        <v>3801</v>
      </c>
    </row>
    <row r="138" spans="1:71">
      <c r="A138" s="349" t="s">
        <v>70</v>
      </c>
      <c r="B138" s="349" t="s">
        <v>4062</v>
      </c>
      <c r="C138" s="349" t="s">
        <v>58</v>
      </c>
      <c r="D138" s="349" t="s">
        <v>1787</v>
      </c>
      <c r="E138" s="349" t="s">
        <v>1787</v>
      </c>
      <c r="F138" s="349" t="s">
        <v>1787</v>
      </c>
      <c r="G138" s="349" t="s">
        <v>3783</v>
      </c>
      <c r="H138" s="349" t="s">
        <v>1787</v>
      </c>
      <c r="I138" s="349" t="s">
        <v>3784</v>
      </c>
      <c r="J138" s="349" t="s">
        <v>4063</v>
      </c>
      <c r="K138" s="349" t="s">
        <v>3783</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4064</v>
      </c>
      <c r="BR138" s="349" t="s">
        <v>1787</v>
      </c>
      <c r="BS138" s="349" t="s">
        <v>1787</v>
      </c>
    </row>
    <row r="139" spans="1:71">
      <c r="A139" s="349" t="s">
        <v>70</v>
      </c>
      <c r="B139" s="349" t="s">
        <v>2900</v>
      </c>
      <c r="C139" s="349" t="s">
        <v>58</v>
      </c>
      <c r="D139" s="349" t="s">
        <v>1787</v>
      </c>
      <c r="E139" s="349" t="s">
        <v>1787</v>
      </c>
      <c r="F139" s="349" t="s">
        <v>1787</v>
      </c>
      <c r="G139" s="349" t="s">
        <v>3783</v>
      </c>
      <c r="H139" s="349" t="s">
        <v>1787</v>
      </c>
      <c r="I139" s="349" t="s">
        <v>1333</v>
      </c>
      <c r="J139" s="349" t="s">
        <v>2901</v>
      </c>
      <c r="K139" s="349" t="s">
        <v>3783</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4065</v>
      </c>
      <c r="BR139" s="349"/>
      <c r="BS139" s="349"/>
    </row>
    <row r="140" spans="1:71">
      <c r="A140" s="349" t="s">
        <v>70</v>
      </c>
      <c r="B140" s="349" t="s">
        <v>2902</v>
      </c>
      <c r="C140" s="353" t="s">
        <v>35</v>
      </c>
      <c r="D140" s="349" t="s">
        <v>3799</v>
      </c>
      <c r="E140" s="349" t="s">
        <v>1787</v>
      </c>
      <c r="F140" s="349" t="s">
        <v>1787</v>
      </c>
      <c r="G140" s="349" t="s">
        <v>3783</v>
      </c>
      <c r="H140" s="349" t="s">
        <v>1787</v>
      </c>
      <c r="I140" s="349" t="s">
        <v>2847</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4066</v>
      </c>
      <c r="BR140" s="349"/>
      <c r="BS140" s="349"/>
    </row>
    <row r="141" spans="1:71">
      <c r="A141" s="349" t="s">
        <v>70</v>
      </c>
      <c r="B141" s="349" t="s">
        <v>2903</v>
      </c>
      <c r="C141" s="353" t="s">
        <v>36</v>
      </c>
      <c r="D141" s="349" t="s">
        <v>1787</v>
      </c>
      <c r="E141" s="349" t="s">
        <v>1787</v>
      </c>
      <c r="F141" s="349" t="s">
        <v>1787</v>
      </c>
      <c r="G141" s="349" t="s">
        <v>3783</v>
      </c>
      <c r="H141" s="349" t="s">
        <v>2835</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4067</v>
      </c>
      <c r="BR141" s="349" t="s">
        <v>1787</v>
      </c>
      <c r="BS141" s="352" t="s">
        <v>3801</v>
      </c>
    </row>
    <row r="142" spans="1:71">
      <c r="A142" s="352" t="s">
        <v>70</v>
      </c>
      <c r="B142" s="352" t="s">
        <v>3057</v>
      </c>
      <c r="C142" s="352" t="s">
        <v>3058</v>
      </c>
      <c r="D142" s="352" t="s">
        <v>3799</v>
      </c>
      <c r="E142" s="352" t="s">
        <v>3783</v>
      </c>
      <c r="F142" s="352" t="s">
        <v>3783</v>
      </c>
      <c r="G142" s="352" t="s">
        <v>3783</v>
      </c>
      <c r="H142" s="352"/>
      <c r="I142" s="352" t="s">
        <v>669</v>
      </c>
      <c r="J142" s="352" t="s">
        <v>3059</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4068</v>
      </c>
      <c r="BR142" s="267"/>
      <c r="BS142" s="267"/>
    </row>
    <row r="143" spans="1:71">
      <c r="A143" s="267" t="s">
        <v>70</v>
      </c>
      <c r="B143" s="267" t="s">
        <v>4069</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4070</v>
      </c>
      <c r="BR143" s="267" t="s">
        <v>1787</v>
      </c>
      <c r="BS143" s="267" t="s">
        <v>1787</v>
      </c>
    </row>
    <row r="144" spans="1:71">
      <c r="A144" s="50" t="s">
        <v>70</v>
      </c>
      <c r="B144" t="s">
        <v>2904</v>
      </c>
      <c r="I144" s="50" t="s">
        <v>2854</v>
      </c>
      <c r="J144" s="50" t="s">
        <v>2905</v>
      </c>
      <c r="BQ144" s="50" t="s">
        <v>4071</v>
      </c>
    </row>
    <row r="145" spans="1:71">
      <c r="A145" s="50" t="s">
        <v>70</v>
      </c>
      <c r="B145" s="207" t="s">
        <v>2906</v>
      </c>
      <c r="C145" s="207" t="s">
        <v>2907</v>
      </c>
      <c r="E145" s="207" t="s">
        <v>3944</v>
      </c>
      <c r="F145" s="207" t="s">
        <v>3948</v>
      </c>
      <c r="I145" s="207" t="s">
        <v>2854</v>
      </c>
      <c r="J145" s="207"/>
      <c r="BQ145" s="50" t="s">
        <v>4072</v>
      </c>
    </row>
    <row r="146" spans="1:71">
      <c r="A146" s="50" t="s">
        <v>70</v>
      </c>
      <c r="B146" s="207" t="s">
        <v>2908</v>
      </c>
      <c r="C146" s="207" t="s">
        <v>2863</v>
      </c>
      <c r="E146" s="207" t="s">
        <v>3944</v>
      </c>
      <c r="F146" s="207" t="s">
        <v>3948</v>
      </c>
      <c r="I146" s="207" t="s">
        <v>2854</v>
      </c>
      <c r="J146" s="207" t="s">
        <v>2909</v>
      </c>
      <c r="BQ146" s="50" t="s">
        <v>4073</v>
      </c>
    </row>
    <row r="147" spans="1:71">
      <c r="A147" s="50" t="s">
        <v>70</v>
      </c>
      <c r="B147" s="207" t="s">
        <v>4074</v>
      </c>
      <c r="C147" s="207" t="s">
        <v>4075</v>
      </c>
      <c r="E147" s="207" t="s">
        <v>3944</v>
      </c>
      <c r="F147" s="207" t="s">
        <v>3944</v>
      </c>
      <c r="I147" s="207" t="s">
        <v>4022</v>
      </c>
      <c r="J147" s="207"/>
      <c r="BQ147" s="50" t="s">
        <v>4076</v>
      </c>
    </row>
    <row r="148" spans="1:71">
      <c r="A148" s="50" t="s">
        <v>70</v>
      </c>
      <c r="B148" s="207" t="s">
        <v>4077</v>
      </c>
      <c r="C148" s="207" t="s">
        <v>2863</v>
      </c>
      <c r="E148" s="207" t="s">
        <v>3944</v>
      </c>
      <c r="F148" s="207" t="s">
        <v>3948</v>
      </c>
      <c r="I148" s="267" t="s">
        <v>3784</v>
      </c>
      <c r="J148" s="207"/>
      <c r="BQ148" s="50" t="s">
        <v>4078</v>
      </c>
    </row>
    <row r="149" spans="1:71">
      <c r="A149" s="50" t="s">
        <v>70</v>
      </c>
      <c r="B149" s="207" t="s">
        <v>4079</v>
      </c>
      <c r="C149" s="207" t="s">
        <v>4080</v>
      </c>
      <c r="E149" s="207" t="s">
        <v>3944</v>
      </c>
      <c r="F149" s="207" t="s">
        <v>3948</v>
      </c>
      <c r="I149" s="207" t="s">
        <v>2987</v>
      </c>
      <c r="J149" s="207" t="s">
        <v>3208</v>
      </c>
      <c r="BQ149" s="50" t="s">
        <v>4081</v>
      </c>
    </row>
    <row r="150" spans="1:71">
      <c r="A150" s="349" t="s">
        <v>106</v>
      </c>
      <c r="B150" s="349" t="s">
        <v>4082</v>
      </c>
      <c r="C150" s="349" t="s">
        <v>35</v>
      </c>
      <c r="D150" s="349" t="s">
        <v>1787</v>
      </c>
      <c r="E150" s="349" t="s">
        <v>1787</v>
      </c>
      <c r="F150" s="349" t="s">
        <v>1787</v>
      </c>
      <c r="G150" s="349" t="s">
        <v>3783</v>
      </c>
      <c r="H150" s="349" t="s">
        <v>1787</v>
      </c>
      <c r="I150" s="349" t="s">
        <v>3880</v>
      </c>
      <c r="J150" s="349" t="s">
        <v>4083</v>
      </c>
      <c r="K150" s="349" t="s">
        <v>3783</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4084</v>
      </c>
      <c r="BR150" s="349" t="s">
        <v>1787</v>
      </c>
      <c r="BS150" s="349" t="s">
        <v>1787</v>
      </c>
    </row>
    <row r="151" spans="1:71">
      <c r="A151" s="349" t="s">
        <v>106</v>
      </c>
      <c r="B151" s="349" t="s">
        <v>4085</v>
      </c>
      <c r="C151" s="349" t="s">
        <v>35</v>
      </c>
      <c r="D151" s="349" t="s">
        <v>1787</v>
      </c>
      <c r="E151" s="349" t="s">
        <v>1787</v>
      </c>
      <c r="F151" s="349" t="s">
        <v>1787</v>
      </c>
      <c r="G151" s="349" t="s">
        <v>3783</v>
      </c>
      <c r="H151" s="349" t="s">
        <v>1787</v>
      </c>
      <c r="I151" s="349" t="s">
        <v>3912</v>
      </c>
      <c r="J151" s="349" t="s">
        <v>4003</v>
      </c>
      <c r="K151" s="349" t="s">
        <v>3783</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4086</v>
      </c>
      <c r="BR151" s="349" t="s">
        <v>1787</v>
      </c>
      <c r="BS151" s="349" t="s">
        <v>1787</v>
      </c>
    </row>
    <row r="152" spans="1:71">
      <c r="A152" s="349" t="s">
        <v>106</v>
      </c>
      <c r="B152" s="349" t="s">
        <v>4087</v>
      </c>
      <c r="C152" s="349" t="s">
        <v>36</v>
      </c>
      <c r="D152" s="349" t="s">
        <v>1787</v>
      </c>
      <c r="E152" s="349" t="s">
        <v>1787</v>
      </c>
      <c r="F152" s="349" t="s">
        <v>1787</v>
      </c>
      <c r="G152" s="349" t="s">
        <v>3783</v>
      </c>
      <c r="H152" s="349" t="s">
        <v>1787</v>
      </c>
      <c r="I152" s="349" t="s">
        <v>3803</v>
      </c>
      <c r="J152" s="349" t="s">
        <v>4088</v>
      </c>
      <c r="K152" s="349" t="s">
        <v>3783</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4089</v>
      </c>
      <c r="BR152" s="349" t="s">
        <v>1787</v>
      </c>
      <c r="BS152" s="349" t="s">
        <v>1787</v>
      </c>
    </row>
    <row r="153" spans="1:71">
      <c r="A153" s="349" t="s">
        <v>106</v>
      </c>
      <c r="B153" s="349" t="s">
        <v>3182</v>
      </c>
      <c r="C153" s="349" t="s">
        <v>38</v>
      </c>
      <c r="D153" s="349" t="s">
        <v>1787</v>
      </c>
      <c r="E153" s="349" t="s">
        <v>1787</v>
      </c>
      <c r="F153" s="349" t="s">
        <v>1787</v>
      </c>
      <c r="G153" s="349" t="s">
        <v>3783</v>
      </c>
      <c r="H153" s="349" t="s">
        <v>1787</v>
      </c>
      <c r="I153" s="349" t="s">
        <v>217</v>
      </c>
      <c r="J153" s="349" t="s">
        <v>3183</v>
      </c>
      <c r="K153" s="349" t="s">
        <v>3783</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4090</v>
      </c>
      <c r="BR153" s="349" t="s">
        <v>1787</v>
      </c>
      <c r="BS153" s="349" t="s">
        <v>1787</v>
      </c>
    </row>
    <row r="154" spans="1:71">
      <c r="A154" s="349" t="s">
        <v>106</v>
      </c>
      <c r="B154" s="349" t="s">
        <v>3061</v>
      </c>
      <c r="C154" s="349" t="s">
        <v>38</v>
      </c>
      <c r="D154" s="349" t="s">
        <v>1787</v>
      </c>
      <c r="E154" s="349" t="s">
        <v>1787</v>
      </c>
      <c r="F154" s="349" t="s">
        <v>1787</v>
      </c>
      <c r="G154" s="349" t="s">
        <v>3783</v>
      </c>
      <c r="H154" s="349" t="s">
        <v>1787</v>
      </c>
      <c r="I154" s="349" t="s">
        <v>669</v>
      </c>
      <c r="J154" s="349" t="s">
        <v>3062</v>
      </c>
      <c r="K154" s="349" t="s">
        <v>3783</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4091</v>
      </c>
      <c r="BR154" s="349" t="s">
        <v>1787</v>
      </c>
      <c r="BS154" s="349" t="s">
        <v>1787</v>
      </c>
    </row>
    <row r="155" spans="1:71">
      <c r="A155" s="349" t="s">
        <v>106</v>
      </c>
      <c r="B155" s="349" t="s">
        <v>2911</v>
      </c>
      <c r="C155" s="349" t="s">
        <v>40</v>
      </c>
      <c r="D155" s="349" t="s">
        <v>1787</v>
      </c>
      <c r="E155" s="349" t="s">
        <v>1787</v>
      </c>
      <c r="F155" s="349" t="s">
        <v>1787</v>
      </c>
      <c r="G155" s="349" t="s">
        <v>3783</v>
      </c>
      <c r="H155" s="349" t="s">
        <v>1787</v>
      </c>
      <c r="I155" s="349" t="s">
        <v>2847</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4092</v>
      </c>
      <c r="BR155" s="349" t="s">
        <v>1787</v>
      </c>
      <c r="BS155" s="349" t="s">
        <v>1787</v>
      </c>
    </row>
    <row r="156" spans="1:71">
      <c r="A156" s="349" t="s">
        <v>106</v>
      </c>
      <c r="B156" s="349" t="s">
        <v>3184</v>
      </c>
      <c r="C156" s="349" t="s">
        <v>40</v>
      </c>
      <c r="D156" s="349" t="s">
        <v>1787</v>
      </c>
      <c r="E156" s="349" t="s">
        <v>1787</v>
      </c>
      <c r="F156" s="349" t="s">
        <v>1787</v>
      </c>
      <c r="G156" s="349" t="s">
        <v>3783</v>
      </c>
      <c r="H156" s="349" t="s">
        <v>1787</v>
      </c>
      <c r="I156" s="349" t="s">
        <v>3125</v>
      </c>
      <c r="J156" s="349" t="s">
        <v>3185</v>
      </c>
      <c r="K156" s="349" t="s">
        <v>3783</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4093</v>
      </c>
      <c r="BR156" s="349" t="s">
        <v>1787</v>
      </c>
      <c r="BS156" s="349" t="s">
        <v>1787</v>
      </c>
    </row>
    <row r="157" spans="1:71">
      <c r="A157" s="349" t="s">
        <v>106</v>
      </c>
      <c r="B157" s="349" t="s">
        <v>3063</v>
      </c>
      <c r="C157" s="349" t="s">
        <v>40</v>
      </c>
      <c r="D157" s="349" t="s">
        <v>1787</v>
      </c>
      <c r="E157" s="349" t="s">
        <v>1787</v>
      </c>
      <c r="F157" s="349" t="s">
        <v>1787</v>
      </c>
      <c r="G157" s="349" t="s">
        <v>3783</v>
      </c>
      <c r="H157" s="349" t="s">
        <v>1787</v>
      </c>
      <c r="I157" s="349" t="s">
        <v>669</v>
      </c>
      <c r="J157" s="349" t="s">
        <v>3064</v>
      </c>
      <c r="K157" s="349" t="s">
        <v>3783</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4094</v>
      </c>
      <c r="BR157" s="349" t="s">
        <v>1787</v>
      </c>
      <c r="BS157" s="349" t="s">
        <v>1787</v>
      </c>
    </row>
    <row r="158" spans="1:71">
      <c r="A158" s="349" t="s">
        <v>106</v>
      </c>
      <c r="B158" s="349" t="s">
        <v>3186</v>
      </c>
      <c r="C158" s="349" t="s">
        <v>40</v>
      </c>
      <c r="D158" s="349" t="s">
        <v>1787</v>
      </c>
      <c r="E158" s="349" t="s">
        <v>1787</v>
      </c>
      <c r="F158" s="349" t="s">
        <v>1787</v>
      </c>
      <c r="G158" s="349" t="s">
        <v>3783</v>
      </c>
      <c r="H158" s="349" t="s">
        <v>1787</v>
      </c>
      <c r="I158" s="349" t="s">
        <v>217</v>
      </c>
      <c r="J158" s="349" t="s">
        <v>3187</v>
      </c>
      <c r="K158" s="349" t="s">
        <v>3783</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4095</v>
      </c>
      <c r="BR158" s="349" t="s">
        <v>1787</v>
      </c>
      <c r="BS158" s="349" t="s">
        <v>1787</v>
      </c>
    </row>
    <row r="159" spans="1:71">
      <c r="A159" s="349" t="s">
        <v>106</v>
      </c>
      <c r="B159" s="349" t="s">
        <v>3188</v>
      </c>
      <c r="C159" s="349" t="s">
        <v>42</v>
      </c>
      <c r="D159" s="349" t="s">
        <v>1787</v>
      </c>
      <c r="E159" s="349" t="s">
        <v>1787</v>
      </c>
      <c r="F159" s="349" t="s">
        <v>1787</v>
      </c>
      <c r="G159" s="349" t="s">
        <v>3783</v>
      </c>
      <c r="H159" s="349" t="s">
        <v>1787</v>
      </c>
      <c r="I159" s="349" t="s">
        <v>3125</v>
      </c>
      <c r="J159" s="349" t="s">
        <v>3189</v>
      </c>
      <c r="K159" s="349" t="s">
        <v>3783</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4096</v>
      </c>
      <c r="BR159" s="349" t="s">
        <v>1787</v>
      </c>
      <c r="BS159" s="349" t="s">
        <v>1787</v>
      </c>
    </row>
    <row r="160" spans="1:71">
      <c r="A160" s="349" t="s">
        <v>106</v>
      </c>
      <c r="B160" s="349" t="s">
        <v>2912</v>
      </c>
      <c r="C160" s="349" t="s">
        <v>42</v>
      </c>
      <c r="D160" s="349" t="s">
        <v>1787</v>
      </c>
      <c r="E160" s="349" t="s">
        <v>1787</v>
      </c>
      <c r="F160" s="349" t="s">
        <v>1787</v>
      </c>
      <c r="G160" s="349" t="s">
        <v>3783</v>
      </c>
      <c r="H160" s="349" t="s">
        <v>1787</v>
      </c>
      <c r="I160" s="349" t="s">
        <v>2893</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4097</v>
      </c>
      <c r="BR160" s="349" t="s">
        <v>1787</v>
      </c>
      <c r="BS160" s="349" t="s">
        <v>1787</v>
      </c>
    </row>
    <row r="161" spans="1:71">
      <c r="A161" s="349" t="s">
        <v>106</v>
      </c>
      <c r="B161" s="349" t="s">
        <v>3190</v>
      </c>
      <c r="C161" s="349" t="s">
        <v>44</v>
      </c>
      <c r="D161" s="349" t="s">
        <v>1787</v>
      </c>
      <c r="E161" s="349" t="s">
        <v>1787</v>
      </c>
      <c r="F161" s="349" t="s">
        <v>1787</v>
      </c>
      <c r="G161" s="349" t="s">
        <v>3783</v>
      </c>
      <c r="H161" s="349" t="s">
        <v>1787</v>
      </c>
      <c r="I161" s="349" t="s">
        <v>217</v>
      </c>
      <c r="J161" s="349" t="s">
        <v>3191</v>
      </c>
      <c r="K161" s="349" t="s">
        <v>3799</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4098</v>
      </c>
      <c r="BR161" s="349" t="s">
        <v>1787</v>
      </c>
      <c r="BS161" s="352" t="s">
        <v>3801</v>
      </c>
    </row>
    <row r="162" spans="1:71">
      <c r="A162" s="349" t="s">
        <v>106</v>
      </c>
      <c r="B162" s="349" t="s">
        <v>4099</v>
      </c>
      <c r="C162" s="349" t="s">
        <v>44</v>
      </c>
      <c r="D162" s="349" t="s">
        <v>1787</v>
      </c>
      <c r="E162" s="349" t="s">
        <v>1787</v>
      </c>
      <c r="F162" s="349" t="s">
        <v>1787</v>
      </c>
      <c r="G162" s="349" t="s">
        <v>3783</v>
      </c>
      <c r="H162" s="349" t="s">
        <v>1787</v>
      </c>
      <c r="I162" s="349" t="s">
        <v>1692</v>
      </c>
      <c r="J162" s="349" t="s">
        <v>4100</v>
      </c>
      <c r="K162" s="349" t="s">
        <v>3783</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4101</v>
      </c>
      <c r="BR162" s="349" t="s">
        <v>1787</v>
      </c>
      <c r="BS162" s="349" t="s">
        <v>1787</v>
      </c>
    </row>
    <row r="163" spans="1:71">
      <c r="A163" s="349" t="s">
        <v>106</v>
      </c>
      <c r="B163" s="349" t="s">
        <v>3192</v>
      </c>
      <c r="C163" s="349" t="s">
        <v>44</v>
      </c>
      <c r="D163" s="349" t="s">
        <v>1787</v>
      </c>
      <c r="E163" s="349" t="s">
        <v>1787</v>
      </c>
      <c r="F163" s="349" t="s">
        <v>1787</v>
      </c>
      <c r="G163" s="349" t="s">
        <v>3783</v>
      </c>
      <c r="H163" s="349" t="s">
        <v>1787</v>
      </c>
      <c r="I163" s="349" t="s">
        <v>217</v>
      </c>
      <c r="J163" s="349" t="s">
        <v>3193</v>
      </c>
      <c r="K163" s="349" t="s">
        <v>3783</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4102</v>
      </c>
      <c r="BR163" s="349" t="s">
        <v>1787</v>
      </c>
      <c r="BS163" s="349" t="s">
        <v>1787</v>
      </c>
    </row>
    <row r="164" spans="1:71">
      <c r="A164" s="349" t="s">
        <v>106</v>
      </c>
      <c r="B164" s="349" t="s">
        <v>4103</v>
      </c>
      <c r="C164" s="349" t="s">
        <v>56</v>
      </c>
      <c r="D164" s="349" t="s">
        <v>1787</v>
      </c>
      <c r="E164" s="349" t="s">
        <v>1787</v>
      </c>
      <c r="F164" s="349" t="s">
        <v>1787</v>
      </c>
      <c r="G164" s="349" t="s">
        <v>3783</v>
      </c>
      <c r="H164" s="349" t="s">
        <v>1787</v>
      </c>
      <c r="I164" s="349" t="s">
        <v>3880</v>
      </c>
      <c r="J164" s="349" t="s">
        <v>4104</v>
      </c>
      <c r="K164" s="349" t="s">
        <v>3783</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4105</v>
      </c>
      <c r="BR164" s="349" t="s">
        <v>1787</v>
      </c>
      <c r="BS164" s="349" t="s">
        <v>1787</v>
      </c>
    </row>
    <row r="165" spans="1:71">
      <c r="A165" s="349" t="s">
        <v>106</v>
      </c>
      <c r="B165" s="349" t="s">
        <v>3194</v>
      </c>
      <c r="C165" s="349" t="s">
        <v>56</v>
      </c>
      <c r="D165" s="349" t="s">
        <v>1787</v>
      </c>
      <c r="E165" s="349" t="s">
        <v>1787</v>
      </c>
      <c r="F165" s="349" t="s">
        <v>1787</v>
      </c>
      <c r="G165" s="349" t="s">
        <v>3783</v>
      </c>
      <c r="H165" s="349" t="s">
        <v>1787</v>
      </c>
      <c r="I165" s="349" t="s">
        <v>217</v>
      </c>
      <c r="J165" s="349" t="s">
        <v>4106</v>
      </c>
      <c r="K165" s="349" t="s">
        <v>3783</v>
      </c>
      <c r="L165" s="349" t="s">
        <v>3840</v>
      </c>
      <c r="M165" s="349" t="s">
        <v>4107</v>
      </c>
      <c r="N165" s="349" t="s">
        <v>3799</v>
      </c>
      <c r="O165" s="349" t="s">
        <v>3842</v>
      </c>
      <c r="P165" s="349" t="s">
        <v>4108</v>
      </c>
      <c r="Q165" s="349" t="s">
        <v>3799</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4109</v>
      </c>
      <c r="BR165" s="349" t="s">
        <v>1787</v>
      </c>
      <c r="BS165" s="352" t="s">
        <v>3801</v>
      </c>
    </row>
    <row r="166" spans="1:71">
      <c r="A166" s="349" t="s">
        <v>106</v>
      </c>
      <c r="B166" s="349" t="s">
        <v>3197</v>
      </c>
      <c r="C166" s="349" t="s">
        <v>56</v>
      </c>
      <c r="D166" s="349" t="s">
        <v>1787</v>
      </c>
      <c r="E166" s="349" t="s">
        <v>1787</v>
      </c>
      <c r="F166" s="349" t="s">
        <v>1787</v>
      </c>
      <c r="G166" s="349" t="s">
        <v>3783</v>
      </c>
      <c r="H166" s="349" t="s">
        <v>1787</v>
      </c>
      <c r="I166" s="349" t="s">
        <v>3125</v>
      </c>
      <c r="J166" s="349" t="s">
        <v>3198</v>
      </c>
      <c r="K166" s="349" t="s">
        <v>3799</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4110</v>
      </c>
      <c r="BR166" s="349" t="s">
        <v>1787</v>
      </c>
      <c r="BS166" s="352" t="s">
        <v>3801</v>
      </c>
    </row>
    <row r="167" spans="1:71">
      <c r="A167" s="349" t="s">
        <v>106</v>
      </c>
      <c r="B167" s="349" t="s">
        <v>3199</v>
      </c>
      <c r="C167" s="349" t="s">
        <v>56</v>
      </c>
      <c r="D167" s="349" t="s">
        <v>1787</v>
      </c>
      <c r="E167" s="349" t="s">
        <v>1787</v>
      </c>
      <c r="F167" s="349" t="s">
        <v>1787</v>
      </c>
      <c r="G167" s="349" t="s">
        <v>3783</v>
      </c>
      <c r="H167" s="349" t="s">
        <v>1787</v>
      </c>
      <c r="I167" s="349" t="s">
        <v>3803</v>
      </c>
      <c r="J167" s="349" t="s">
        <v>4111</v>
      </c>
      <c r="K167" s="349" t="s">
        <v>3799</v>
      </c>
      <c r="L167" s="349" t="s">
        <v>3125</v>
      </c>
      <c r="M167" s="349" t="s">
        <v>4112</v>
      </c>
      <c r="N167" s="349" t="s">
        <v>3799</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4113</v>
      </c>
      <c r="BR167" s="349" t="s">
        <v>1787</v>
      </c>
      <c r="BS167" s="352" t="s">
        <v>3801</v>
      </c>
    </row>
    <row r="168" spans="1:71">
      <c r="A168" s="349" t="s">
        <v>106</v>
      </c>
      <c r="B168" s="349" t="s">
        <v>3202</v>
      </c>
      <c r="C168" s="349" t="s">
        <v>57</v>
      </c>
      <c r="D168" s="349" t="s">
        <v>1787</v>
      </c>
      <c r="E168" s="349" t="s">
        <v>1787</v>
      </c>
      <c r="F168" s="349" t="s">
        <v>1787</v>
      </c>
      <c r="G168" s="349" t="s">
        <v>3783</v>
      </c>
      <c r="H168" s="349" t="s">
        <v>1787</v>
      </c>
      <c r="I168" s="349" t="s">
        <v>3125</v>
      </c>
      <c r="J168" s="349" t="s">
        <v>3203</v>
      </c>
      <c r="K168" s="349" t="s">
        <v>3783</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4114</v>
      </c>
      <c r="BR168" s="349" t="s">
        <v>1787</v>
      </c>
      <c r="BS168" s="349" t="s">
        <v>1787</v>
      </c>
    </row>
    <row r="169" spans="1:71">
      <c r="A169" s="349" t="s">
        <v>106</v>
      </c>
      <c r="B169" s="349" t="s">
        <v>2913</v>
      </c>
      <c r="C169" s="349" t="s">
        <v>57</v>
      </c>
      <c r="D169" s="349" t="s">
        <v>1787</v>
      </c>
      <c r="E169" s="349" t="s">
        <v>1787</v>
      </c>
      <c r="F169" s="349" t="s">
        <v>1787</v>
      </c>
      <c r="G169" s="349" t="s">
        <v>3783</v>
      </c>
      <c r="H169" s="349" t="s">
        <v>1787</v>
      </c>
      <c r="I169" s="349" t="s">
        <v>2847</v>
      </c>
      <c r="J169" s="349" t="s">
        <v>2914</v>
      </c>
      <c r="K169" s="349" t="s">
        <v>3783</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4115</v>
      </c>
      <c r="BR169" s="349" t="s">
        <v>1787</v>
      </c>
      <c r="BS169" s="349" t="s">
        <v>1787</v>
      </c>
    </row>
    <row r="170" spans="1:71">
      <c r="A170" s="349" t="s">
        <v>106</v>
      </c>
      <c r="B170" s="349" t="s">
        <v>3204</v>
      </c>
      <c r="C170" s="349" t="s">
        <v>58</v>
      </c>
      <c r="D170" s="349" t="s">
        <v>1787</v>
      </c>
      <c r="E170" s="349" t="s">
        <v>1787</v>
      </c>
      <c r="F170" s="349" t="s">
        <v>1787</v>
      </c>
      <c r="G170" s="349" t="s">
        <v>3783</v>
      </c>
      <c r="H170" s="349" t="s">
        <v>1787</v>
      </c>
      <c r="I170" s="349" t="s">
        <v>217</v>
      </c>
      <c r="J170" s="349" t="s">
        <v>3205</v>
      </c>
      <c r="K170" s="349" t="s">
        <v>3783</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4116</v>
      </c>
      <c r="BR170" s="349" t="s">
        <v>1787</v>
      </c>
      <c r="BS170" s="349" t="s">
        <v>1787</v>
      </c>
    </row>
    <row r="171" spans="1:71">
      <c r="A171" s="352" t="s">
        <v>106</v>
      </c>
      <c r="B171" s="352" t="s">
        <v>3446</v>
      </c>
      <c r="C171" s="352" t="s">
        <v>2863</v>
      </c>
      <c r="D171" s="352" t="s">
        <v>1787</v>
      </c>
      <c r="E171" s="352" t="s">
        <v>3783</v>
      </c>
      <c r="F171" s="352" t="s">
        <v>3783</v>
      </c>
      <c r="G171" s="352" t="s">
        <v>3783</v>
      </c>
      <c r="H171" s="352" t="s">
        <v>1787</v>
      </c>
      <c r="I171" s="352" t="s">
        <v>3880</v>
      </c>
      <c r="J171" s="352"/>
      <c r="K171" s="352" t="s">
        <v>1787</v>
      </c>
      <c r="L171" s="352" t="s">
        <v>3848</v>
      </c>
      <c r="M171" s="352"/>
      <c r="N171" s="352" t="s">
        <v>1787</v>
      </c>
      <c r="O171" s="352" t="s">
        <v>4117</v>
      </c>
      <c r="P171" s="352"/>
      <c r="Q171" s="352" t="s">
        <v>1787</v>
      </c>
      <c r="R171" s="352" t="s">
        <v>4118</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4119</v>
      </c>
      <c r="BR171" s="267" t="s">
        <v>1787</v>
      </c>
      <c r="BS171" s="267" t="s">
        <v>1787</v>
      </c>
    </row>
    <row r="172" spans="1:71">
      <c r="A172" s="267" t="s">
        <v>106</v>
      </c>
      <c r="B172" s="267" t="s">
        <v>4120</v>
      </c>
      <c r="C172" s="267" t="s">
        <v>58</v>
      </c>
      <c r="D172" s="267" t="s">
        <v>1787</v>
      </c>
      <c r="E172" s="267" t="s">
        <v>1787</v>
      </c>
      <c r="F172" s="267" t="s">
        <v>1787</v>
      </c>
      <c r="G172" s="267" t="s">
        <v>3783</v>
      </c>
      <c r="H172" s="267" t="s">
        <v>1787</v>
      </c>
      <c r="I172" s="267" t="s">
        <v>4015</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4121</v>
      </c>
      <c r="BR172" s="267" t="s">
        <v>1787</v>
      </c>
      <c r="BS172" s="267" t="s">
        <v>1787</v>
      </c>
    </row>
    <row r="173" spans="1:71">
      <c r="A173" s="267" t="s">
        <v>106</v>
      </c>
      <c r="B173" s="267" t="s">
        <v>3065</v>
      </c>
      <c r="C173" s="267" t="s">
        <v>1787</v>
      </c>
      <c r="D173" s="267" t="s">
        <v>1787</v>
      </c>
      <c r="E173" s="267" t="s">
        <v>1787</v>
      </c>
      <c r="F173" s="267" t="s">
        <v>1787</v>
      </c>
      <c r="G173" s="267" t="s">
        <v>3783</v>
      </c>
      <c r="H173" s="267" t="s">
        <v>1787</v>
      </c>
      <c r="I173" s="267" t="s">
        <v>669</v>
      </c>
      <c r="J173" s="267" t="s">
        <v>3214</v>
      </c>
      <c r="K173" s="267" t="s">
        <v>1787</v>
      </c>
      <c r="L173" s="267" t="s">
        <v>3912</v>
      </c>
      <c r="M173" s="267" t="s">
        <v>4122</v>
      </c>
      <c r="N173" s="267"/>
      <c r="O173" s="267" t="s">
        <v>1692</v>
      </c>
      <c r="P173" s="267" t="s">
        <v>1787</v>
      </c>
      <c r="Q173" s="267" t="s">
        <v>1787</v>
      </c>
      <c r="R173" s="267" t="s">
        <v>217</v>
      </c>
      <c r="S173" s="267" t="s">
        <v>1787</v>
      </c>
      <c r="T173" s="267" t="s">
        <v>1787</v>
      </c>
      <c r="U173" s="267" t="s">
        <v>3248</v>
      </c>
      <c r="V173" s="267" t="s">
        <v>1787</v>
      </c>
      <c r="W173" s="267" t="s">
        <v>1787</v>
      </c>
      <c r="X173" s="267" t="s">
        <v>3497</v>
      </c>
      <c r="Y173" s="267" t="s">
        <v>1787</v>
      </c>
      <c r="Z173" s="267" t="s">
        <v>1787</v>
      </c>
      <c r="AA173" s="267" t="s">
        <v>3842</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4123</v>
      </c>
      <c r="BR173" s="267" t="s">
        <v>1787</v>
      </c>
      <c r="BS173" s="267" t="s">
        <v>1787</v>
      </c>
    </row>
    <row r="174" spans="1:71">
      <c r="A174" s="266" t="s">
        <v>106</v>
      </c>
      <c r="B174" s="266" t="s">
        <v>2915</v>
      </c>
      <c r="C174" s="266" t="s">
        <v>2916</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4124</v>
      </c>
      <c r="BR174" s="266"/>
      <c r="BS174" s="266"/>
    </row>
    <row r="175" spans="1:71">
      <c r="A175" s="50" t="s">
        <v>106</v>
      </c>
      <c r="B175" s="207" t="s">
        <v>4125</v>
      </c>
      <c r="C175" s="207" t="s">
        <v>3169</v>
      </c>
      <c r="E175" s="207" t="s">
        <v>3944</v>
      </c>
      <c r="F175" s="207" t="s">
        <v>3944</v>
      </c>
      <c r="I175" s="207" t="s">
        <v>2987</v>
      </c>
      <c r="J175" s="207" t="s">
        <v>4126</v>
      </c>
      <c r="BQ175" s="50" t="s">
        <v>4127</v>
      </c>
    </row>
    <row r="176" spans="1:71">
      <c r="A176" s="50" t="s">
        <v>106</v>
      </c>
      <c r="B176" s="207" t="s">
        <v>4128</v>
      </c>
      <c r="C176" s="207" t="s">
        <v>3234</v>
      </c>
      <c r="E176" s="207" t="s">
        <v>3944</v>
      </c>
      <c r="F176" s="207" t="s">
        <v>3944</v>
      </c>
      <c r="G176" s="50" t="s">
        <v>3799</v>
      </c>
      <c r="I176" s="207" t="s">
        <v>4022</v>
      </c>
      <c r="J176" s="207" t="s">
        <v>4129</v>
      </c>
      <c r="BQ176" s="50" t="s">
        <v>4130</v>
      </c>
    </row>
    <row r="177" spans="1:71">
      <c r="A177" s="349" t="s">
        <v>72</v>
      </c>
      <c r="B177" s="349" t="s">
        <v>3069</v>
      </c>
      <c r="C177" s="349" t="s">
        <v>36</v>
      </c>
      <c r="D177" s="349" t="s">
        <v>3799</v>
      </c>
      <c r="E177" s="349" t="s">
        <v>1787</v>
      </c>
      <c r="F177" s="349" t="s">
        <v>1787</v>
      </c>
      <c r="G177" s="349" t="s">
        <v>3783</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4131</v>
      </c>
      <c r="BR177" s="349"/>
      <c r="BS177" s="349"/>
    </row>
    <row r="178" spans="1:71">
      <c r="A178" s="349" t="s">
        <v>72</v>
      </c>
      <c r="B178" s="349" t="s">
        <v>3207</v>
      </c>
      <c r="C178" s="349" t="s">
        <v>36</v>
      </c>
      <c r="D178" s="349" t="s">
        <v>3799</v>
      </c>
      <c r="E178" s="349" t="s">
        <v>1787</v>
      </c>
      <c r="F178" s="349" t="s">
        <v>1787</v>
      </c>
      <c r="G178" s="349" t="s">
        <v>3783</v>
      </c>
      <c r="H178" s="349" t="s">
        <v>1787</v>
      </c>
      <c r="I178" s="349" t="s">
        <v>3125</v>
      </c>
      <c r="J178" s="349" t="s">
        <v>3208</v>
      </c>
      <c r="K178" s="349" t="s">
        <v>3783</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4132</v>
      </c>
      <c r="BR178" s="349" t="s">
        <v>1787</v>
      </c>
      <c r="BS178" s="349" t="s">
        <v>1787</v>
      </c>
    </row>
    <row r="179" spans="1:71">
      <c r="A179" s="349" t="s">
        <v>72</v>
      </c>
      <c r="B179" s="349" t="s">
        <v>3070</v>
      </c>
      <c r="C179" s="353" t="s">
        <v>42</v>
      </c>
      <c r="D179" s="349" t="s">
        <v>1787</v>
      </c>
      <c r="E179" s="349" t="s">
        <v>1787</v>
      </c>
      <c r="F179" s="349" t="s">
        <v>1787</v>
      </c>
      <c r="G179" s="349" t="s">
        <v>3783</v>
      </c>
      <c r="H179" s="349" t="s">
        <v>1787</v>
      </c>
      <c r="I179" s="349" t="s">
        <v>669</v>
      </c>
      <c r="J179" s="349" t="s">
        <v>4133</v>
      </c>
      <c r="K179" s="349" t="s">
        <v>3783</v>
      </c>
      <c r="L179" s="349" t="s">
        <v>3840</v>
      </c>
      <c r="M179" s="349" t="s">
        <v>4133</v>
      </c>
      <c r="N179" s="349" t="s">
        <v>3783</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4134</v>
      </c>
      <c r="BR179" s="349"/>
      <c r="BS179" s="349"/>
    </row>
    <row r="180" spans="1:71">
      <c r="A180" s="349" t="s">
        <v>72</v>
      </c>
      <c r="B180" s="349" t="s">
        <v>3209</v>
      </c>
      <c r="C180" s="349" t="s">
        <v>36</v>
      </c>
      <c r="D180" s="349" t="s">
        <v>3799</v>
      </c>
      <c r="E180" s="349" t="s">
        <v>1787</v>
      </c>
      <c r="F180" s="349" t="s">
        <v>1787</v>
      </c>
      <c r="G180" s="349" t="s">
        <v>3783</v>
      </c>
      <c r="H180" s="349" t="s">
        <v>1787</v>
      </c>
      <c r="I180" s="349" t="s">
        <v>217</v>
      </c>
      <c r="J180" s="349" t="s">
        <v>3210</v>
      </c>
      <c r="K180" s="349" t="s">
        <v>3799</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4135</v>
      </c>
      <c r="BR180" s="349" t="s">
        <v>1787</v>
      </c>
      <c r="BS180" s="352" t="s">
        <v>3801</v>
      </c>
    </row>
    <row r="181" spans="1:71">
      <c r="A181" s="349" t="s">
        <v>72</v>
      </c>
      <c r="B181" s="349" t="s">
        <v>3211</v>
      </c>
      <c r="C181" s="349" t="s">
        <v>36</v>
      </c>
      <c r="D181" s="349" t="s">
        <v>1787</v>
      </c>
      <c r="E181" s="349" t="s">
        <v>1787</v>
      </c>
      <c r="F181" s="349" t="s">
        <v>1787</v>
      </c>
      <c r="G181" s="349" t="s">
        <v>3783</v>
      </c>
      <c r="H181" s="349" t="s">
        <v>1787</v>
      </c>
      <c r="I181" s="349" t="s">
        <v>3125</v>
      </c>
      <c r="J181" s="349" t="s">
        <v>3212</v>
      </c>
      <c r="K181" s="349" t="s">
        <v>3783</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4136</v>
      </c>
      <c r="BR181" s="349"/>
      <c r="BS181" s="349"/>
    </row>
    <row r="182" spans="1:71">
      <c r="A182" s="349" t="s">
        <v>72</v>
      </c>
      <c r="B182" s="349" t="s">
        <v>2918</v>
      </c>
      <c r="C182" s="349" t="s">
        <v>36</v>
      </c>
      <c r="D182" s="349" t="s">
        <v>1787</v>
      </c>
      <c r="E182" s="349" t="s">
        <v>1787</v>
      </c>
      <c r="F182" s="349" t="s">
        <v>1787</v>
      </c>
      <c r="G182" s="349" t="s">
        <v>3783</v>
      </c>
      <c r="H182" s="349" t="s">
        <v>1787</v>
      </c>
      <c r="I182" s="349" t="s">
        <v>2893</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4137</v>
      </c>
      <c r="BR182" s="349" t="s">
        <v>1787</v>
      </c>
      <c r="BS182" s="349" t="s">
        <v>1787</v>
      </c>
    </row>
    <row r="183" spans="1:71">
      <c r="A183" s="349" t="s">
        <v>72</v>
      </c>
      <c r="B183" s="349" t="s">
        <v>3213</v>
      </c>
      <c r="C183" s="353" t="s">
        <v>36</v>
      </c>
      <c r="D183" s="349" t="s">
        <v>1787</v>
      </c>
      <c r="E183" s="349" t="s">
        <v>1787</v>
      </c>
      <c r="F183" s="349" t="s">
        <v>1787</v>
      </c>
      <c r="G183" s="349" t="s">
        <v>3783</v>
      </c>
      <c r="H183" s="349" t="s">
        <v>1787</v>
      </c>
      <c r="I183" s="349" t="s">
        <v>217</v>
      </c>
      <c r="J183" s="349" t="s">
        <v>3214</v>
      </c>
      <c r="K183" s="349" t="s">
        <v>3783</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4138</v>
      </c>
      <c r="BR183" s="349"/>
      <c r="BS183" s="349"/>
    </row>
    <row r="184" spans="1:71">
      <c r="A184" s="349" t="s">
        <v>72</v>
      </c>
      <c r="B184" s="349" t="s">
        <v>2919</v>
      </c>
      <c r="C184" s="353" t="s">
        <v>36</v>
      </c>
      <c r="D184" s="349" t="s">
        <v>1787</v>
      </c>
      <c r="E184" s="349" t="s">
        <v>1787</v>
      </c>
      <c r="F184" s="349" t="s">
        <v>1787</v>
      </c>
      <c r="G184" s="349" t="s">
        <v>3799</v>
      </c>
      <c r="H184" s="349" t="s">
        <v>2835</v>
      </c>
      <c r="I184" s="349" t="s">
        <v>1787</v>
      </c>
      <c r="J184" s="355" t="s">
        <v>2920</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4139</v>
      </c>
      <c r="BR184" s="349" t="s">
        <v>1787</v>
      </c>
      <c r="BS184" s="349" t="s">
        <v>1787</v>
      </c>
    </row>
    <row r="185" spans="1:71">
      <c r="A185" s="349" t="s">
        <v>72</v>
      </c>
      <c r="B185" s="349" t="s">
        <v>4140</v>
      </c>
      <c r="C185" s="349" t="s">
        <v>38</v>
      </c>
      <c r="D185" s="349" t="s">
        <v>1787</v>
      </c>
      <c r="E185" s="349" t="s">
        <v>1787</v>
      </c>
      <c r="F185" s="349" t="s">
        <v>1787</v>
      </c>
      <c r="G185" s="349" t="s">
        <v>3783</v>
      </c>
      <c r="H185" s="349" t="s">
        <v>1787</v>
      </c>
      <c r="I185" s="349" t="s">
        <v>3803</v>
      </c>
      <c r="J185" s="349" t="s">
        <v>4141</v>
      </c>
      <c r="K185" s="349" t="s">
        <v>3783</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4142</v>
      </c>
      <c r="BR185" s="349" t="s">
        <v>1787</v>
      </c>
      <c r="BS185" s="349" t="s">
        <v>1787</v>
      </c>
    </row>
    <row r="186" spans="1:71">
      <c r="A186" s="349" t="s">
        <v>72</v>
      </c>
      <c r="B186" s="349" t="s">
        <v>4143</v>
      </c>
      <c r="C186" s="349" t="s">
        <v>38</v>
      </c>
      <c r="D186" s="349" t="s">
        <v>1787</v>
      </c>
      <c r="E186" s="349" t="s">
        <v>1787</v>
      </c>
      <c r="F186" s="349" t="s">
        <v>1787</v>
      </c>
      <c r="G186" s="349" t="s">
        <v>3783</v>
      </c>
      <c r="H186" s="349" t="s">
        <v>1787</v>
      </c>
      <c r="I186" s="349" t="s">
        <v>3784</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4144</v>
      </c>
      <c r="BR186" s="349" t="s">
        <v>1787</v>
      </c>
      <c r="BS186" s="349" t="s">
        <v>1787</v>
      </c>
    </row>
    <row r="187" spans="1:71">
      <c r="A187" s="349" t="s">
        <v>72</v>
      </c>
      <c r="B187" s="349" t="s">
        <v>3073</v>
      </c>
      <c r="C187" s="349" t="s">
        <v>40</v>
      </c>
      <c r="D187" s="349" t="s">
        <v>1787</v>
      </c>
      <c r="E187" s="349" t="s">
        <v>1787</v>
      </c>
      <c r="F187" s="349" t="s">
        <v>1787</v>
      </c>
      <c r="G187" s="349" t="s">
        <v>3783</v>
      </c>
      <c r="H187" s="349" t="s">
        <v>1787</v>
      </c>
      <c r="I187" s="349" t="s">
        <v>669</v>
      </c>
      <c r="J187" s="349" t="s">
        <v>4145</v>
      </c>
      <c r="K187" s="349" t="s">
        <v>3783</v>
      </c>
      <c r="L187" s="349" t="s">
        <v>3784</v>
      </c>
      <c r="M187" s="349" t="s">
        <v>4145</v>
      </c>
      <c r="N187" s="349" t="s">
        <v>3783</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4146</v>
      </c>
      <c r="BR187" s="349" t="s">
        <v>1787</v>
      </c>
      <c r="BS187" s="349" t="s">
        <v>1787</v>
      </c>
    </row>
    <row r="188" spans="1:71">
      <c r="A188" s="349" t="s">
        <v>72</v>
      </c>
      <c r="B188" s="349" t="s">
        <v>3215</v>
      </c>
      <c r="C188" s="349" t="s">
        <v>40</v>
      </c>
      <c r="D188" s="349" t="s">
        <v>1787</v>
      </c>
      <c r="E188" s="349" t="s">
        <v>1787</v>
      </c>
      <c r="F188" s="349" t="s">
        <v>1787</v>
      </c>
      <c r="G188" s="349" t="s">
        <v>3783</v>
      </c>
      <c r="H188" s="349" t="s">
        <v>1787</v>
      </c>
      <c r="I188" s="349" t="s">
        <v>3125</v>
      </c>
      <c r="J188" s="349" t="s">
        <v>3216</v>
      </c>
      <c r="K188" s="349" t="s">
        <v>3799</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4147</v>
      </c>
      <c r="BR188" s="349" t="s">
        <v>1787</v>
      </c>
      <c r="BS188" s="352" t="s">
        <v>3801</v>
      </c>
    </row>
    <row r="189" spans="1:71">
      <c r="A189" s="349" t="s">
        <v>72</v>
      </c>
      <c r="B189" s="349" t="s">
        <v>4148</v>
      </c>
      <c r="C189" s="349" t="s">
        <v>40</v>
      </c>
      <c r="D189" s="349" t="s">
        <v>1787</v>
      </c>
      <c r="E189" s="349" t="s">
        <v>1787</v>
      </c>
      <c r="F189" s="349" t="s">
        <v>1787</v>
      </c>
      <c r="G189" s="349" t="s">
        <v>3783</v>
      </c>
      <c r="H189" s="349" t="s">
        <v>1787</v>
      </c>
      <c r="I189" s="349" t="s">
        <v>3784</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4149</v>
      </c>
      <c r="BR189" s="349" t="s">
        <v>1787</v>
      </c>
      <c r="BS189" s="349" t="s">
        <v>1787</v>
      </c>
    </row>
    <row r="190" spans="1:71">
      <c r="A190" s="349" t="s">
        <v>72</v>
      </c>
      <c r="B190" s="349" t="s">
        <v>3076</v>
      </c>
      <c r="C190" s="349" t="s">
        <v>40</v>
      </c>
      <c r="D190" s="349" t="s">
        <v>1787</v>
      </c>
      <c r="E190" s="349" t="s">
        <v>1787</v>
      </c>
      <c r="F190" s="349" t="s">
        <v>1787</v>
      </c>
      <c r="G190" s="349" t="s">
        <v>3783</v>
      </c>
      <c r="H190" s="349" t="s">
        <v>1787</v>
      </c>
      <c r="I190" s="349" t="s">
        <v>669</v>
      </c>
      <c r="J190" s="349" t="s">
        <v>3077</v>
      </c>
      <c r="K190" s="349" t="s">
        <v>3783</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4150</v>
      </c>
      <c r="BR190" s="349" t="s">
        <v>1787</v>
      </c>
      <c r="BS190" s="349" t="s">
        <v>1787</v>
      </c>
    </row>
    <row r="191" spans="1:71">
      <c r="A191" s="349" t="s">
        <v>72</v>
      </c>
      <c r="B191" s="349" t="s">
        <v>3217</v>
      </c>
      <c r="C191" s="349" t="s">
        <v>40</v>
      </c>
      <c r="D191" s="349" t="s">
        <v>1787</v>
      </c>
      <c r="E191" s="349" t="s">
        <v>1787</v>
      </c>
      <c r="F191" s="349" t="s">
        <v>1787</v>
      </c>
      <c r="G191" s="349" t="s">
        <v>3783</v>
      </c>
      <c r="H191" s="349" t="s">
        <v>1787</v>
      </c>
      <c r="I191" s="349" t="s">
        <v>217</v>
      </c>
      <c r="J191" s="349" t="s">
        <v>3218</v>
      </c>
      <c r="K191" s="349" t="s">
        <v>3783</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4151</v>
      </c>
      <c r="BR191" s="349" t="s">
        <v>1787</v>
      </c>
      <c r="BS191" s="349" t="s">
        <v>1787</v>
      </c>
    </row>
    <row r="192" spans="1:71">
      <c r="A192" s="349" t="s">
        <v>72</v>
      </c>
      <c r="B192" s="349" t="s">
        <v>3078</v>
      </c>
      <c r="C192" s="349" t="s">
        <v>42</v>
      </c>
      <c r="D192" s="349" t="s">
        <v>1787</v>
      </c>
      <c r="E192" s="349" t="s">
        <v>1787</v>
      </c>
      <c r="F192" s="349" t="s">
        <v>1787</v>
      </c>
      <c r="G192" s="349" t="s">
        <v>3783</v>
      </c>
      <c r="H192" s="349" t="s">
        <v>1787</v>
      </c>
      <c r="I192" s="349" t="s">
        <v>669</v>
      </c>
      <c r="J192" s="349" t="s">
        <v>4152</v>
      </c>
      <c r="K192" s="349" t="s">
        <v>3783</v>
      </c>
      <c r="L192" s="349" t="s">
        <v>3784</v>
      </c>
      <c r="M192" s="349" t="s">
        <v>4152</v>
      </c>
      <c r="N192" s="349" t="s">
        <v>3783</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4153</v>
      </c>
      <c r="BR192" s="349" t="s">
        <v>1787</v>
      </c>
      <c r="BS192" s="349" t="s">
        <v>1787</v>
      </c>
    </row>
    <row r="193" spans="1:71">
      <c r="A193" s="349" t="s">
        <v>72</v>
      </c>
      <c r="B193" s="349" t="s">
        <v>3219</v>
      </c>
      <c r="C193" s="349" t="s">
        <v>42</v>
      </c>
      <c r="D193" s="349" t="s">
        <v>1787</v>
      </c>
      <c r="E193" s="349" t="s">
        <v>1787</v>
      </c>
      <c r="F193" s="349" t="s">
        <v>1787</v>
      </c>
      <c r="G193" s="349" t="s">
        <v>3783</v>
      </c>
      <c r="H193" s="349" t="s">
        <v>1787</v>
      </c>
      <c r="I193" s="349" t="s">
        <v>3125</v>
      </c>
      <c r="J193" s="349" t="s">
        <v>3220</v>
      </c>
      <c r="K193" s="349" t="s">
        <v>3783</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4154</v>
      </c>
      <c r="BR193" s="349" t="s">
        <v>1787</v>
      </c>
      <c r="BS193" s="349" t="s">
        <v>1787</v>
      </c>
    </row>
    <row r="194" spans="1:71">
      <c r="A194" s="349" t="s">
        <v>72</v>
      </c>
      <c r="B194" s="349" t="s">
        <v>2921</v>
      </c>
      <c r="C194" s="349" t="s">
        <v>42</v>
      </c>
      <c r="D194" s="349" t="s">
        <v>1787</v>
      </c>
      <c r="E194" s="349" t="s">
        <v>1787</v>
      </c>
      <c r="F194" s="349" t="s">
        <v>1787</v>
      </c>
      <c r="G194" s="349" t="s">
        <v>3783</v>
      </c>
      <c r="H194" s="349" t="s">
        <v>1787</v>
      </c>
      <c r="I194" s="349" t="s">
        <v>2847</v>
      </c>
      <c r="J194" s="349" t="s">
        <v>4155</v>
      </c>
      <c r="K194" s="349" t="s">
        <v>3799</v>
      </c>
      <c r="L194" s="349" t="s">
        <v>217</v>
      </c>
      <c r="M194" s="349" t="s">
        <v>4155</v>
      </c>
      <c r="N194" s="349" t="s">
        <v>3799</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4156</v>
      </c>
      <c r="BR194" s="349" t="s">
        <v>1787</v>
      </c>
      <c r="BS194" s="352" t="s">
        <v>3801</v>
      </c>
    </row>
    <row r="195" spans="1:71">
      <c r="A195" s="349" t="s">
        <v>72</v>
      </c>
      <c r="B195" s="349" t="s">
        <v>3080</v>
      </c>
      <c r="C195" s="349" t="s">
        <v>42</v>
      </c>
      <c r="D195" s="349" t="s">
        <v>1787</v>
      </c>
      <c r="E195" s="349" t="s">
        <v>1787</v>
      </c>
      <c r="F195" s="349" t="s">
        <v>1787</v>
      </c>
      <c r="G195" s="349" t="s">
        <v>3783</v>
      </c>
      <c r="H195" s="349" t="s">
        <v>1787</v>
      </c>
      <c r="I195" s="349" t="s">
        <v>669</v>
      </c>
      <c r="J195" s="349" t="s">
        <v>3081</v>
      </c>
      <c r="K195" s="349" t="s">
        <v>3783</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4157</v>
      </c>
      <c r="BR195" s="349" t="s">
        <v>1787</v>
      </c>
      <c r="BS195" s="349" t="s">
        <v>1787</v>
      </c>
    </row>
    <row r="196" spans="1:71">
      <c r="A196" s="349" t="s">
        <v>72</v>
      </c>
      <c r="B196" s="349" t="s">
        <v>3078</v>
      </c>
      <c r="C196" s="349" t="s">
        <v>42</v>
      </c>
      <c r="D196" s="349" t="s">
        <v>1787</v>
      </c>
      <c r="E196" s="349" t="s">
        <v>1787</v>
      </c>
      <c r="F196" s="349" t="s">
        <v>1787</v>
      </c>
      <c r="G196" s="349" t="s">
        <v>3783</v>
      </c>
      <c r="H196" s="349" t="s">
        <v>1787</v>
      </c>
      <c r="I196" s="349" t="s">
        <v>3784</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4158</v>
      </c>
      <c r="BR196" s="349" t="s">
        <v>1787</v>
      </c>
      <c r="BS196" s="349" t="s">
        <v>1787</v>
      </c>
    </row>
    <row r="197" spans="1:71">
      <c r="A197" s="349" t="s">
        <v>72</v>
      </c>
      <c r="B197" s="349" t="s">
        <v>3222</v>
      </c>
      <c r="C197" s="349" t="s">
        <v>44</v>
      </c>
      <c r="D197" s="349" t="s">
        <v>1787</v>
      </c>
      <c r="E197" s="349" t="s">
        <v>1787</v>
      </c>
      <c r="F197" s="349" t="s">
        <v>1787</v>
      </c>
      <c r="G197" s="349" t="s">
        <v>3783</v>
      </c>
      <c r="H197" s="349" t="s">
        <v>1787</v>
      </c>
      <c r="I197" s="349" t="s">
        <v>3125</v>
      </c>
      <c r="J197" s="349" t="s">
        <v>3223</v>
      </c>
      <c r="K197" s="349" t="s">
        <v>3783</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4159</v>
      </c>
      <c r="BR197" s="349" t="s">
        <v>1787</v>
      </c>
      <c r="BS197" s="349" t="s">
        <v>1787</v>
      </c>
    </row>
    <row r="198" spans="1:71">
      <c r="A198" s="349" t="s">
        <v>72</v>
      </c>
      <c r="B198" s="349" t="s">
        <v>2924</v>
      </c>
      <c r="C198" s="349" t="s">
        <v>44</v>
      </c>
      <c r="D198" s="349" t="s">
        <v>1787</v>
      </c>
      <c r="E198" s="349" t="s">
        <v>1787</v>
      </c>
      <c r="F198" s="349" t="s">
        <v>1787</v>
      </c>
      <c r="G198" s="349" t="s">
        <v>3783</v>
      </c>
      <c r="H198" s="349" t="s">
        <v>1787</v>
      </c>
      <c r="I198" s="349" t="s">
        <v>2847</v>
      </c>
      <c r="J198" s="349" t="s">
        <v>2925</v>
      </c>
      <c r="K198" s="349" t="s">
        <v>3783</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4160</v>
      </c>
      <c r="BR198" s="349" t="s">
        <v>1787</v>
      </c>
      <c r="BS198" s="349" t="s">
        <v>1787</v>
      </c>
    </row>
    <row r="199" spans="1:71">
      <c r="A199" s="349" t="s">
        <v>72</v>
      </c>
      <c r="B199" s="349" t="s">
        <v>3224</v>
      </c>
      <c r="C199" s="349" t="s">
        <v>44</v>
      </c>
      <c r="D199" s="349" t="s">
        <v>1787</v>
      </c>
      <c r="E199" s="349" t="s">
        <v>1787</v>
      </c>
      <c r="F199" s="349" t="s">
        <v>1787</v>
      </c>
      <c r="G199" s="349" t="s">
        <v>3783</v>
      </c>
      <c r="H199" s="349" t="s">
        <v>1787</v>
      </c>
      <c r="I199" s="349" t="s">
        <v>3125</v>
      </c>
      <c r="J199" s="349" t="s">
        <v>3225</v>
      </c>
      <c r="K199" s="349" t="s">
        <v>3799</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4161</v>
      </c>
      <c r="BR199" s="349" t="s">
        <v>1787</v>
      </c>
      <c r="BS199" s="352" t="s">
        <v>3801</v>
      </c>
    </row>
    <row r="200" spans="1:71">
      <c r="A200" s="349" t="s">
        <v>72</v>
      </c>
      <c r="B200" s="349" t="s">
        <v>4162</v>
      </c>
      <c r="C200" s="349" t="s">
        <v>44</v>
      </c>
      <c r="D200" s="349" t="s">
        <v>1787</v>
      </c>
      <c r="E200" s="349" t="s">
        <v>1787</v>
      </c>
      <c r="F200" s="349" t="s">
        <v>1787</v>
      </c>
      <c r="G200" s="349" t="s">
        <v>3783</v>
      </c>
      <c r="H200" s="349" t="s">
        <v>1787</v>
      </c>
      <c r="I200" s="349" t="s">
        <v>3912</v>
      </c>
      <c r="J200" s="349" t="s">
        <v>4163</v>
      </c>
      <c r="K200" s="349" t="s">
        <v>3783</v>
      </c>
      <c r="L200" s="349" t="s">
        <v>3848</v>
      </c>
      <c r="M200" s="349" t="s">
        <v>4164</v>
      </c>
      <c r="N200" s="349" t="s">
        <v>3783</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4165</v>
      </c>
      <c r="BR200" s="349" t="s">
        <v>1787</v>
      </c>
      <c r="BS200" s="349" t="s">
        <v>1787</v>
      </c>
    </row>
    <row r="201" spans="1:71">
      <c r="A201" s="349" t="s">
        <v>72</v>
      </c>
      <c r="B201" s="349" t="s">
        <v>3226</v>
      </c>
      <c r="C201" s="349" t="s">
        <v>56</v>
      </c>
      <c r="D201" s="349" t="s">
        <v>1787</v>
      </c>
      <c r="E201" s="349" t="s">
        <v>1787</v>
      </c>
      <c r="F201" s="349" t="s">
        <v>1787</v>
      </c>
      <c r="G201" s="349" t="s">
        <v>3783</v>
      </c>
      <c r="H201" s="349" t="s">
        <v>1787</v>
      </c>
      <c r="I201" s="349" t="s">
        <v>3125</v>
      </c>
      <c r="J201" s="349" t="s">
        <v>3227</v>
      </c>
      <c r="K201" s="349" t="s">
        <v>3783</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4166</v>
      </c>
      <c r="BR201" s="349" t="s">
        <v>1787</v>
      </c>
      <c r="BS201" s="349" t="s">
        <v>1787</v>
      </c>
    </row>
    <row r="202" spans="1:71">
      <c r="A202" s="349" t="s">
        <v>72</v>
      </c>
      <c r="B202" s="349" t="s">
        <v>4167</v>
      </c>
      <c r="C202" s="349" t="s">
        <v>56</v>
      </c>
      <c r="D202" s="349" t="s">
        <v>1787</v>
      </c>
      <c r="E202" s="349" t="s">
        <v>1787</v>
      </c>
      <c r="F202" s="349" t="s">
        <v>1787</v>
      </c>
      <c r="G202" s="349" t="s">
        <v>3783</v>
      </c>
      <c r="H202" s="349" t="s">
        <v>1787</v>
      </c>
      <c r="I202" s="349" t="s">
        <v>3784</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4168</v>
      </c>
      <c r="BR202" s="349" t="s">
        <v>1787</v>
      </c>
      <c r="BS202" s="349" t="s">
        <v>1787</v>
      </c>
    </row>
    <row r="203" spans="1:71">
      <c r="A203" s="349" t="s">
        <v>72</v>
      </c>
      <c r="B203" s="349" t="s">
        <v>4169</v>
      </c>
      <c r="C203" s="349" t="s">
        <v>57</v>
      </c>
      <c r="D203" s="349" t="s">
        <v>1787</v>
      </c>
      <c r="E203" s="349" t="s">
        <v>1787</v>
      </c>
      <c r="F203" s="349" t="s">
        <v>1787</v>
      </c>
      <c r="G203" s="349" t="s">
        <v>3783</v>
      </c>
      <c r="H203" s="349" t="s">
        <v>1787</v>
      </c>
      <c r="I203" s="349" t="s">
        <v>3784</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4170</v>
      </c>
      <c r="BR203" s="349" t="s">
        <v>1787</v>
      </c>
      <c r="BS203" s="349" t="s">
        <v>1787</v>
      </c>
    </row>
    <row r="204" spans="1:71">
      <c r="A204" s="349" t="s">
        <v>72</v>
      </c>
      <c r="B204" s="349" t="s">
        <v>3228</v>
      </c>
      <c r="C204" s="349" t="s">
        <v>57</v>
      </c>
      <c r="D204" s="349" t="s">
        <v>1787</v>
      </c>
      <c r="E204" s="349" t="s">
        <v>1787</v>
      </c>
      <c r="F204" s="349" t="s">
        <v>1787</v>
      </c>
      <c r="G204" s="349" t="s">
        <v>3783</v>
      </c>
      <c r="H204" s="349" t="s">
        <v>1787</v>
      </c>
      <c r="I204" s="349" t="s">
        <v>3125</v>
      </c>
      <c r="J204" s="349" t="s">
        <v>3229</v>
      </c>
      <c r="K204" s="349" t="s">
        <v>3799</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4171</v>
      </c>
      <c r="BR204" s="349" t="s">
        <v>1787</v>
      </c>
      <c r="BS204" s="352" t="s">
        <v>3801</v>
      </c>
    </row>
    <row r="205" spans="1:71">
      <c r="A205" s="349" t="s">
        <v>72</v>
      </c>
      <c r="B205" s="349" t="s">
        <v>4172</v>
      </c>
      <c r="C205" s="353" t="s">
        <v>35</v>
      </c>
      <c r="D205" s="349" t="s">
        <v>1787</v>
      </c>
      <c r="E205" s="349" t="s">
        <v>1787</v>
      </c>
      <c r="F205" s="349" t="s">
        <v>1787</v>
      </c>
      <c r="G205" s="349" t="s">
        <v>3783</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4173</v>
      </c>
      <c r="BR205" s="349" t="s">
        <v>1787</v>
      </c>
      <c r="BS205" s="349" t="s">
        <v>1787</v>
      </c>
    </row>
    <row r="206" spans="1:71">
      <c r="A206" s="349" t="s">
        <v>72</v>
      </c>
      <c r="B206" s="349" t="s">
        <v>3082</v>
      </c>
      <c r="C206" s="349" t="s">
        <v>2876</v>
      </c>
      <c r="D206" s="349" t="s">
        <v>1787</v>
      </c>
      <c r="E206" s="349" t="s">
        <v>1787</v>
      </c>
      <c r="F206" s="349" t="s">
        <v>1787</v>
      </c>
      <c r="G206" s="349" t="s">
        <v>3783</v>
      </c>
      <c r="H206" s="349" t="s">
        <v>1787</v>
      </c>
      <c r="I206" s="349" t="s">
        <v>669</v>
      </c>
      <c r="J206" s="349" t="s">
        <v>4174</v>
      </c>
      <c r="K206" s="349" t="s">
        <v>3783</v>
      </c>
      <c r="L206" s="349" t="s">
        <v>3125</v>
      </c>
      <c r="M206" s="349" t="s">
        <v>4174</v>
      </c>
      <c r="N206" s="349" t="s">
        <v>3783</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4175</v>
      </c>
      <c r="BR206" s="349" t="s">
        <v>1787</v>
      </c>
      <c r="BS206" s="349" t="s">
        <v>1787</v>
      </c>
    </row>
    <row r="207" spans="1:71">
      <c r="A207" s="349" t="s">
        <v>72</v>
      </c>
      <c r="B207" s="349" t="s">
        <v>2926</v>
      </c>
      <c r="C207" s="353" t="s">
        <v>58</v>
      </c>
      <c r="D207" s="349" t="s">
        <v>1787</v>
      </c>
      <c r="E207" s="349" t="s">
        <v>1787</v>
      </c>
      <c r="F207" s="349" t="s">
        <v>1787</v>
      </c>
      <c r="G207" s="349" t="s">
        <v>3783</v>
      </c>
      <c r="H207" s="349" t="s">
        <v>2835</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4176</v>
      </c>
      <c r="BR207" s="349" t="s">
        <v>1787</v>
      </c>
      <c r="BS207" s="352" t="s">
        <v>3801</v>
      </c>
    </row>
    <row r="208" spans="1:71">
      <c r="A208" s="349" t="s">
        <v>72</v>
      </c>
      <c r="B208" s="349" t="s">
        <v>2927</v>
      </c>
      <c r="C208" s="353" t="s">
        <v>40</v>
      </c>
      <c r="D208" s="349" t="s">
        <v>1787</v>
      </c>
      <c r="E208" s="349" t="s">
        <v>1787</v>
      </c>
      <c r="F208" s="349" t="s">
        <v>1787</v>
      </c>
      <c r="G208" s="349" t="s">
        <v>3783</v>
      </c>
      <c r="H208" s="349" t="s">
        <v>2835</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4177</v>
      </c>
      <c r="BR208" s="349" t="s">
        <v>1787</v>
      </c>
      <c r="BS208" s="352" t="s">
        <v>3801</v>
      </c>
    </row>
    <row r="209" spans="1:71">
      <c r="A209" s="349" t="s">
        <v>72</v>
      </c>
      <c r="B209" s="349" t="s">
        <v>2928</v>
      </c>
      <c r="C209" s="353" t="s">
        <v>42</v>
      </c>
      <c r="D209" s="349" t="s">
        <v>1787</v>
      </c>
      <c r="E209" s="349" t="s">
        <v>1787</v>
      </c>
      <c r="F209" s="349" t="s">
        <v>1787</v>
      </c>
      <c r="G209" s="349" t="s">
        <v>3783</v>
      </c>
      <c r="H209" s="349" t="s">
        <v>2835</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4178</v>
      </c>
      <c r="BR209" s="349" t="s">
        <v>1787</v>
      </c>
      <c r="BS209" s="352" t="s">
        <v>3801</v>
      </c>
    </row>
    <row r="210" spans="1:71">
      <c r="A210" s="349" t="s">
        <v>72</v>
      </c>
      <c r="B210" s="349" t="s">
        <v>2929</v>
      </c>
      <c r="C210" s="353" t="s">
        <v>42</v>
      </c>
      <c r="D210" s="349" t="s">
        <v>1787</v>
      </c>
      <c r="E210" s="349" t="s">
        <v>1787</v>
      </c>
      <c r="F210" s="349" t="s">
        <v>1787</v>
      </c>
      <c r="G210" s="349" t="s">
        <v>3783</v>
      </c>
      <c r="H210" s="349" t="s">
        <v>2835</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4179</v>
      </c>
      <c r="BR210" s="349" t="s">
        <v>1787</v>
      </c>
      <c r="BS210" s="352" t="s">
        <v>3801</v>
      </c>
    </row>
    <row r="211" spans="1:71">
      <c r="A211" s="349" t="s">
        <v>72</v>
      </c>
      <c r="B211" s="349" t="s">
        <v>2930</v>
      </c>
      <c r="C211" s="349" t="s">
        <v>2876</v>
      </c>
      <c r="D211" s="349" t="s">
        <v>1787</v>
      </c>
      <c r="E211" s="349" t="s">
        <v>1787</v>
      </c>
      <c r="F211" s="349" t="s">
        <v>1787</v>
      </c>
      <c r="G211" s="349" t="s">
        <v>3783</v>
      </c>
      <c r="H211" s="349" t="s">
        <v>2835</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4180</v>
      </c>
      <c r="BR211" s="349" t="s">
        <v>1787</v>
      </c>
      <c r="BS211" s="352" t="s">
        <v>3801</v>
      </c>
    </row>
    <row r="212" spans="1:71">
      <c r="A212" s="349" t="s">
        <v>72</v>
      </c>
      <c r="B212" s="349" t="s">
        <v>2931</v>
      </c>
      <c r="C212" s="353" t="s">
        <v>56</v>
      </c>
      <c r="D212" s="349" t="s">
        <v>1787</v>
      </c>
      <c r="E212" s="349" t="s">
        <v>1787</v>
      </c>
      <c r="F212" s="349" t="s">
        <v>1787</v>
      </c>
      <c r="G212" s="349" t="s">
        <v>3783</v>
      </c>
      <c r="H212" s="349" t="s">
        <v>2835</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4181</v>
      </c>
      <c r="BR212" s="349" t="s">
        <v>1787</v>
      </c>
      <c r="BS212" s="352" t="s">
        <v>3801</v>
      </c>
    </row>
    <row r="213" spans="1:71">
      <c r="A213" s="349" t="s">
        <v>72</v>
      </c>
      <c r="B213" s="349" t="s">
        <v>2932</v>
      </c>
      <c r="C213" s="349" t="s">
        <v>2876</v>
      </c>
      <c r="D213" s="349" t="s">
        <v>1787</v>
      </c>
      <c r="E213" s="349" t="s">
        <v>1787</v>
      </c>
      <c r="F213" s="349" t="s">
        <v>1787</v>
      </c>
      <c r="G213" s="349" t="s">
        <v>3783</v>
      </c>
      <c r="H213" s="349" t="s">
        <v>2835</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4182</v>
      </c>
      <c r="BR213" s="349" t="s">
        <v>1787</v>
      </c>
      <c r="BS213" s="352" t="s">
        <v>3801</v>
      </c>
    </row>
    <row r="214" spans="1:71">
      <c r="A214" s="352" t="s">
        <v>72</v>
      </c>
      <c r="B214" s="352" t="s">
        <v>3230</v>
      </c>
      <c r="C214" s="352" t="s">
        <v>3231</v>
      </c>
      <c r="D214" s="352" t="s">
        <v>1787</v>
      </c>
      <c r="E214" s="352" t="s">
        <v>3783</v>
      </c>
      <c r="F214" s="352" t="s">
        <v>3783</v>
      </c>
      <c r="G214" s="352" t="s">
        <v>3783</v>
      </c>
      <c r="H214" s="352" t="s">
        <v>1787</v>
      </c>
      <c r="I214" s="352" t="s">
        <v>3125</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4183</v>
      </c>
      <c r="BR214" s="267" t="s">
        <v>1787</v>
      </c>
      <c r="BS214" s="267" t="s">
        <v>1787</v>
      </c>
    </row>
    <row r="215" spans="1:71">
      <c r="A215" s="267" t="s">
        <v>72</v>
      </c>
      <c r="B215" s="267" t="s">
        <v>3471</v>
      </c>
      <c r="C215" s="267" t="s">
        <v>33</v>
      </c>
      <c r="D215" s="267" t="s">
        <v>3799</v>
      </c>
      <c r="E215" s="267" t="s">
        <v>1787</v>
      </c>
      <c r="F215" s="267" t="s">
        <v>1787</v>
      </c>
      <c r="G215" s="267" t="s">
        <v>1787</v>
      </c>
      <c r="H215" s="267" t="s">
        <v>1787</v>
      </c>
      <c r="I215" s="267" t="s">
        <v>238</v>
      </c>
      <c r="J215" s="267" t="s">
        <v>3474</v>
      </c>
      <c r="K215" s="267"/>
      <c r="L215" s="267" t="s">
        <v>4015</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4184</v>
      </c>
      <c r="BR215" s="267" t="s">
        <v>1787</v>
      </c>
      <c r="BS215" s="267" t="s">
        <v>1787</v>
      </c>
    </row>
    <row r="216" spans="1:71">
      <c r="A216" s="267" t="s">
        <v>72</v>
      </c>
      <c r="B216" s="267" t="s">
        <v>3499</v>
      </c>
      <c r="C216" s="267" t="s">
        <v>38</v>
      </c>
      <c r="D216" s="267" t="s">
        <v>3799</v>
      </c>
      <c r="E216" s="267" t="s">
        <v>1787</v>
      </c>
      <c r="F216" s="267" t="s">
        <v>1787</v>
      </c>
      <c r="G216" s="267" t="s">
        <v>1787</v>
      </c>
      <c r="H216" s="267" t="s">
        <v>1787</v>
      </c>
      <c r="I216" s="267" t="s">
        <v>3497</v>
      </c>
      <c r="J216" s="267" t="s">
        <v>3500</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4185</v>
      </c>
      <c r="BR216" s="267" t="s">
        <v>1787</v>
      </c>
      <c r="BS216" s="267" t="s">
        <v>1787</v>
      </c>
    </row>
    <row r="217" spans="1:71">
      <c r="A217" s="280" t="s">
        <v>72</v>
      </c>
      <c r="B217" s="280" t="s">
        <v>3232</v>
      </c>
      <c r="C217" s="280" t="s">
        <v>36</v>
      </c>
      <c r="D217" s="280" t="s">
        <v>3799</v>
      </c>
      <c r="E217" s="267" t="s">
        <v>1787</v>
      </c>
      <c r="F217" s="267" t="s">
        <v>1787</v>
      </c>
      <c r="G217" s="267" t="s">
        <v>1787</v>
      </c>
      <c r="H217" s="267" t="s">
        <v>1787</v>
      </c>
      <c r="I217" s="280" t="s">
        <v>3125</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4186</v>
      </c>
      <c r="BR217" s="267" t="s">
        <v>1787</v>
      </c>
      <c r="BS217" s="267" t="s">
        <v>1787</v>
      </c>
    </row>
    <row r="218" spans="1:71">
      <c r="A218" s="280" t="s">
        <v>72</v>
      </c>
      <c r="B218" s="280" t="s">
        <v>4187</v>
      </c>
      <c r="C218" s="280" t="s">
        <v>33</v>
      </c>
      <c r="D218" s="280" t="s">
        <v>3799</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4188</v>
      </c>
      <c r="BR218" s="267"/>
      <c r="BS218" s="267"/>
    </row>
    <row r="219" spans="1:71">
      <c r="A219" s="266" t="s">
        <v>72</v>
      </c>
      <c r="B219" s="207" t="s">
        <v>3233</v>
      </c>
      <c r="C219" s="207" t="s">
        <v>3234</v>
      </c>
      <c r="E219" s="207" t="s">
        <v>3944</v>
      </c>
      <c r="F219" s="207" t="s">
        <v>3944</v>
      </c>
      <c r="I219" s="207" t="s">
        <v>217</v>
      </c>
      <c r="J219" s="207"/>
      <c r="BQ219" s="50" t="s">
        <v>4189</v>
      </c>
    </row>
    <row r="220" spans="1:71">
      <c r="A220" s="349" t="s">
        <v>78</v>
      </c>
      <c r="B220" s="349" t="s">
        <v>4190</v>
      </c>
      <c r="C220" s="349" t="s">
        <v>35</v>
      </c>
      <c r="D220" s="349" t="s">
        <v>1787</v>
      </c>
      <c r="E220" s="349" t="s">
        <v>1787</v>
      </c>
      <c r="F220" s="349" t="s">
        <v>1787</v>
      </c>
      <c r="G220" s="349" t="s">
        <v>3783</v>
      </c>
      <c r="H220" s="349" t="s">
        <v>1787</v>
      </c>
      <c r="I220" s="349" t="s">
        <v>3840</v>
      </c>
      <c r="J220" s="349" t="s">
        <v>4191</v>
      </c>
      <c r="K220" s="349" t="s">
        <v>3783</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4192</v>
      </c>
      <c r="BR220" s="349" t="s">
        <v>1787</v>
      </c>
      <c r="BS220" s="349" t="s">
        <v>1787</v>
      </c>
    </row>
    <row r="221" spans="1:71">
      <c r="A221" s="349" t="s">
        <v>78</v>
      </c>
      <c r="B221" s="349" t="s">
        <v>4193</v>
      </c>
      <c r="C221" s="349" t="s">
        <v>35</v>
      </c>
      <c r="D221" s="349" t="s">
        <v>1787</v>
      </c>
      <c r="E221" s="349" t="s">
        <v>1787</v>
      </c>
      <c r="F221" s="349" t="s">
        <v>1787</v>
      </c>
      <c r="G221" s="349" t="s">
        <v>3783</v>
      </c>
      <c r="H221" s="349" t="s">
        <v>1787</v>
      </c>
      <c r="I221" s="349" t="s">
        <v>3784</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4194</v>
      </c>
      <c r="BR221" s="349" t="s">
        <v>1787</v>
      </c>
      <c r="BS221" s="349" t="s">
        <v>1787</v>
      </c>
    </row>
    <row r="222" spans="1:71">
      <c r="A222" s="349" t="s">
        <v>78</v>
      </c>
      <c r="B222" s="349" t="s">
        <v>4195</v>
      </c>
      <c r="C222" s="349" t="s">
        <v>35</v>
      </c>
      <c r="D222" s="349" t="s">
        <v>1787</v>
      </c>
      <c r="E222" s="349" t="s">
        <v>1787</v>
      </c>
      <c r="F222" s="349" t="s">
        <v>1787</v>
      </c>
      <c r="G222" s="349" t="s">
        <v>3783</v>
      </c>
      <c r="H222" s="349" t="s">
        <v>1787</v>
      </c>
      <c r="I222" s="349" t="s">
        <v>3784</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4196</v>
      </c>
      <c r="BR222" s="349" t="s">
        <v>1787</v>
      </c>
      <c r="BS222" s="349" t="s">
        <v>1787</v>
      </c>
    </row>
    <row r="223" spans="1:71">
      <c r="A223" s="349" t="s">
        <v>78</v>
      </c>
      <c r="B223" s="349" t="s">
        <v>3236</v>
      </c>
      <c r="C223" s="349" t="s">
        <v>35</v>
      </c>
      <c r="D223" s="349" t="s">
        <v>1787</v>
      </c>
      <c r="E223" s="349" t="s">
        <v>1787</v>
      </c>
      <c r="F223" s="349" t="s">
        <v>1787</v>
      </c>
      <c r="G223" s="349" t="s">
        <v>3783</v>
      </c>
      <c r="H223" s="349" t="s">
        <v>1787</v>
      </c>
      <c r="I223" s="349" t="s">
        <v>217</v>
      </c>
      <c r="J223" s="349" t="s">
        <v>3237</v>
      </c>
      <c r="K223" s="349" t="s">
        <v>3799</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4197</v>
      </c>
      <c r="BR223" s="349" t="s">
        <v>1787</v>
      </c>
      <c r="BS223" s="352" t="s">
        <v>3801</v>
      </c>
    </row>
    <row r="224" spans="1:71">
      <c r="A224" s="349" t="s">
        <v>78</v>
      </c>
      <c r="B224" s="349" t="s">
        <v>4198</v>
      </c>
      <c r="C224" s="349" t="s">
        <v>35</v>
      </c>
      <c r="D224" s="349" t="s">
        <v>3799</v>
      </c>
      <c r="E224" s="349" t="s">
        <v>1787</v>
      </c>
      <c r="F224" s="349" t="s">
        <v>1787</v>
      </c>
      <c r="G224" s="349" t="s">
        <v>3783</v>
      </c>
      <c r="H224" s="349" t="s">
        <v>1787</v>
      </c>
      <c r="I224" s="349" t="s">
        <v>3880</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4199</v>
      </c>
      <c r="BR224" s="349" t="s">
        <v>1787</v>
      </c>
      <c r="BS224" s="349" t="s">
        <v>1787</v>
      </c>
    </row>
    <row r="225" spans="1:71">
      <c r="A225" s="349" t="s">
        <v>78</v>
      </c>
      <c r="B225" s="349" t="s">
        <v>3238</v>
      </c>
      <c r="C225" s="353" t="s">
        <v>33</v>
      </c>
      <c r="D225" s="349" t="s">
        <v>3799</v>
      </c>
      <c r="E225" s="349" t="s">
        <v>1787</v>
      </c>
      <c r="F225" s="349" t="s">
        <v>1787</v>
      </c>
      <c r="G225" s="349" t="s">
        <v>3783</v>
      </c>
      <c r="H225" s="349" t="s">
        <v>1787</v>
      </c>
      <c r="I225" s="349" t="s">
        <v>3125</v>
      </c>
      <c r="J225" s="349" t="s">
        <v>3239</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4200</v>
      </c>
      <c r="BR225" s="349" t="s">
        <v>1787</v>
      </c>
      <c r="BS225" s="352" t="s">
        <v>1787</v>
      </c>
    </row>
    <row r="226" spans="1:71">
      <c r="A226" s="349" t="s">
        <v>78</v>
      </c>
      <c r="B226" s="349" t="s">
        <v>4201</v>
      </c>
      <c r="C226" s="349" t="s">
        <v>36</v>
      </c>
      <c r="D226" s="349" t="s">
        <v>1787</v>
      </c>
      <c r="E226" s="349" t="s">
        <v>1787</v>
      </c>
      <c r="F226" s="349" t="s">
        <v>1787</v>
      </c>
      <c r="G226" s="349" t="s">
        <v>3783</v>
      </c>
      <c r="H226" s="349" t="s">
        <v>1787</v>
      </c>
      <c r="I226" s="349" t="s">
        <v>3784</v>
      </c>
      <c r="J226" s="349" t="s">
        <v>4202</v>
      </c>
      <c r="K226" s="349" t="s">
        <v>3783</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4203</v>
      </c>
      <c r="BR226" s="349" t="s">
        <v>1787</v>
      </c>
      <c r="BS226" s="349" t="s">
        <v>1787</v>
      </c>
    </row>
    <row r="227" spans="1:71">
      <c r="A227" s="349" t="s">
        <v>78</v>
      </c>
      <c r="B227" s="349" t="s">
        <v>4204</v>
      </c>
      <c r="C227" s="349" t="s">
        <v>36</v>
      </c>
      <c r="D227" s="349" t="s">
        <v>1787</v>
      </c>
      <c r="E227" s="349" t="s">
        <v>1787</v>
      </c>
      <c r="F227" s="349" t="s">
        <v>1787</v>
      </c>
      <c r="G227" s="349" t="s">
        <v>3783</v>
      </c>
      <c r="H227" s="349" t="s">
        <v>1787</v>
      </c>
      <c r="I227" s="349" t="s">
        <v>3784</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4205</v>
      </c>
      <c r="BR227" s="349" t="s">
        <v>1787</v>
      </c>
      <c r="BS227" s="349" t="s">
        <v>1787</v>
      </c>
    </row>
    <row r="228" spans="1:71">
      <c r="A228" s="349" t="s">
        <v>78</v>
      </c>
      <c r="B228" s="349" t="s">
        <v>4206</v>
      </c>
      <c r="C228" s="349" t="s">
        <v>38</v>
      </c>
      <c r="D228" s="349" t="s">
        <v>1787</v>
      </c>
      <c r="E228" s="349" t="s">
        <v>1787</v>
      </c>
      <c r="F228" s="349" t="s">
        <v>1787</v>
      </c>
      <c r="G228" s="349" t="s">
        <v>3783</v>
      </c>
      <c r="H228" s="349" t="s">
        <v>1787</v>
      </c>
      <c r="I228" s="349" t="s">
        <v>3848</v>
      </c>
      <c r="J228" s="349" t="s">
        <v>4207</v>
      </c>
      <c r="K228" s="349" t="s">
        <v>3783</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4208</v>
      </c>
      <c r="BR228" s="349" t="s">
        <v>1787</v>
      </c>
      <c r="BS228" s="349" t="s">
        <v>1787</v>
      </c>
    </row>
    <row r="229" spans="1:71">
      <c r="A229" s="349" t="s">
        <v>78</v>
      </c>
      <c r="B229" s="349" t="s">
        <v>4209</v>
      </c>
      <c r="C229" s="349" t="s">
        <v>38</v>
      </c>
      <c r="D229" s="349" t="s">
        <v>1787</v>
      </c>
      <c r="E229" s="349" t="s">
        <v>1787</v>
      </c>
      <c r="F229" s="349" t="s">
        <v>1787</v>
      </c>
      <c r="G229" s="349" t="s">
        <v>3783</v>
      </c>
      <c r="H229" s="349" t="s">
        <v>1787</v>
      </c>
      <c r="I229" s="349" t="s">
        <v>3784</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4210</v>
      </c>
      <c r="BR229" s="349" t="s">
        <v>1787</v>
      </c>
      <c r="BS229" s="349" t="s">
        <v>1787</v>
      </c>
    </row>
    <row r="230" spans="1:71">
      <c r="A230" s="349" t="s">
        <v>78</v>
      </c>
      <c r="B230" s="349" t="s">
        <v>4211</v>
      </c>
      <c r="C230" s="349" t="s">
        <v>38</v>
      </c>
      <c r="D230" s="349" t="s">
        <v>1787</v>
      </c>
      <c r="E230" s="349" t="s">
        <v>1787</v>
      </c>
      <c r="F230" s="349" t="s">
        <v>1787</v>
      </c>
      <c r="G230" s="349" t="s">
        <v>3783</v>
      </c>
      <c r="H230" s="349" t="s">
        <v>1787</v>
      </c>
      <c r="I230" s="349" t="s">
        <v>3784</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4212</v>
      </c>
      <c r="BR230" s="349" t="s">
        <v>1787</v>
      </c>
      <c r="BS230" s="349" t="s">
        <v>1787</v>
      </c>
    </row>
    <row r="231" spans="1:71">
      <c r="A231" s="349" t="s">
        <v>78</v>
      </c>
      <c r="B231" s="349" t="s">
        <v>4213</v>
      </c>
      <c r="C231" s="349" t="s">
        <v>38</v>
      </c>
      <c r="D231" s="349" t="s">
        <v>1787</v>
      </c>
      <c r="E231" s="349" t="s">
        <v>1787</v>
      </c>
      <c r="F231" s="349" t="s">
        <v>1787</v>
      </c>
      <c r="G231" s="349" t="s">
        <v>3783</v>
      </c>
      <c r="H231" s="349" t="s">
        <v>1787</v>
      </c>
      <c r="I231" s="349" t="s">
        <v>3784</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4214</v>
      </c>
      <c r="BR231" s="349" t="s">
        <v>1787</v>
      </c>
      <c r="BS231" s="349" t="s">
        <v>1787</v>
      </c>
    </row>
    <row r="232" spans="1:71">
      <c r="A232" s="349" t="s">
        <v>78</v>
      </c>
      <c r="B232" s="349" t="s">
        <v>3086</v>
      </c>
      <c r="C232" s="349" t="s">
        <v>38</v>
      </c>
      <c r="D232" s="349" t="s">
        <v>1787</v>
      </c>
      <c r="E232" s="349" t="s">
        <v>1787</v>
      </c>
      <c r="F232" s="349" t="s">
        <v>1787</v>
      </c>
      <c r="G232" s="349" t="s">
        <v>3783</v>
      </c>
      <c r="H232" s="349" t="s">
        <v>1787</v>
      </c>
      <c r="I232" s="349" t="s">
        <v>669</v>
      </c>
      <c r="J232" s="349" t="s">
        <v>3087</v>
      </c>
      <c r="K232" s="349" t="s">
        <v>3783</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4215</v>
      </c>
      <c r="BR232" s="349" t="s">
        <v>1787</v>
      </c>
      <c r="BS232" s="349" t="s">
        <v>1787</v>
      </c>
    </row>
    <row r="233" spans="1:71">
      <c r="A233" s="349" t="s">
        <v>78</v>
      </c>
      <c r="B233" s="349" t="s">
        <v>3240</v>
      </c>
      <c r="C233" s="349" t="s">
        <v>40</v>
      </c>
      <c r="D233" s="349" t="s">
        <v>1787</v>
      </c>
      <c r="E233" s="349" t="s">
        <v>1787</v>
      </c>
      <c r="F233" s="349" t="s">
        <v>1787</v>
      </c>
      <c r="G233" s="349" t="s">
        <v>3783</v>
      </c>
      <c r="H233" s="349" t="s">
        <v>1787</v>
      </c>
      <c r="I233" s="349" t="s">
        <v>217</v>
      </c>
      <c r="J233" s="349" t="s">
        <v>3241</v>
      </c>
      <c r="K233" s="349" t="s">
        <v>3783</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4216</v>
      </c>
      <c r="BR233" s="349" t="s">
        <v>1787</v>
      </c>
      <c r="BS233" s="349" t="s">
        <v>1787</v>
      </c>
    </row>
    <row r="234" spans="1:71">
      <c r="A234" s="349" t="s">
        <v>78</v>
      </c>
      <c r="B234" s="349" t="s">
        <v>3242</v>
      </c>
      <c r="C234" s="349" t="s">
        <v>40</v>
      </c>
      <c r="D234" s="349" t="s">
        <v>1787</v>
      </c>
      <c r="E234" s="349" t="s">
        <v>1787</v>
      </c>
      <c r="F234" s="349" t="s">
        <v>1787</v>
      </c>
      <c r="G234" s="349" t="s">
        <v>3783</v>
      </c>
      <c r="H234" s="349" t="s">
        <v>1787</v>
      </c>
      <c r="I234" s="349" t="s">
        <v>217</v>
      </c>
      <c r="J234" s="349" t="s">
        <v>3243</v>
      </c>
      <c r="K234" s="349" t="s">
        <v>3783</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4217</v>
      </c>
      <c r="BR234" s="349" t="s">
        <v>1787</v>
      </c>
      <c r="BS234" s="349" t="s">
        <v>1787</v>
      </c>
    </row>
    <row r="235" spans="1:71">
      <c r="A235" s="349" t="s">
        <v>78</v>
      </c>
      <c r="B235" s="349" t="s">
        <v>4218</v>
      </c>
      <c r="C235" s="349" t="s">
        <v>40</v>
      </c>
      <c r="D235" s="349" t="s">
        <v>1787</v>
      </c>
      <c r="E235" s="349" t="s">
        <v>1787</v>
      </c>
      <c r="F235" s="349" t="s">
        <v>1787</v>
      </c>
      <c r="G235" s="349" t="s">
        <v>3783</v>
      </c>
      <c r="H235" s="349" t="s">
        <v>1787</v>
      </c>
      <c r="I235" s="349" t="s">
        <v>3784</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4219</v>
      </c>
      <c r="BR235" s="349" t="s">
        <v>1787</v>
      </c>
      <c r="BS235" s="349" t="s">
        <v>1787</v>
      </c>
    </row>
    <row r="236" spans="1:71">
      <c r="A236" s="349" t="s">
        <v>78</v>
      </c>
      <c r="B236" s="349" t="s">
        <v>4220</v>
      </c>
      <c r="C236" s="349" t="s">
        <v>40</v>
      </c>
      <c r="D236" s="349" t="s">
        <v>1787</v>
      </c>
      <c r="E236" s="349" t="s">
        <v>1787</v>
      </c>
      <c r="F236" s="349" t="s">
        <v>1787</v>
      </c>
      <c r="G236" s="349" t="s">
        <v>3783</v>
      </c>
      <c r="H236" s="349" t="s">
        <v>1787</v>
      </c>
      <c r="I236" s="349" t="s">
        <v>3784</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4221</v>
      </c>
      <c r="BR236" s="349" t="s">
        <v>1787</v>
      </c>
      <c r="BS236" s="349" t="s">
        <v>1787</v>
      </c>
    </row>
    <row r="237" spans="1:71">
      <c r="A237" s="349" t="s">
        <v>78</v>
      </c>
      <c r="B237" s="349" t="s">
        <v>3244</v>
      </c>
      <c r="C237" s="349" t="s">
        <v>40</v>
      </c>
      <c r="D237" s="349" t="s">
        <v>1787</v>
      </c>
      <c r="E237" s="349" t="s">
        <v>1787</v>
      </c>
      <c r="F237" s="349" t="s">
        <v>1787</v>
      </c>
      <c r="G237" s="349" t="s">
        <v>3783</v>
      </c>
      <c r="H237" s="349" t="s">
        <v>1787</v>
      </c>
      <c r="I237" s="349" t="s">
        <v>217</v>
      </c>
      <c r="J237" s="349" t="s">
        <v>3245</v>
      </c>
      <c r="K237" s="349" t="s">
        <v>3783</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4222</v>
      </c>
      <c r="BR237" s="349" t="s">
        <v>1787</v>
      </c>
      <c r="BS237" s="349" t="s">
        <v>1787</v>
      </c>
    </row>
    <row r="238" spans="1:71">
      <c r="A238" s="349" t="s">
        <v>78</v>
      </c>
      <c r="B238" s="349" t="s">
        <v>3246</v>
      </c>
      <c r="C238" s="349" t="s">
        <v>33</v>
      </c>
      <c r="D238" s="349" t="s">
        <v>1787</v>
      </c>
      <c r="E238" s="349" t="s">
        <v>1787</v>
      </c>
      <c r="F238" s="349" t="s">
        <v>3799</v>
      </c>
      <c r="G238" s="349" t="s">
        <v>1787</v>
      </c>
      <c r="H238" s="349" t="s">
        <v>1787</v>
      </c>
      <c r="I238" s="349" t="s">
        <v>217</v>
      </c>
      <c r="J238" s="349" t="s">
        <v>3247</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4223</v>
      </c>
      <c r="BR238" s="349" t="s">
        <v>1787</v>
      </c>
      <c r="BS238" s="349" t="s">
        <v>1787</v>
      </c>
    </row>
    <row r="239" spans="1:71">
      <c r="A239" s="349" t="s">
        <v>78</v>
      </c>
      <c r="B239" s="349" t="s">
        <v>4224</v>
      </c>
      <c r="C239" s="349" t="s">
        <v>40</v>
      </c>
      <c r="D239" s="349" t="s">
        <v>1787</v>
      </c>
      <c r="E239" s="349" t="s">
        <v>1787</v>
      </c>
      <c r="F239" s="349" t="s">
        <v>1787</v>
      </c>
      <c r="G239" s="349" t="s">
        <v>3783</v>
      </c>
      <c r="H239" s="349" t="s">
        <v>1787</v>
      </c>
      <c r="I239" s="349" t="s">
        <v>4225</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4226</v>
      </c>
      <c r="BR239" s="349"/>
      <c r="BS239" s="349"/>
    </row>
    <row r="240" spans="1:71">
      <c r="A240" s="349" t="s">
        <v>78</v>
      </c>
      <c r="B240" s="349" t="s">
        <v>2934</v>
      </c>
      <c r="C240" s="349" t="s">
        <v>44</v>
      </c>
      <c r="D240" s="349" t="s">
        <v>1787</v>
      </c>
      <c r="E240" s="349" t="s">
        <v>1787</v>
      </c>
      <c r="F240" s="349" t="s">
        <v>1787</v>
      </c>
      <c r="G240" s="349" t="s">
        <v>3783</v>
      </c>
      <c r="H240" s="349" t="s">
        <v>1787</v>
      </c>
      <c r="I240" s="349" t="s">
        <v>3248</v>
      </c>
      <c r="J240" s="349" t="s">
        <v>4227</v>
      </c>
      <c r="K240" s="349" t="s">
        <v>3783</v>
      </c>
      <c r="L240" s="349" t="s">
        <v>2599</v>
      </c>
      <c r="M240" s="349" t="s">
        <v>4227</v>
      </c>
      <c r="N240" s="349" t="s">
        <v>3783</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4228</v>
      </c>
      <c r="BR240" s="349" t="s">
        <v>1787</v>
      </c>
      <c r="BS240" s="349" t="s">
        <v>1787</v>
      </c>
    </row>
    <row r="241" spans="1:71">
      <c r="A241" s="349" t="s">
        <v>78</v>
      </c>
      <c r="B241" s="349" t="s">
        <v>2938</v>
      </c>
      <c r="C241" s="349" t="s">
        <v>44</v>
      </c>
      <c r="D241" s="349" t="s">
        <v>1787</v>
      </c>
      <c r="E241" s="349" t="s">
        <v>1787</v>
      </c>
      <c r="F241" s="349" t="s">
        <v>1787</v>
      </c>
      <c r="G241" s="349" t="s">
        <v>3783</v>
      </c>
      <c r="H241" s="349" t="s">
        <v>2939</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4229</v>
      </c>
      <c r="BR241" s="349"/>
      <c r="BS241" s="352" t="s">
        <v>3801</v>
      </c>
    </row>
    <row r="242" spans="1:71">
      <c r="A242" s="349" t="s">
        <v>78</v>
      </c>
      <c r="B242" s="349" t="s">
        <v>4230</v>
      </c>
      <c r="C242" s="349" t="s">
        <v>44</v>
      </c>
      <c r="D242" s="349" t="s">
        <v>1787</v>
      </c>
      <c r="E242" s="349" t="s">
        <v>1787</v>
      </c>
      <c r="F242" s="349" t="s">
        <v>1787</v>
      </c>
      <c r="G242" s="349" t="s">
        <v>3783</v>
      </c>
      <c r="H242" s="349" t="s">
        <v>1787</v>
      </c>
      <c r="I242" s="349" t="s">
        <v>3784</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4231</v>
      </c>
      <c r="BR242" s="349" t="s">
        <v>1787</v>
      </c>
      <c r="BS242" s="349" t="s">
        <v>1787</v>
      </c>
    </row>
    <row r="243" spans="1:71">
      <c r="A243" s="349" t="s">
        <v>78</v>
      </c>
      <c r="B243" s="349" t="s">
        <v>2940</v>
      </c>
      <c r="C243" s="349" t="s">
        <v>44</v>
      </c>
      <c r="D243" s="349" t="s">
        <v>1787</v>
      </c>
      <c r="E243" s="349" t="s">
        <v>1787</v>
      </c>
      <c r="F243" s="349" t="s">
        <v>1787</v>
      </c>
      <c r="G243" s="349" t="s">
        <v>3783</v>
      </c>
      <c r="H243" s="349" t="s">
        <v>2942</v>
      </c>
      <c r="I243" s="349" t="s">
        <v>243</v>
      </c>
      <c r="J243" s="349" t="s">
        <v>4232</v>
      </c>
      <c r="K243" s="349" t="s">
        <v>3799</v>
      </c>
      <c r="L243" s="349" t="s">
        <v>2987</v>
      </c>
      <c r="M243" s="349" t="s">
        <v>4232</v>
      </c>
      <c r="N243" s="349" t="s">
        <v>3799</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4233</v>
      </c>
      <c r="BR243" s="349"/>
      <c r="BS243" s="352" t="s">
        <v>3801</v>
      </c>
    </row>
    <row r="244" spans="1:71">
      <c r="A244" s="349" t="s">
        <v>78</v>
      </c>
      <c r="B244" s="349" t="s">
        <v>3249</v>
      </c>
      <c r="C244" s="349" t="s">
        <v>56</v>
      </c>
      <c r="D244" s="349" t="s">
        <v>1787</v>
      </c>
      <c r="E244" s="349" t="s">
        <v>1787</v>
      </c>
      <c r="F244" s="349" t="s">
        <v>1787</v>
      </c>
      <c r="G244" s="349" t="s">
        <v>3783</v>
      </c>
      <c r="H244" s="349" t="s">
        <v>1787</v>
      </c>
      <c r="I244" s="349" t="s">
        <v>217</v>
      </c>
      <c r="J244" s="349" t="s">
        <v>3243</v>
      </c>
      <c r="K244" s="349" t="s">
        <v>3783</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4234</v>
      </c>
      <c r="BR244" s="349" t="s">
        <v>1787</v>
      </c>
      <c r="BS244" s="349" t="s">
        <v>1787</v>
      </c>
    </row>
    <row r="245" spans="1:71">
      <c r="A245" s="349" t="s">
        <v>78</v>
      </c>
      <c r="B245" s="349" t="s">
        <v>4235</v>
      </c>
      <c r="C245" s="349" t="s">
        <v>57</v>
      </c>
      <c r="D245" s="349" t="s">
        <v>1787</v>
      </c>
      <c r="E245" s="349" t="s">
        <v>1787</v>
      </c>
      <c r="F245" s="349" t="s">
        <v>1787</v>
      </c>
      <c r="G245" s="349" t="s">
        <v>3783</v>
      </c>
      <c r="H245" s="349" t="s">
        <v>1787</v>
      </c>
      <c r="I245" s="349" t="s">
        <v>3789</v>
      </c>
      <c r="J245" s="349" t="s">
        <v>4236</v>
      </c>
      <c r="K245" s="349" t="s">
        <v>3783</v>
      </c>
      <c r="L245" s="349" t="s">
        <v>3880</v>
      </c>
      <c r="M245" s="349" t="s">
        <v>4237</v>
      </c>
      <c r="N245" s="349" t="s">
        <v>3783</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4238</v>
      </c>
      <c r="BR245" s="349"/>
      <c r="BS245" s="349"/>
    </row>
    <row r="246" spans="1:71">
      <c r="A246" s="349" t="s">
        <v>78</v>
      </c>
      <c r="B246" s="349" t="s">
        <v>3250</v>
      </c>
      <c r="C246" s="349" t="s">
        <v>57</v>
      </c>
      <c r="D246" s="349" t="s">
        <v>1787</v>
      </c>
      <c r="E246" s="349" t="s">
        <v>1787</v>
      </c>
      <c r="F246" s="349" t="s">
        <v>1787</v>
      </c>
      <c r="G246" s="349" t="s">
        <v>3783</v>
      </c>
      <c r="H246" s="349" t="s">
        <v>1787</v>
      </c>
      <c r="I246" s="349" t="s">
        <v>3125</v>
      </c>
      <c r="J246" s="349" t="s">
        <v>3251</v>
      </c>
      <c r="K246" s="349" t="s">
        <v>3783</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4239</v>
      </c>
      <c r="BR246" s="349" t="s">
        <v>1787</v>
      </c>
      <c r="BS246" s="349" t="s">
        <v>1787</v>
      </c>
    </row>
    <row r="247" spans="1:71">
      <c r="A247" s="349" t="s">
        <v>78</v>
      </c>
      <c r="B247" s="349" t="s">
        <v>3252</v>
      </c>
      <c r="C247" s="349" t="s">
        <v>57</v>
      </c>
      <c r="D247" s="349" t="s">
        <v>1787</v>
      </c>
      <c r="E247" s="349" t="s">
        <v>1787</v>
      </c>
      <c r="F247" s="349" t="s">
        <v>1787</v>
      </c>
      <c r="G247" s="349" t="s">
        <v>3783</v>
      </c>
      <c r="H247" s="349" t="s">
        <v>1787</v>
      </c>
      <c r="I247" s="349" t="s">
        <v>3125</v>
      </c>
      <c r="J247" s="349" t="s">
        <v>3253</v>
      </c>
      <c r="K247" s="349" t="s">
        <v>3783</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4240</v>
      </c>
      <c r="BR247" s="349"/>
      <c r="BS247" s="349"/>
    </row>
    <row r="248" spans="1:71">
      <c r="A248" s="349" t="s">
        <v>78</v>
      </c>
      <c r="B248" s="433" t="s">
        <v>4241</v>
      </c>
      <c r="C248" s="349" t="s">
        <v>57</v>
      </c>
      <c r="D248" s="349" t="s">
        <v>1787</v>
      </c>
      <c r="E248" s="349" t="s">
        <v>1787</v>
      </c>
      <c r="F248" s="349" t="s">
        <v>1787</v>
      </c>
      <c r="G248" s="349" t="s">
        <v>3783</v>
      </c>
      <c r="H248" s="349" t="s">
        <v>1787</v>
      </c>
      <c r="I248" s="349" t="s">
        <v>3784</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4242</v>
      </c>
      <c r="BR248" s="349" t="s">
        <v>1787</v>
      </c>
      <c r="BS248" s="349" t="s">
        <v>1787</v>
      </c>
    </row>
    <row r="249" spans="1:71">
      <c r="A249" s="349" t="s">
        <v>78</v>
      </c>
      <c r="B249" s="349" t="s">
        <v>3254</v>
      </c>
      <c r="C249" s="349" t="s">
        <v>58</v>
      </c>
      <c r="D249" s="349" t="s">
        <v>1787</v>
      </c>
      <c r="E249" s="349" t="s">
        <v>1787</v>
      </c>
      <c r="F249" s="349" t="s">
        <v>1787</v>
      </c>
      <c r="G249" s="349" t="s">
        <v>3783</v>
      </c>
      <c r="H249" s="349" t="s">
        <v>1787</v>
      </c>
      <c r="I249" s="349" t="s">
        <v>217</v>
      </c>
      <c r="J249" s="349" t="s">
        <v>3255</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4243</v>
      </c>
      <c r="BR249" s="349"/>
      <c r="BS249" s="349"/>
    </row>
    <row r="250" spans="1:71">
      <c r="A250" s="349" t="s">
        <v>78</v>
      </c>
      <c r="B250" s="349" t="s">
        <v>3256</v>
      </c>
      <c r="C250" s="353" t="s">
        <v>42</v>
      </c>
      <c r="D250" s="349" t="s">
        <v>1787</v>
      </c>
      <c r="E250" s="349" t="s">
        <v>1787</v>
      </c>
      <c r="F250" s="349" t="s">
        <v>1787</v>
      </c>
      <c r="G250" s="349" t="s">
        <v>3783</v>
      </c>
      <c r="H250" s="349" t="s">
        <v>1787</v>
      </c>
      <c r="I250" s="349" t="s">
        <v>217</v>
      </c>
      <c r="J250" s="349" t="s">
        <v>1787</v>
      </c>
      <c r="K250" s="349" t="s">
        <v>1787</v>
      </c>
      <c r="L250" s="349" t="s">
        <v>3803</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4244</v>
      </c>
      <c r="BR250" s="349"/>
      <c r="BS250" s="349"/>
    </row>
    <row r="251" spans="1:71">
      <c r="A251" s="349" t="s">
        <v>78</v>
      </c>
      <c r="B251" s="349" t="s">
        <v>3450</v>
      </c>
      <c r="C251" s="353" t="s">
        <v>58</v>
      </c>
      <c r="D251" s="349" t="s">
        <v>1787</v>
      </c>
      <c r="E251" s="349" t="s">
        <v>1787</v>
      </c>
      <c r="F251" s="349" t="s">
        <v>1787</v>
      </c>
      <c r="G251" s="349" t="s">
        <v>3783</v>
      </c>
      <c r="H251" s="349" t="s">
        <v>1787</v>
      </c>
      <c r="I251" s="349" t="s">
        <v>343</v>
      </c>
      <c r="J251" s="349" t="s">
        <v>1787</v>
      </c>
      <c r="K251" s="349" t="s">
        <v>1787</v>
      </c>
      <c r="L251" s="349" t="s">
        <v>3803</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4245</v>
      </c>
      <c r="BR251" s="349" t="s">
        <v>1787</v>
      </c>
      <c r="BS251" s="349" t="s">
        <v>1787</v>
      </c>
    </row>
    <row r="252" spans="1:71">
      <c r="A252" s="349" t="s">
        <v>78</v>
      </c>
      <c r="B252" s="349" t="s">
        <v>4246</v>
      </c>
      <c r="C252" s="353" t="s">
        <v>58</v>
      </c>
      <c r="D252" s="349" t="s">
        <v>1787</v>
      </c>
      <c r="E252" s="349" t="s">
        <v>1787</v>
      </c>
      <c r="F252" s="349" t="s">
        <v>1787</v>
      </c>
      <c r="G252" s="349" t="s">
        <v>3783</v>
      </c>
      <c r="H252" s="349" t="s">
        <v>1787</v>
      </c>
      <c r="I252" s="349" t="s">
        <v>3784</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4247</v>
      </c>
      <c r="BR252" s="349"/>
      <c r="BS252" s="349"/>
    </row>
    <row r="253" spans="1:71">
      <c r="A253" s="349" t="s">
        <v>78</v>
      </c>
      <c r="B253" s="349" t="s">
        <v>4248</v>
      </c>
      <c r="C253" s="353" t="s">
        <v>58</v>
      </c>
      <c r="D253" s="349" t="s">
        <v>1787</v>
      </c>
      <c r="E253" s="349" t="s">
        <v>1787</v>
      </c>
      <c r="F253" s="349" t="s">
        <v>1787</v>
      </c>
      <c r="G253" s="349" t="s">
        <v>3783</v>
      </c>
      <c r="H253" s="349" t="s">
        <v>1787</v>
      </c>
      <c r="I253" s="349" t="s">
        <v>3784</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4249</v>
      </c>
      <c r="BR253" s="349" t="s">
        <v>1787</v>
      </c>
      <c r="BS253" s="349" t="s">
        <v>1787</v>
      </c>
    </row>
    <row r="254" spans="1:71">
      <c r="A254" s="349" t="s">
        <v>78</v>
      </c>
      <c r="B254" s="349" t="s">
        <v>4250</v>
      </c>
      <c r="C254" s="353" t="s">
        <v>57</v>
      </c>
      <c r="D254" s="349" t="s">
        <v>1787</v>
      </c>
      <c r="E254" s="349" t="s">
        <v>1787</v>
      </c>
      <c r="F254" s="349" t="s">
        <v>1787</v>
      </c>
      <c r="G254" s="349" t="s">
        <v>3783</v>
      </c>
      <c r="H254" s="349" t="s">
        <v>1787</v>
      </c>
      <c r="I254" s="349" t="s">
        <v>3784</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4251</v>
      </c>
      <c r="BR254" s="349"/>
      <c r="BS254" s="349"/>
    </row>
    <row r="255" spans="1:71">
      <c r="A255" s="349" t="s">
        <v>78</v>
      </c>
      <c r="B255" s="349" t="s">
        <v>4252</v>
      </c>
      <c r="C255" s="353" t="s">
        <v>56</v>
      </c>
      <c r="D255" s="349" t="s">
        <v>1787</v>
      </c>
      <c r="E255" s="349" t="s">
        <v>1787</v>
      </c>
      <c r="F255" s="349" t="s">
        <v>1787</v>
      </c>
      <c r="G255" s="349" t="s">
        <v>3783</v>
      </c>
      <c r="H255" s="349" t="s">
        <v>1787</v>
      </c>
      <c r="I255" s="349" t="s">
        <v>3784</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4253</v>
      </c>
      <c r="BR255" s="349" t="s">
        <v>1787</v>
      </c>
      <c r="BS255" s="349" t="s">
        <v>1787</v>
      </c>
    </row>
    <row r="256" spans="1:71">
      <c r="A256" s="349" t="s">
        <v>78</v>
      </c>
      <c r="B256" s="349" t="s">
        <v>4254</v>
      </c>
      <c r="C256" s="353" t="s">
        <v>44</v>
      </c>
      <c r="D256" s="349" t="s">
        <v>1787</v>
      </c>
      <c r="E256" s="349" t="s">
        <v>1787</v>
      </c>
      <c r="F256" s="349" t="s">
        <v>1787</v>
      </c>
      <c r="G256" s="349" t="s">
        <v>3783</v>
      </c>
      <c r="H256" s="349" t="s">
        <v>1787</v>
      </c>
      <c r="I256" s="349" t="s">
        <v>3784</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4255</v>
      </c>
      <c r="BR256" s="349"/>
      <c r="BS256" s="349"/>
    </row>
    <row r="257" spans="1:71">
      <c r="A257" s="349" t="s">
        <v>78</v>
      </c>
      <c r="B257" s="349" t="s">
        <v>4256</v>
      </c>
      <c r="C257" s="353" t="s">
        <v>44</v>
      </c>
      <c r="D257" s="349" t="s">
        <v>1787</v>
      </c>
      <c r="E257" s="349" t="s">
        <v>1787</v>
      </c>
      <c r="F257" s="349" t="s">
        <v>1787</v>
      </c>
      <c r="G257" s="349" t="s">
        <v>3783</v>
      </c>
      <c r="H257" s="349" t="s">
        <v>1787</v>
      </c>
      <c r="I257" s="349" t="s">
        <v>3784</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4257</v>
      </c>
      <c r="BR257" s="349" t="s">
        <v>1787</v>
      </c>
      <c r="BS257" s="349" t="s">
        <v>1787</v>
      </c>
    </row>
    <row r="258" spans="1:71">
      <c r="A258" s="349" t="s">
        <v>78</v>
      </c>
      <c r="B258" s="349" t="s">
        <v>4258</v>
      </c>
      <c r="C258" s="353" t="s">
        <v>44</v>
      </c>
      <c r="D258" s="349" t="s">
        <v>1787</v>
      </c>
      <c r="E258" s="349" t="s">
        <v>1787</v>
      </c>
      <c r="F258" s="349" t="s">
        <v>1787</v>
      </c>
      <c r="G258" s="349" t="s">
        <v>3783</v>
      </c>
      <c r="H258" s="349" t="s">
        <v>1787</v>
      </c>
      <c r="I258" s="349" t="s">
        <v>3784</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4259</v>
      </c>
      <c r="BR258" s="349"/>
      <c r="BS258" s="349"/>
    </row>
    <row r="259" spans="1:71">
      <c r="A259" s="349" t="s">
        <v>78</v>
      </c>
      <c r="B259" s="349" t="s">
        <v>4260</v>
      </c>
      <c r="C259" s="353" t="s">
        <v>42</v>
      </c>
      <c r="D259" s="349" t="s">
        <v>1787</v>
      </c>
      <c r="E259" s="349" t="s">
        <v>1787</v>
      </c>
      <c r="F259" s="349" t="s">
        <v>1787</v>
      </c>
      <c r="G259" s="349" t="s">
        <v>3783</v>
      </c>
      <c r="H259" s="349" t="s">
        <v>1787</v>
      </c>
      <c r="I259" s="349" t="s">
        <v>3784</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4261</v>
      </c>
      <c r="BR259" s="349" t="s">
        <v>1787</v>
      </c>
      <c r="BS259" s="349" t="s">
        <v>1787</v>
      </c>
    </row>
    <row r="260" spans="1:71">
      <c r="A260" s="349" t="s">
        <v>78</v>
      </c>
      <c r="B260" s="349" t="s">
        <v>4262</v>
      </c>
      <c r="C260" s="353" t="s">
        <v>35</v>
      </c>
      <c r="D260" s="349" t="s">
        <v>1787</v>
      </c>
      <c r="E260" s="349" t="s">
        <v>1787</v>
      </c>
      <c r="F260" s="349" t="s">
        <v>1787</v>
      </c>
      <c r="G260" s="349" t="s">
        <v>3783</v>
      </c>
      <c r="H260" s="349" t="s">
        <v>1787</v>
      </c>
      <c r="I260" s="349" t="s">
        <v>3784</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4263</v>
      </c>
      <c r="BR260" s="349"/>
      <c r="BS260" s="349"/>
    </row>
    <row r="261" spans="1:71">
      <c r="A261" s="349" t="s">
        <v>78</v>
      </c>
      <c r="B261" s="349" t="s">
        <v>3258</v>
      </c>
      <c r="C261" s="353" t="s">
        <v>38</v>
      </c>
      <c r="D261" s="349" t="s">
        <v>1787</v>
      </c>
      <c r="E261" s="349" t="s">
        <v>1787</v>
      </c>
      <c r="F261" s="349" t="s">
        <v>1787</v>
      </c>
      <c r="G261" s="349" t="s">
        <v>3783</v>
      </c>
      <c r="H261" s="349" t="s">
        <v>1787</v>
      </c>
      <c r="I261" s="349" t="s">
        <v>3125</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4264</v>
      </c>
      <c r="BR261" s="349" t="s">
        <v>1787</v>
      </c>
      <c r="BS261" s="349" t="s">
        <v>1787</v>
      </c>
    </row>
    <row r="262" spans="1:71">
      <c r="A262" s="352" t="s">
        <v>78</v>
      </c>
      <c r="B262" s="352" t="s">
        <v>4265</v>
      </c>
      <c r="C262" s="352" t="s">
        <v>2863</v>
      </c>
      <c r="D262" s="352" t="s">
        <v>3799</v>
      </c>
      <c r="E262" s="352" t="s">
        <v>3783</v>
      </c>
      <c r="F262" s="352" t="s">
        <v>3799</v>
      </c>
      <c r="G262" s="352" t="s">
        <v>3783</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4266</v>
      </c>
      <c r="BR262" s="267"/>
      <c r="BS262" s="267"/>
    </row>
    <row r="263" spans="1:71">
      <c r="A263" s="352" t="s">
        <v>78</v>
      </c>
      <c r="B263" s="352" t="s">
        <v>4267</v>
      </c>
      <c r="C263" s="352" t="s">
        <v>3169</v>
      </c>
      <c r="D263" s="352" t="s">
        <v>1787</v>
      </c>
      <c r="E263" s="352" t="s">
        <v>3783</v>
      </c>
      <c r="F263" s="352" t="s">
        <v>3799</v>
      </c>
      <c r="G263" s="352" t="s">
        <v>3783</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4268</v>
      </c>
      <c r="BR263" s="267"/>
      <c r="BS263" s="267" t="s">
        <v>1787</v>
      </c>
    </row>
    <row r="264" spans="1:71">
      <c r="A264" s="280" t="s">
        <v>78</v>
      </c>
      <c r="B264" s="280" t="s">
        <v>3259</v>
      </c>
      <c r="C264" s="280" t="s">
        <v>33</v>
      </c>
      <c r="D264" s="280" t="s">
        <v>3799</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4269</v>
      </c>
      <c r="BR264" s="267"/>
      <c r="BS264" s="267"/>
    </row>
    <row r="265" spans="1:71">
      <c r="A265" s="280" t="s">
        <v>78</v>
      </c>
      <c r="B265" s="280" t="s">
        <v>2944</v>
      </c>
      <c r="C265" s="280" t="s">
        <v>2876</v>
      </c>
      <c r="D265" s="280"/>
      <c r="E265" s="267"/>
      <c r="F265" s="267"/>
      <c r="G265" s="267" t="s">
        <v>3783</v>
      </c>
      <c r="H265" s="267" t="s">
        <v>2945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4270</v>
      </c>
      <c r="BR265" s="267"/>
      <c r="BS265" s="267"/>
    </row>
    <row r="266" spans="1:71">
      <c r="A266" s="50" t="s">
        <v>78</v>
      </c>
      <c r="B266" s="207" t="s">
        <v>4271</v>
      </c>
      <c r="C266" s="207" t="s">
        <v>4272</v>
      </c>
      <c r="E266" s="207" t="s">
        <v>3944</v>
      </c>
      <c r="F266" s="207" t="s">
        <v>3948</v>
      </c>
      <c r="G266" s="50" t="s">
        <v>3799</v>
      </c>
      <c r="I266" s="207" t="s">
        <v>4022</v>
      </c>
      <c r="J266" s="207" t="s">
        <v>4273</v>
      </c>
      <c r="BQ266" s="50" t="s">
        <v>4274</v>
      </c>
    </row>
    <row r="267" spans="1:71">
      <c r="A267" s="50" t="s">
        <v>78</v>
      </c>
      <c r="B267" s="207" t="s">
        <v>4275</v>
      </c>
      <c r="C267" s="207" t="s">
        <v>4272</v>
      </c>
      <c r="E267" s="207" t="s">
        <v>3944</v>
      </c>
      <c r="F267" s="207" t="s">
        <v>3944</v>
      </c>
      <c r="I267" s="207" t="s">
        <v>2987</v>
      </c>
      <c r="J267" s="207" t="s">
        <v>4276</v>
      </c>
      <c r="BQ267" s="50" t="s">
        <v>4277</v>
      </c>
    </row>
    <row r="268" spans="1:71">
      <c r="A268" s="50" t="s">
        <v>78</v>
      </c>
      <c r="B268" s="207" t="s">
        <v>4278</v>
      </c>
      <c r="C268" s="207" t="s">
        <v>4014</v>
      </c>
      <c r="E268" s="207" t="s">
        <v>3944</v>
      </c>
      <c r="F268" s="207" t="s">
        <v>3948</v>
      </c>
      <c r="I268" s="207" t="s">
        <v>2987</v>
      </c>
      <c r="J268" s="207" t="s">
        <v>4279</v>
      </c>
      <c r="BQ268" s="50" t="s">
        <v>4280</v>
      </c>
    </row>
    <row r="269" spans="1:71">
      <c r="A269" s="280" t="s">
        <v>97</v>
      </c>
      <c r="B269" s="420" t="s">
        <v>3089</v>
      </c>
      <c r="C269" s="280" t="s">
        <v>33</v>
      </c>
      <c r="D269" s="280" t="s">
        <v>1787</v>
      </c>
      <c r="E269" s="267" t="s">
        <v>1787</v>
      </c>
      <c r="F269" s="267" t="s">
        <v>1787</v>
      </c>
      <c r="G269" s="267" t="s">
        <v>3783</v>
      </c>
      <c r="H269" s="267" t="s">
        <v>1787</v>
      </c>
      <c r="I269" s="280" t="s">
        <v>669</v>
      </c>
      <c r="J269" s="280" t="s">
        <v>1787</v>
      </c>
      <c r="K269" s="267" t="s">
        <v>1787</v>
      </c>
      <c r="L269" s="267" t="s">
        <v>1692</v>
      </c>
      <c r="M269" s="267" t="s">
        <v>1787</v>
      </c>
      <c r="N269" s="267" t="s">
        <v>1787</v>
      </c>
      <c r="O269" s="267" t="s">
        <v>3784</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4281</v>
      </c>
      <c r="BR269" s="267" t="s">
        <v>1787</v>
      </c>
      <c r="BS269" s="267" t="s">
        <v>1787</v>
      </c>
    </row>
    <row r="270" spans="1:71">
      <c r="A270" s="349" t="s">
        <v>97</v>
      </c>
      <c r="B270" s="349" t="s">
        <v>4282</v>
      </c>
      <c r="C270" s="349" t="s">
        <v>35</v>
      </c>
      <c r="D270" s="349" t="s">
        <v>1787</v>
      </c>
      <c r="E270" s="349" t="s">
        <v>1787</v>
      </c>
      <c r="F270" s="349" t="s">
        <v>1787</v>
      </c>
      <c r="G270" s="349" t="s">
        <v>3783</v>
      </c>
      <c r="H270" s="349" t="s">
        <v>1787</v>
      </c>
      <c r="I270" s="349" t="s">
        <v>3784</v>
      </c>
      <c r="J270" s="349" t="s">
        <v>4283</v>
      </c>
      <c r="K270" s="349" t="s">
        <v>3783</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4284</v>
      </c>
      <c r="BR270" s="349"/>
      <c r="BS270" s="349"/>
    </row>
    <row r="271" spans="1:71">
      <c r="A271" s="349" t="s">
        <v>97</v>
      </c>
      <c r="B271" s="349" t="s">
        <v>4285</v>
      </c>
      <c r="C271" s="349" t="s">
        <v>35</v>
      </c>
      <c r="D271" s="349" t="s">
        <v>1787</v>
      </c>
      <c r="E271" s="349" t="s">
        <v>1787</v>
      </c>
      <c r="F271" s="349" t="s">
        <v>1787</v>
      </c>
      <c r="G271" s="349" t="s">
        <v>3783</v>
      </c>
      <c r="H271" s="349" t="s">
        <v>1787</v>
      </c>
      <c r="I271" s="349" t="s">
        <v>3784</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4286</v>
      </c>
      <c r="BR271" s="349" t="s">
        <v>1787</v>
      </c>
      <c r="BS271" s="349" t="s">
        <v>1787</v>
      </c>
    </row>
    <row r="272" spans="1:71">
      <c r="A272" s="349" t="s">
        <v>97</v>
      </c>
      <c r="B272" s="349" t="s">
        <v>4287</v>
      </c>
      <c r="C272" s="349" t="s">
        <v>35</v>
      </c>
      <c r="D272" s="349" t="s">
        <v>1787</v>
      </c>
      <c r="E272" s="349" t="s">
        <v>1787</v>
      </c>
      <c r="F272" s="349" t="s">
        <v>1787</v>
      </c>
      <c r="G272" s="349" t="s">
        <v>3783</v>
      </c>
      <c r="H272" s="349" t="s">
        <v>1787</v>
      </c>
      <c r="I272" s="349" t="s">
        <v>3784</v>
      </c>
      <c r="J272" s="349" t="s">
        <v>4283</v>
      </c>
      <c r="K272" s="349" t="s">
        <v>3783</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4288</v>
      </c>
      <c r="BR272" s="349"/>
      <c r="BS272" s="349"/>
    </row>
    <row r="273" spans="1:71">
      <c r="A273" s="349" t="s">
        <v>97</v>
      </c>
      <c r="B273" s="349" t="s">
        <v>4289</v>
      </c>
      <c r="C273" s="349" t="s">
        <v>36</v>
      </c>
      <c r="D273" s="349" t="s">
        <v>1787</v>
      </c>
      <c r="E273" s="349" t="s">
        <v>1787</v>
      </c>
      <c r="F273" s="349" t="s">
        <v>1787</v>
      </c>
      <c r="G273" s="349" t="s">
        <v>3783</v>
      </c>
      <c r="H273" s="349" t="s">
        <v>1787</v>
      </c>
      <c r="I273" s="349" t="s">
        <v>3784</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4290</v>
      </c>
      <c r="BR273" s="349" t="s">
        <v>1787</v>
      </c>
      <c r="BS273" s="349" t="s">
        <v>1787</v>
      </c>
    </row>
    <row r="274" spans="1:71">
      <c r="A274" s="349" t="s">
        <v>97</v>
      </c>
      <c r="B274" s="349" t="s">
        <v>4291</v>
      </c>
      <c r="C274" s="349" t="s">
        <v>36</v>
      </c>
      <c r="D274" s="349" t="s">
        <v>1787</v>
      </c>
      <c r="E274" s="349" t="s">
        <v>1787</v>
      </c>
      <c r="F274" s="349" t="s">
        <v>1787</v>
      </c>
      <c r="G274" s="349" t="s">
        <v>3783</v>
      </c>
      <c r="H274" s="349" t="s">
        <v>1787</v>
      </c>
      <c r="I274" s="349" t="s">
        <v>3784</v>
      </c>
      <c r="J274" s="349" t="s">
        <v>4283</v>
      </c>
      <c r="K274" s="349" t="s">
        <v>3783</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4292</v>
      </c>
      <c r="BR274" s="349" t="s">
        <v>1787</v>
      </c>
      <c r="BS274" s="349" t="s">
        <v>1787</v>
      </c>
    </row>
    <row r="275" spans="1:71">
      <c r="A275" s="349" t="s">
        <v>97</v>
      </c>
      <c r="B275" s="349" t="s">
        <v>4293</v>
      </c>
      <c r="C275" s="349" t="s">
        <v>38</v>
      </c>
      <c r="D275" s="349" t="s">
        <v>1787</v>
      </c>
      <c r="E275" s="349" t="s">
        <v>1787</v>
      </c>
      <c r="F275" s="349" t="s">
        <v>1787</v>
      </c>
      <c r="G275" s="349" t="s">
        <v>3783</v>
      </c>
      <c r="H275" s="349" t="s">
        <v>1787</v>
      </c>
      <c r="I275" s="349" t="s">
        <v>3784</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4294</v>
      </c>
      <c r="BR275" s="349" t="s">
        <v>1787</v>
      </c>
      <c r="BS275" s="349" t="s">
        <v>1787</v>
      </c>
    </row>
    <row r="276" spans="1:71">
      <c r="A276" s="349" t="s">
        <v>97</v>
      </c>
      <c r="B276" s="349" t="s">
        <v>4295</v>
      </c>
      <c r="C276" s="349" t="s">
        <v>38</v>
      </c>
      <c r="D276" s="349" t="s">
        <v>1787</v>
      </c>
      <c r="E276" s="349" t="s">
        <v>1787</v>
      </c>
      <c r="F276" s="349" t="s">
        <v>1787</v>
      </c>
      <c r="G276" s="349" t="s">
        <v>3783</v>
      </c>
      <c r="H276" s="349" t="s">
        <v>1787</v>
      </c>
      <c r="I276" s="349" t="s">
        <v>3784</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4296</v>
      </c>
      <c r="BR276" s="349" t="s">
        <v>1787</v>
      </c>
      <c r="BS276" s="349" t="s">
        <v>1787</v>
      </c>
    </row>
    <row r="277" spans="1:71">
      <c r="A277" s="349" t="s">
        <v>97</v>
      </c>
      <c r="B277" s="349" t="s">
        <v>4297</v>
      </c>
      <c r="C277" s="349" t="s">
        <v>38</v>
      </c>
      <c r="D277" s="349" t="s">
        <v>1787</v>
      </c>
      <c r="E277" s="349" t="s">
        <v>1787</v>
      </c>
      <c r="F277" s="349" t="s">
        <v>1787</v>
      </c>
      <c r="G277" s="349" t="s">
        <v>3783</v>
      </c>
      <c r="H277" s="349" t="s">
        <v>1787</v>
      </c>
      <c r="I277" s="349" t="s">
        <v>3784</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4298</v>
      </c>
      <c r="BR277" s="349" t="s">
        <v>1787</v>
      </c>
      <c r="BS277" s="349" t="s">
        <v>1787</v>
      </c>
    </row>
    <row r="278" spans="1:71">
      <c r="A278" s="349" t="s">
        <v>97</v>
      </c>
      <c r="B278" s="349" t="s">
        <v>4299</v>
      </c>
      <c r="C278" s="349" t="s">
        <v>38</v>
      </c>
      <c r="D278" s="349" t="s">
        <v>1787</v>
      </c>
      <c r="E278" s="349" t="s">
        <v>1787</v>
      </c>
      <c r="F278" s="349" t="s">
        <v>1787</v>
      </c>
      <c r="G278" s="349" t="s">
        <v>3783</v>
      </c>
      <c r="H278" s="349" t="s">
        <v>1787</v>
      </c>
      <c r="I278" s="349" t="s">
        <v>3840</v>
      </c>
      <c r="J278" s="349" t="s">
        <v>4283</v>
      </c>
      <c r="K278" s="349" t="s">
        <v>3783</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4300</v>
      </c>
      <c r="BR278" s="349"/>
      <c r="BS278" s="349"/>
    </row>
    <row r="279" spans="1:71">
      <c r="A279" s="349" t="s">
        <v>97</v>
      </c>
      <c r="B279" s="349" t="s">
        <v>3261</v>
      </c>
      <c r="C279" s="349" t="s">
        <v>38</v>
      </c>
      <c r="D279" s="349" t="s">
        <v>1787</v>
      </c>
      <c r="E279" s="349" t="s">
        <v>1787</v>
      </c>
      <c r="F279" s="349" t="s">
        <v>1787</v>
      </c>
      <c r="G279" s="349" t="s">
        <v>3783</v>
      </c>
      <c r="H279" s="349" t="s">
        <v>1787</v>
      </c>
      <c r="I279" s="349" t="s">
        <v>217</v>
      </c>
      <c r="J279" s="349" t="s">
        <v>3255</v>
      </c>
      <c r="K279" s="349" t="s">
        <v>3783</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4301</v>
      </c>
      <c r="BR279" s="349" t="s">
        <v>1787</v>
      </c>
      <c r="BS279" s="349" t="s">
        <v>1787</v>
      </c>
    </row>
    <row r="280" spans="1:71">
      <c r="A280" s="349" t="s">
        <v>97</v>
      </c>
      <c r="B280" s="349" t="s">
        <v>4302</v>
      </c>
      <c r="C280" s="349" t="s">
        <v>40</v>
      </c>
      <c r="D280" s="349" t="s">
        <v>1787</v>
      </c>
      <c r="E280" s="349" t="s">
        <v>1787</v>
      </c>
      <c r="F280" s="349" t="s">
        <v>1787</v>
      </c>
      <c r="G280" s="349" t="s">
        <v>3783</v>
      </c>
      <c r="H280" s="349" t="s">
        <v>1787</v>
      </c>
      <c r="I280" s="349" t="s">
        <v>3784</v>
      </c>
      <c r="J280" s="349" t="s">
        <v>4283</v>
      </c>
      <c r="K280" s="349" t="s">
        <v>3783</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4303</v>
      </c>
      <c r="BR280" s="349"/>
      <c r="BS280" s="349"/>
    </row>
    <row r="281" spans="1:71">
      <c r="A281" s="349" t="s">
        <v>97</v>
      </c>
      <c r="B281" s="349" t="s">
        <v>3503</v>
      </c>
      <c r="C281" s="349" t="s">
        <v>40</v>
      </c>
      <c r="D281" s="349" t="s">
        <v>1787</v>
      </c>
      <c r="E281" s="349" t="s">
        <v>1787</v>
      </c>
      <c r="F281" s="349" t="s">
        <v>1787</v>
      </c>
      <c r="G281" s="349" t="s">
        <v>3783</v>
      </c>
      <c r="H281" s="349" t="s">
        <v>1787</v>
      </c>
      <c r="I281" s="349" t="s">
        <v>3497</v>
      </c>
      <c r="J281" s="349" t="s">
        <v>4304</v>
      </c>
      <c r="K281" s="349" t="s">
        <v>3783</v>
      </c>
      <c r="L281" s="349" t="s">
        <v>3625</v>
      </c>
      <c r="M281" s="349" t="s">
        <v>4304</v>
      </c>
      <c r="N281" s="349" t="s">
        <v>3783</v>
      </c>
      <c r="O281" s="349" t="s">
        <v>3803</v>
      </c>
      <c r="P281" s="349" t="s">
        <v>4305</v>
      </c>
      <c r="Q281" s="349" t="s">
        <v>3783</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4306</v>
      </c>
      <c r="BR281" s="349" t="s">
        <v>1787</v>
      </c>
      <c r="BS281" s="349" t="s">
        <v>1787</v>
      </c>
    </row>
    <row r="282" spans="1:71">
      <c r="A282" s="349" t="s">
        <v>97</v>
      </c>
      <c r="B282" s="349" t="s">
        <v>4307</v>
      </c>
      <c r="C282" s="349" t="s">
        <v>40</v>
      </c>
      <c r="D282" s="349" t="s">
        <v>1787</v>
      </c>
      <c r="E282" s="349" t="s">
        <v>1787</v>
      </c>
      <c r="F282" s="349" t="s">
        <v>1787</v>
      </c>
      <c r="G282" s="349" t="s">
        <v>3783</v>
      </c>
      <c r="H282" s="349" t="s">
        <v>1787</v>
      </c>
      <c r="I282" s="349" t="s">
        <v>3784</v>
      </c>
      <c r="J282" s="349" t="s">
        <v>4283</v>
      </c>
      <c r="K282" s="349" t="s">
        <v>3783</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4308</v>
      </c>
      <c r="BR282" s="349"/>
      <c r="BS282" s="349"/>
    </row>
    <row r="283" spans="1:71">
      <c r="A283" s="349" t="s">
        <v>97</v>
      </c>
      <c r="B283" s="349" t="s">
        <v>4309</v>
      </c>
      <c r="C283" s="349" t="s">
        <v>40</v>
      </c>
      <c r="D283" s="349" t="s">
        <v>1787</v>
      </c>
      <c r="E283" s="349" t="s">
        <v>1787</v>
      </c>
      <c r="F283" s="349" t="s">
        <v>1787</v>
      </c>
      <c r="G283" s="349" t="s">
        <v>3783</v>
      </c>
      <c r="H283" s="349" t="s">
        <v>1787</v>
      </c>
      <c r="I283" s="349" t="s">
        <v>3784</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4310</v>
      </c>
      <c r="BR283" s="349" t="s">
        <v>1787</v>
      </c>
      <c r="BS283" s="349" t="s">
        <v>1787</v>
      </c>
    </row>
    <row r="284" spans="1:71">
      <c r="A284" s="349" t="s">
        <v>97</v>
      </c>
      <c r="B284" s="349" t="s">
        <v>4307</v>
      </c>
      <c r="C284" s="349" t="s">
        <v>40</v>
      </c>
      <c r="D284" s="349"/>
      <c r="E284" s="349"/>
      <c r="F284" s="349"/>
      <c r="G284" s="349" t="s">
        <v>3783</v>
      </c>
      <c r="H284" s="349"/>
      <c r="I284" s="349" t="s">
        <v>3784</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4311</v>
      </c>
      <c r="BR284" s="349"/>
      <c r="BS284" s="349"/>
    </row>
    <row r="285" spans="1:71">
      <c r="A285" s="349" t="s">
        <v>97</v>
      </c>
      <c r="B285" s="349" t="s">
        <v>3262</v>
      </c>
      <c r="C285" s="349" t="s">
        <v>42</v>
      </c>
      <c r="D285" s="349" t="s">
        <v>1787</v>
      </c>
      <c r="E285" s="349" t="s">
        <v>1787</v>
      </c>
      <c r="F285" s="349" t="s">
        <v>1787</v>
      </c>
      <c r="G285" s="349" t="s">
        <v>3783</v>
      </c>
      <c r="H285" s="349" t="s">
        <v>1787</v>
      </c>
      <c r="I285" s="349" t="s">
        <v>3125</v>
      </c>
      <c r="J285" s="349" t="s">
        <v>3263</v>
      </c>
      <c r="K285" s="349" t="s">
        <v>3799</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4312</v>
      </c>
      <c r="BR285" s="349" t="s">
        <v>1787</v>
      </c>
      <c r="BS285" s="352" t="s">
        <v>3801</v>
      </c>
    </row>
    <row r="286" spans="1:71">
      <c r="A286" s="349" t="s">
        <v>97</v>
      </c>
      <c r="B286" s="349" t="s">
        <v>3264</v>
      </c>
      <c r="C286" s="349" t="s">
        <v>42</v>
      </c>
      <c r="D286" s="349" t="s">
        <v>1787</v>
      </c>
      <c r="E286" s="349" t="s">
        <v>1787</v>
      </c>
      <c r="F286" s="349" t="s">
        <v>1787</v>
      </c>
      <c r="G286" s="349" t="s">
        <v>3783</v>
      </c>
      <c r="H286" s="349" t="s">
        <v>1787</v>
      </c>
      <c r="I286" s="349" t="s">
        <v>3125</v>
      </c>
      <c r="J286" s="349" t="s">
        <v>3265</v>
      </c>
      <c r="K286" s="349" t="s">
        <v>3799</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4313</v>
      </c>
      <c r="BR286" s="349"/>
      <c r="BS286" s="352" t="s">
        <v>3801</v>
      </c>
    </row>
    <row r="287" spans="1:71">
      <c r="A287" s="349" t="s">
        <v>97</v>
      </c>
      <c r="B287" s="349" t="s">
        <v>4314</v>
      </c>
      <c r="C287" s="349" t="s">
        <v>42</v>
      </c>
      <c r="D287" s="349" t="s">
        <v>1787</v>
      </c>
      <c r="E287" s="349" t="s">
        <v>1787</v>
      </c>
      <c r="F287" s="349" t="s">
        <v>1787</v>
      </c>
      <c r="G287" s="349" t="s">
        <v>3783</v>
      </c>
      <c r="H287" s="349" t="s">
        <v>1787</v>
      </c>
      <c r="I287" s="349" t="s">
        <v>3784</v>
      </c>
      <c r="J287" s="349" t="s">
        <v>4283</v>
      </c>
      <c r="K287" s="349" t="s">
        <v>3783</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4315</v>
      </c>
      <c r="BR287" s="349" t="s">
        <v>1787</v>
      </c>
      <c r="BS287" s="349" t="s">
        <v>1787</v>
      </c>
    </row>
    <row r="288" spans="1:71">
      <c r="A288" s="353" t="s">
        <v>97</v>
      </c>
      <c r="B288" s="349" t="s">
        <v>3631</v>
      </c>
      <c r="C288" s="349" t="s">
        <v>44</v>
      </c>
      <c r="D288" s="349" t="s">
        <v>1787</v>
      </c>
      <c r="E288" s="349" t="s">
        <v>1787</v>
      </c>
      <c r="F288" s="349" t="s">
        <v>1787</v>
      </c>
      <c r="G288" s="349" t="s">
        <v>3783</v>
      </c>
      <c r="H288" s="349" t="s">
        <v>1787</v>
      </c>
      <c r="I288" s="349" t="s">
        <v>3625</v>
      </c>
      <c r="J288" s="349" t="s">
        <v>3632</v>
      </c>
      <c r="K288" s="349" t="s">
        <v>3783</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4316</v>
      </c>
      <c r="BR288" s="349"/>
      <c r="BS288" s="349"/>
    </row>
    <row r="289" spans="1:71">
      <c r="A289" s="349" t="s">
        <v>97</v>
      </c>
      <c r="B289" s="349" t="s">
        <v>3266</v>
      </c>
      <c r="C289" s="349" t="s">
        <v>44</v>
      </c>
      <c r="D289" s="349" t="s">
        <v>1787</v>
      </c>
      <c r="E289" s="349" t="s">
        <v>1787</v>
      </c>
      <c r="F289" s="349" t="s">
        <v>1787</v>
      </c>
      <c r="G289" s="349" t="s">
        <v>3783</v>
      </c>
      <c r="H289" s="349" t="s">
        <v>1787</v>
      </c>
      <c r="I289" s="349" t="s">
        <v>217</v>
      </c>
      <c r="J289" s="349" t="s">
        <v>3267</v>
      </c>
      <c r="K289" s="349" t="s">
        <v>3783</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4317</v>
      </c>
      <c r="BR289" s="349" t="s">
        <v>1787</v>
      </c>
      <c r="BS289" s="349" t="s">
        <v>1787</v>
      </c>
    </row>
    <row r="290" spans="1:71">
      <c r="A290" s="349" t="s">
        <v>97</v>
      </c>
      <c r="B290" s="349" t="s">
        <v>4318</v>
      </c>
      <c r="C290" s="349" t="s">
        <v>44</v>
      </c>
      <c r="D290" s="349" t="s">
        <v>1787</v>
      </c>
      <c r="E290" s="349" t="s">
        <v>1787</v>
      </c>
      <c r="F290" s="349" t="s">
        <v>1787</v>
      </c>
      <c r="G290" s="349" t="s">
        <v>3783</v>
      </c>
      <c r="H290" s="349" t="s">
        <v>1787</v>
      </c>
      <c r="I290" s="349" t="s">
        <v>3803</v>
      </c>
      <c r="J290" s="349" t="s">
        <v>4319</v>
      </c>
      <c r="K290" s="349" t="s">
        <v>3783</v>
      </c>
      <c r="L290" s="349" t="s">
        <v>3912</v>
      </c>
      <c r="M290" s="349" t="s">
        <v>4320</v>
      </c>
      <c r="N290" s="349" t="s">
        <v>3783</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4321</v>
      </c>
      <c r="BR290" s="349"/>
      <c r="BS290" s="349"/>
    </row>
    <row r="291" spans="1:71">
      <c r="A291" s="349" t="s">
        <v>97</v>
      </c>
      <c r="B291" s="349" t="s">
        <v>3268</v>
      </c>
      <c r="C291" s="349" t="s">
        <v>56</v>
      </c>
      <c r="D291" s="349" t="s">
        <v>1787</v>
      </c>
      <c r="E291" s="349" t="s">
        <v>1787</v>
      </c>
      <c r="F291" s="349" t="s">
        <v>1787</v>
      </c>
      <c r="G291" s="349" t="s">
        <v>3783</v>
      </c>
      <c r="H291" s="349" t="s">
        <v>1787</v>
      </c>
      <c r="I291" s="349" t="s">
        <v>1692</v>
      </c>
      <c r="J291" s="349" t="s">
        <v>4322</v>
      </c>
      <c r="K291" s="349" t="s">
        <v>3783</v>
      </c>
      <c r="L291" s="349" t="s">
        <v>217</v>
      </c>
      <c r="M291" s="349" t="s">
        <v>4323</v>
      </c>
      <c r="N291" s="349" t="s">
        <v>3783</v>
      </c>
      <c r="O291" s="349" t="s">
        <v>3848</v>
      </c>
      <c r="P291" s="349" t="s">
        <v>4323</v>
      </c>
      <c r="Q291" s="349" t="s">
        <v>3783</v>
      </c>
      <c r="R291" s="349" t="s">
        <v>3880</v>
      </c>
      <c r="S291" s="349" t="s">
        <v>4323</v>
      </c>
      <c r="T291" s="349" t="s">
        <v>3783</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4324</v>
      </c>
      <c r="BR291" s="349" t="s">
        <v>1787</v>
      </c>
      <c r="BS291" s="349" t="s">
        <v>1787</v>
      </c>
    </row>
    <row r="292" spans="1:71">
      <c r="A292" s="349" t="s">
        <v>97</v>
      </c>
      <c r="B292" s="349" t="s">
        <v>3271</v>
      </c>
      <c r="C292" s="349" t="s">
        <v>56</v>
      </c>
      <c r="D292" s="349" t="s">
        <v>1787</v>
      </c>
      <c r="E292" s="349" t="s">
        <v>1787</v>
      </c>
      <c r="F292" s="349" t="s">
        <v>1787</v>
      </c>
      <c r="G292" s="349" t="s">
        <v>3783</v>
      </c>
      <c r="H292" s="349" t="s">
        <v>1787</v>
      </c>
      <c r="I292" s="349" t="s">
        <v>1692</v>
      </c>
      <c r="J292" s="349" t="s">
        <v>4322</v>
      </c>
      <c r="K292" s="349" t="s">
        <v>3783</v>
      </c>
      <c r="L292" s="349" t="s">
        <v>217</v>
      </c>
      <c r="M292" s="349" t="s">
        <v>4323</v>
      </c>
      <c r="N292" s="349" t="s">
        <v>3783</v>
      </c>
      <c r="O292" s="349" t="s">
        <v>3848</v>
      </c>
      <c r="P292" s="349" t="s">
        <v>4323</v>
      </c>
      <c r="Q292" s="349" t="s">
        <v>3783</v>
      </c>
      <c r="R292" s="349" t="s">
        <v>3880</v>
      </c>
      <c r="S292" s="349" t="s">
        <v>4323</v>
      </c>
      <c r="T292" s="349" t="s">
        <v>3783</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4325</v>
      </c>
      <c r="BR292" s="349"/>
      <c r="BS292" s="349"/>
    </row>
    <row r="293" spans="1:71">
      <c r="A293" s="349" t="s">
        <v>97</v>
      </c>
      <c r="B293" s="349" t="s">
        <v>3272</v>
      </c>
      <c r="C293" s="349" t="s">
        <v>56</v>
      </c>
      <c r="D293" s="349" t="s">
        <v>1787</v>
      </c>
      <c r="E293" s="349" t="s">
        <v>1787</v>
      </c>
      <c r="F293" s="349" t="s">
        <v>1787</v>
      </c>
      <c r="G293" s="349" t="s">
        <v>3783</v>
      </c>
      <c r="H293" s="349" t="s">
        <v>1787</v>
      </c>
      <c r="I293" s="349" t="s">
        <v>217</v>
      </c>
      <c r="J293" s="349" t="s">
        <v>3273</v>
      </c>
      <c r="K293" s="349" t="s">
        <v>3783</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4326</v>
      </c>
      <c r="BR293" s="349" t="s">
        <v>1787</v>
      </c>
      <c r="BS293" s="349" t="s">
        <v>1787</v>
      </c>
    </row>
    <row r="294" spans="1:71">
      <c r="A294" s="349" t="s">
        <v>97</v>
      </c>
      <c r="B294" s="349" t="s">
        <v>4327</v>
      </c>
      <c r="C294" s="349" t="s">
        <v>56</v>
      </c>
      <c r="D294" s="349" t="s">
        <v>1787</v>
      </c>
      <c r="E294" s="349" t="s">
        <v>1787</v>
      </c>
      <c r="F294" s="349" t="s">
        <v>1787</v>
      </c>
      <c r="G294" s="349" t="s">
        <v>3783</v>
      </c>
      <c r="H294" s="349" t="s">
        <v>1787</v>
      </c>
      <c r="I294" s="349" t="s">
        <v>3784</v>
      </c>
      <c r="J294" s="349" t="s">
        <v>4283</v>
      </c>
      <c r="K294" s="349" t="s">
        <v>3783</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4328</v>
      </c>
      <c r="BR294" s="349"/>
      <c r="BS294" s="349"/>
    </row>
    <row r="295" spans="1:71">
      <c r="A295" s="349" t="s">
        <v>97</v>
      </c>
      <c r="B295" s="349" t="s">
        <v>4329</v>
      </c>
      <c r="C295" s="349" t="s">
        <v>56</v>
      </c>
      <c r="D295" s="349" t="s">
        <v>1787</v>
      </c>
      <c r="E295" s="349" t="s">
        <v>1787</v>
      </c>
      <c r="F295" s="349" t="s">
        <v>1787</v>
      </c>
      <c r="G295" s="349" t="s">
        <v>3783</v>
      </c>
      <c r="H295" s="349" t="s">
        <v>1787</v>
      </c>
      <c r="I295" s="349" t="s">
        <v>3784</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4330</v>
      </c>
      <c r="BR295" s="349" t="s">
        <v>1787</v>
      </c>
      <c r="BS295" s="349" t="s">
        <v>1787</v>
      </c>
    </row>
    <row r="296" spans="1:71">
      <c r="A296" s="353" t="s">
        <v>97</v>
      </c>
      <c r="B296" s="349" t="s">
        <v>3274</v>
      </c>
      <c r="C296" s="349" t="s">
        <v>57</v>
      </c>
      <c r="D296" s="349" t="s">
        <v>1787</v>
      </c>
      <c r="E296" s="349" t="s">
        <v>1787</v>
      </c>
      <c r="F296" s="349" t="s">
        <v>1787</v>
      </c>
      <c r="G296" s="349" t="s">
        <v>3783</v>
      </c>
      <c r="H296" s="349" t="s">
        <v>1787</v>
      </c>
      <c r="I296" s="349" t="s">
        <v>3125</v>
      </c>
      <c r="J296" s="349" t="s">
        <v>3275</v>
      </c>
      <c r="K296" s="349" t="s">
        <v>3783</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4331</v>
      </c>
      <c r="BR296" s="349" t="s">
        <v>1787</v>
      </c>
      <c r="BS296" s="349" t="s">
        <v>1787</v>
      </c>
    </row>
    <row r="297" spans="1:71">
      <c r="A297" s="349" t="s">
        <v>97</v>
      </c>
      <c r="B297" s="349" t="s">
        <v>3091</v>
      </c>
      <c r="C297" s="349" t="s">
        <v>57</v>
      </c>
      <c r="D297" s="349" t="s">
        <v>1787</v>
      </c>
      <c r="E297" s="349" t="s">
        <v>1787</v>
      </c>
      <c r="F297" s="349" t="s">
        <v>1787</v>
      </c>
      <c r="G297" s="349" t="s">
        <v>3783</v>
      </c>
      <c r="H297" s="349" t="s">
        <v>1787</v>
      </c>
      <c r="I297" s="349" t="s">
        <v>3880</v>
      </c>
      <c r="J297" s="349" t="s">
        <v>4332</v>
      </c>
      <c r="K297" s="349" t="s">
        <v>3799</v>
      </c>
      <c r="L297" s="349" t="s">
        <v>4333</v>
      </c>
      <c r="M297" s="349" t="s">
        <v>4334</v>
      </c>
      <c r="N297" s="349" t="s">
        <v>3799</v>
      </c>
      <c r="O297" s="349" t="s">
        <v>1692</v>
      </c>
      <c r="P297" s="349" t="s">
        <v>4334</v>
      </c>
      <c r="Q297" s="349" t="s">
        <v>3799</v>
      </c>
      <c r="R297" s="349" t="s">
        <v>669</v>
      </c>
      <c r="S297" s="349" t="s">
        <v>4334</v>
      </c>
      <c r="T297" s="349" t="s">
        <v>3799</v>
      </c>
      <c r="U297" s="349" t="s">
        <v>4335</v>
      </c>
      <c r="V297" s="349" t="s">
        <v>4334</v>
      </c>
      <c r="W297" s="349" t="s">
        <v>3799</v>
      </c>
      <c r="X297" s="349" t="s">
        <v>4225</v>
      </c>
      <c r="Y297" s="349" t="s">
        <v>4334</v>
      </c>
      <c r="Z297" s="349" t="s">
        <v>3799</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4336</v>
      </c>
      <c r="BR297" s="349" t="s">
        <v>1787</v>
      </c>
      <c r="BS297" s="352" t="s">
        <v>3801</v>
      </c>
    </row>
    <row r="298" spans="1:71">
      <c r="A298" s="349" t="s">
        <v>97</v>
      </c>
      <c r="B298" s="349" t="s">
        <v>2947</v>
      </c>
      <c r="C298" s="349" t="s">
        <v>58</v>
      </c>
      <c r="D298" s="349" t="s">
        <v>1787</v>
      </c>
      <c r="E298" s="349" t="s">
        <v>1787</v>
      </c>
      <c r="F298" s="349" t="s">
        <v>1787</v>
      </c>
      <c r="G298" s="349" t="s">
        <v>3783</v>
      </c>
      <c r="H298" s="349" t="s">
        <v>1787</v>
      </c>
      <c r="I298" s="349" t="s">
        <v>217</v>
      </c>
      <c r="J298" s="349" t="s">
        <v>4337</v>
      </c>
      <c r="K298" s="349" t="s">
        <v>3783</v>
      </c>
      <c r="L298" s="349" t="s">
        <v>2854</v>
      </c>
      <c r="M298" s="349" t="s">
        <v>4337</v>
      </c>
      <c r="N298" s="349" t="s">
        <v>3783</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4338</v>
      </c>
      <c r="BR298" s="349" t="s">
        <v>1787</v>
      </c>
      <c r="BS298" s="349" t="s">
        <v>1787</v>
      </c>
    </row>
    <row r="299" spans="1:71">
      <c r="A299" s="349" t="s">
        <v>97</v>
      </c>
      <c r="B299" s="349" t="s">
        <v>3276</v>
      </c>
      <c r="C299" s="349" t="s">
        <v>58</v>
      </c>
      <c r="D299" s="349" t="s">
        <v>1787</v>
      </c>
      <c r="E299" s="349" t="s">
        <v>1787</v>
      </c>
      <c r="F299" s="349" t="s">
        <v>1787</v>
      </c>
      <c r="G299" s="349" t="s">
        <v>3783</v>
      </c>
      <c r="H299" s="349" t="s">
        <v>1787</v>
      </c>
      <c r="I299" s="349" t="s">
        <v>3125</v>
      </c>
      <c r="J299" s="349" t="s">
        <v>3277</v>
      </c>
      <c r="K299" s="349" t="s">
        <v>3783</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4339</v>
      </c>
      <c r="BR299" s="349" t="s">
        <v>1787</v>
      </c>
      <c r="BS299" s="349" t="s">
        <v>1787</v>
      </c>
    </row>
    <row r="300" spans="1:71">
      <c r="A300" s="349" t="s">
        <v>97</v>
      </c>
      <c r="B300" s="349" t="s">
        <v>3278</v>
      </c>
      <c r="C300" s="349" t="s">
        <v>58</v>
      </c>
      <c r="D300" s="349" t="s">
        <v>1787</v>
      </c>
      <c r="E300" s="349" t="s">
        <v>1787</v>
      </c>
      <c r="F300" s="349" t="s">
        <v>1787</v>
      </c>
      <c r="G300" s="349" t="s">
        <v>3783</v>
      </c>
      <c r="H300" s="349" t="s">
        <v>1787</v>
      </c>
      <c r="I300" s="349" t="s">
        <v>217</v>
      </c>
      <c r="J300" s="349" t="s">
        <v>3279</v>
      </c>
      <c r="K300" s="349" t="s">
        <v>3799</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4340</v>
      </c>
      <c r="BR300" s="349" t="s">
        <v>1787</v>
      </c>
      <c r="BS300" s="352" t="s">
        <v>3801</v>
      </c>
    </row>
    <row r="301" spans="1:71">
      <c r="A301" s="349" t="s">
        <v>97</v>
      </c>
      <c r="B301" s="349" t="s">
        <v>4341</v>
      </c>
      <c r="C301" s="349" t="s">
        <v>58</v>
      </c>
      <c r="D301" s="349" t="s">
        <v>1787</v>
      </c>
      <c r="E301" s="349" t="s">
        <v>1787</v>
      </c>
      <c r="F301" s="349" t="s">
        <v>1787</v>
      </c>
      <c r="G301" s="349" t="s">
        <v>3783</v>
      </c>
      <c r="H301" s="349" t="s">
        <v>1787</v>
      </c>
      <c r="I301" s="349" t="s">
        <v>3784</v>
      </c>
      <c r="J301" s="349" t="s">
        <v>4283</v>
      </c>
      <c r="K301" s="349" t="s">
        <v>3783</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4342</v>
      </c>
      <c r="BR301" s="349" t="s">
        <v>1787</v>
      </c>
      <c r="BS301" s="349" t="s">
        <v>1787</v>
      </c>
    </row>
    <row r="302" spans="1:71">
      <c r="A302" s="353" t="s">
        <v>97</v>
      </c>
      <c r="B302" s="349" t="s">
        <v>2949</v>
      </c>
      <c r="C302" s="353" t="s">
        <v>56</v>
      </c>
      <c r="D302" s="349" t="s">
        <v>1787</v>
      </c>
      <c r="E302" s="349" t="s">
        <v>1787</v>
      </c>
      <c r="F302" s="349" t="s">
        <v>1787</v>
      </c>
      <c r="G302" s="349" t="s">
        <v>3783</v>
      </c>
      <c r="H302" s="349" t="s">
        <v>2835</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4343</v>
      </c>
      <c r="BR302" s="349" t="s">
        <v>1787</v>
      </c>
      <c r="BS302" s="352" t="s">
        <v>3801</v>
      </c>
    </row>
    <row r="303" spans="1:71">
      <c r="A303" s="352" t="s">
        <v>97</v>
      </c>
      <c r="B303" s="352" t="s">
        <v>3280</v>
      </c>
      <c r="C303" s="352" t="s">
        <v>3281</v>
      </c>
      <c r="D303" s="352" t="s">
        <v>1787</v>
      </c>
      <c r="E303" s="352" t="s">
        <v>3783</v>
      </c>
      <c r="F303" s="352" t="s">
        <v>3799</v>
      </c>
      <c r="G303" s="352" t="s">
        <v>3783</v>
      </c>
      <c r="H303" s="352" t="s">
        <v>1787</v>
      </c>
      <c r="I303" s="352" t="s">
        <v>217</v>
      </c>
      <c r="J303" s="352" t="s">
        <v>3282</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4344</v>
      </c>
      <c r="BR303" s="267" t="s">
        <v>1787</v>
      </c>
      <c r="BS303" s="267" t="s">
        <v>1787</v>
      </c>
    </row>
    <row r="304" spans="1:71">
      <c r="A304" s="352" t="s">
        <v>97</v>
      </c>
      <c r="B304" s="352" t="s">
        <v>3283</v>
      </c>
      <c r="C304" s="352" t="s">
        <v>3284</v>
      </c>
      <c r="D304" s="352" t="s">
        <v>1787</v>
      </c>
      <c r="E304" s="352" t="s">
        <v>3783</v>
      </c>
      <c r="F304" s="352" t="s">
        <v>3783</v>
      </c>
      <c r="G304" s="352" t="s">
        <v>3783</v>
      </c>
      <c r="H304" s="352" t="s">
        <v>1787</v>
      </c>
      <c r="I304" s="352" t="s">
        <v>3125</v>
      </c>
      <c r="J304" s="352" t="s">
        <v>3285</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4345</v>
      </c>
      <c r="BR304" s="267" t="s">
        <v>1787</v>
      </c>
      <c r="BS304" s="267" t="s">
        <v>1787</v>
      </c>
    </row>
    <row r="305" spans="1:71">
      <c r="A305" s="352" t="s">
        <v>97</v>
      </c>
      <c r="B305" s="352" t="s">
        <v>4346</v>
      </c>
      <c r="C305" s="352" t="s">
        <v>3234</v>
      </c>
      <c r="D305" s="352" t="s">
        <v>1787</v>
      </c>
      <c r="E305" s="352" t="s">
        <v>3783</v>
      </c>
      <c r="F305" s="352" t="s">
        <v>3799</v>
      </c>
      <c r="G305" s="352" t="s">
        <v>3783</v>
      </c>
      <c r="H305" s="352" t="s">
        <v>1787</v>
      </c>
      <c r="I305" s="352" t="s">
        <v>3848</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4347</v>
      </c>
      <c r="BR305" s="267" t="s">
        <v>1787</v>
      </c>
      <c r="BS305" s="267" t="s">
        <v>1787</v>
      </c>
    </row>
    <row r="306" spans="1:71">
      <c r="A306" s="352" t="s">
        <v>97</v>
      </c>
      <c r="B306" s="352" t="s">
        <v>2950</v>
      </c>
      <c r="C306" s="352" t="s">
        <v>2951</v>
      </c>
      <c r="D306" s="352" t="s">
        <v>1787</v>
      </c>
      <c r="E306" s="352" t="s">
        <v>3783</v>
      </c>
      <c r="F306" s="352" t="s">
        <v>3783</v>
      </c>
      <c r="G306" s="352" t="s">
        <v>3783</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4348</v>
      </c>
      <c r="BR306" s="267" t="s">
        <v>1787</v>
      </c>
      <c r="BS306" s="267" t="s">
        <v>1787</v>
      </c>
    </row>
    <row r="307" spans="1:71">
      <c r="A307" s="352" t="s">
        <v>97</v>
      </c>
      <c r="B307" s="352" t="s">
        <v>2952</v>
      </c>
      <c r="C307" s="352" t="s">
        <v>2951</v>
      </c>
      <c r="D307" s="352" t="s">
        <v>1787</v>
      </c>
      <c r="E307" s="352" t="s">
        <v>3783</v>
      </c>
      <c r="F307" s="352" t="s">
        <v>3783</v>
      </c>
      <c r="G307" s="352" t="s">
        <v>3783</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4349</v>
      </c>
      <c r="BR307" s="267" t="s">
        <v>1787</v>
      </c>
      <c r="BS307" s="267" t="s">
        <v>1787</v>
      </c>
    </row>
    <row r="308" spans="1:71">
      <c r="A308" s="352" t="s">
        <v>97</v>
      </c>
      <c r="B308" s="352" t="s">
        <v>4350</v>
      </c>
      <c r="C308" s="352" t="s">
        <v>4351</v>
      </c>
      <c r="D308" s="352" t="s">
        <v>1787</v>
      </c>
      <c r="E308" s="352" t="s">
        <v>3783</v>
      </c>
      <c r="F308" s="352" t="s">
        <v>3783</v>
      </c>
      <c r="G308" s="352" t="s">
        <v>3783</v>
      </c>
      <c r="H308" s="352" t="s">
        <v>1787</v>
      </c>
      <c r="I308" s="352" t="s">
        <v>3848</v>
      </c>
      <c r="J308" s="352" t="s">
        <v>4352</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4353</v>
      </c>
      <c r="BR308" s="267" t="s">
        <v>1787</v>
      </c>
      <c r="BS308" s="267" t="s">
        <v>1787</v>
      </c>
    </row>
    <row r="309" spans="1:71">
      <c r="A309" s="352" t="s">
        <v>97</v>
      </c>
      <c r="B309" s="352" t="s">
        <v>3286</v>
      </c>
      <c r="C309" s="352" t="s">
        <v>40</v>
      </c>
      <c r="D309" s="352"/>
      <c r="E309" s="352"/>
      <c r="F309" s="352"/>
      <c r="G309" s="352"/>
      <c r="H309" s="352"/>
      <c r="I309" s="352" t="s">
        <v>217</v>
      </c>
      <c r="J309" s="352" t="s">
        <v>3287</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4354</v>
      </c>
      <c r="BR309" s="267"/>
      <c r="BS309" s="267"/>
    </row>
    <row r="310" spans="1:71">
      <c r="A310" s="351" t="s">
        <v>97</v>
      </c>
      <c r="B310" s="351" t="s">
        <v>3288</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4355</v>
      </c>
      <c r="BR310" s="266"/>
      <c r="BS310" s="266"/>
    </row>
    <row r="311" spans="1:71">
      <c r="A311" s="267" t="s">
        <v>97</v>
      </c>
      <c r="B311" s="267" t="s">
        <v>4356</v>
      </c>
      <c r="C311" s="267" t="s">
        <v>4357</v>
      </c>
      <c r="D311" s="267"/>
      <c r="E311" s="267" t="s">
        <v>3944</v>
      </c>
      <c r="F311" s="267" t="s">
        <v>3944</v>
      </c>
      <c r="G311" s="267"/>
      <c r="H311" s="267"/>
      <c r="I311" s="267" t="s">
        <v>3784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4358</v>
      </c>
      <c r="BR311" s="267"/>
      <c r="BS311" s="267"/>
    </row>
    <row r="312" spans="1:71">
      <c r="A312" s="267" t="s">
        <v>97</v>
      </c>
      <c r="B312" s="207" t="s">
        <v>4359</v>
      </c>
      <c r="C312" s="207" t="s">
        <v>4360</v>
      </c>
      <c r="E312" s="207" t="s">
        <v>3944</v>
      </c>
      <c r="F312" s="207" t="s">
        <v>3944</v>
      </c>
      <c r="G312" s="50" t="s">
        <v>3799</v>
      </c>
      <c r="I312" s="207" t="s">
        <v>4022</v>
      </c>
      <c r="J312" s="207" t="s">
        <v>4361</v>
      </c>
      <c r="BQ312" s="50" t="s">
        <v>4362</v>
      </c>
    </row>
    <row r="313" spans="1:71">
      <c r="A313" s="267" t="s">
        <v>97</v>
      </c>
      <c r="B313" s="207" t="s">
        <v>4363</v>
      </c>
      <c r="C313" s="207" t="s">
        <v>4351</v>
      </c>
      <c r="E313" s="207" t="s">
        <v>3944</v>
      </c>
      <c r="F313" s="207" t="s">
        <v>3944</v>
      </c>
      <c r="I313" s="267" t="s">
        <v>3784</v>
      </c>
      <c r="J313" s="207"/>
      <c r="BQ313" s="50" t="s">
        <v>4364</v>
      </c>
    </row>
    <row r="314" spans="1:71">
      <c r="A314" s="267" t="s">
        <v>97</v>
      </c>
      <c r="B314" s="207" t="s">
        <v>4365</v>
      </c>
      <c r="C314" s="207" t="s">
        <v>4360</v>
      </c>
      <c r="E314" s="207" t="s">
        <v>3944</v>
      </c>
      <c r="F314" s="207" t="s">
        <v>3944</v>
      </c>
      <c r="I314" s="267" t="s">
        <v>3784</v>
      </c>
      <c r="J314" s="207"/>
      <c r="BQ314" s="50" t="s">
        <v>4366</v>
      </c>
    </row>
    <row r="315" spans="1:71">
      <c r="A315" s="267" t="s">
        <v>97</v>
      </c>
      <c r="B315" s="207" t="s">
        <v>4367</v>
      </c>
      <c r="C315" s="207" t="s">
        <v>4351</v>
      </c>
      <c r="E315" s="207" t="s">
        <v>3944</v>
      </c>
      <c r="F315" s="207" t="s">
        <v>3944</v>
      </c>
      <c r="I315" s="267" t="s">
        <v>3784</v>
      </c>
      <c r="J315" s="207"/>
      <c r="BQ315" s="50" t="s">
        <v>4368</v>
      </c>
    </row>
    <row r="316" spans="1:71">
      <c r="A316" s="267" t="s">
        <v>97</v>
      </c>
      <c r="B316" s="207" t="s">
        <v>4369</v>
      </c>
      <c r="C316" s="207" t="s">
        <v>4370</v>
      </c>
      <c r="E316" s="207" t="s">
        <v>3944</v>
      </c>
      <c r="F316" s="207" t="s">
        <v>3944</v>
      </c>
      <c r="I316" s="207" t="s">
        <v>2987</v>
      </c>
      <c r="J316" s="207"/>
      <c r="BQ316" s="50" t="s">
        <v>4371</v>
      </c>
    </row>
    <row r="317" spans="1:71">
      <c r="A317" s="267" t="s">
        <v>97</v>
      </c>
      <c r="B317" s="207" t="s">
        <v>4372</v>
      </c>
      <c r="C317" s="207" t="s">
        <v>4373</v>
      </c>
      <c r="E317" s="207" t="s">
        <v>3944</v>
      </c>
      <c r="F317" s="207" t="s">
        <v>3944</v>
      </c>
      <c r="I317" s="267" t="s">
        <v>3784</v>
      </c>
      <c r="J317" s="207"/>
      <c r="BQ317" s="50" t="s">
        <v>4374</v>
      </c>
    </row>
    <row r="318" spans="1:71">
      <c r="A318" s="267" t="s">
        <v>97</v>
      </c>
      <c r="B318" s="207" t="s">
        <v>4375</v>
      </c>
      <c r="C318" s="207" t="s">
        <v>4376</v>
      </c>
      <c r="E318" s="207" t="s">
        <v>3944</v>
      </c>
      <c r="F318" s="207" t="s">
        <v>3948</v>
      </c>
      <c r="I318" s="267" t="s">
        <v>3784</v>
      </c>
      <c r="J318" s="207"/>
      <c r="BQ318" s="50" t="s">
        <v>4377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19 Z2:Z419 AU2:AU419 AX2:AX419 BA2:BA419 BD2:BD419 BG2:BG419 BJ2:BJ419 BM2:BM419 D2:D419 E2:E419 F2:F419 G2:G419 K2:K419 N2:N419 Q2:Q419 AO2:AO419 T2:T419 W2:W419 AR2:AR419 AF2:AF419 D420:D1724 AI2:AI419 E420:E1724 AL2:AL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2826</v>
      </c>
      <c r="C1" s="268" t="s">
        <v>3715</v>
      </c>
      <c r="D1" s="268" t="s">
        <v>3716</v>
      </c>
      <c r="E1" s="268" t="s">
        <v>3717</v>
      </c>
      <c r="F1" s="268" t="s">
        <v>3718</v>
      </c>
      <c r="G1" s="268" t="s">
        <v>3719</v>
      </c>
      <c r="H1" s="268" t="s">
        <v>2942</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3781</v>
      </c>
    </row>
    <row r="2" spans="1:70">
      <c r="A2" s="267" t="s">
        <v>14</v>
      </c>
      <c r="B2" s="267" t="s">
        <v>2954</v>
      </c>
      <c r="C2" s="267" t="s">
        <v>17</v>
      </c>
      <c r="D2" s="267"/>
      <c r="E2" s="267"/>
      <c r="F2" s="267"/>
      <c r="G2" s="267" t="s">
        <v>3783</v>
      </c>
      <c r="H2" s="267"/>
      <c r="I2" s="267" t="s">
        <v>2854</v>
      </c>
      <c r="J2" s="267" t="s">
        <v>2955</v>
      </c>
      <c r="K2" s="267" t="s">
        <v>3799</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4378</v>
      </c>
      <c r="BR2" s="267" t="s">
        <v>3801</v>
      </c>
    </row>
    <row r="3" spans="1:70">
      <c r="A3" s="266" t="s">
        <v>14</v>
      </c>
      <c r="B3" s="266" t="s">
        <v>3095</v>
      </c>
      <c r="C3" s="266" t="s">
        <v>19</v>
      </c>
      <c r="D3" s="266"/>
      <c r="E3" s="266"/>
      <c r="F3" s="266"/>
      <c r="G3" s="266" t="s">
        <v>3783</v>
      </c>
      <c r="H3" s="266"/>
      <c r="I3" s="266" t="s">
        <v>669</v>
      </c>
      <c r="J3" s="266" t="s">
        <v>3096</v>
      </c>
      <c r="K3" s="266" t="s">
        <v>3783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4379</v>
      </c>
      <c r="BR3" s="266"/>
    </row>
    <row r="4" spans="1:70">
      <c r="A4" s="267" t="s">
        <v>14</v>
      </c>
      <c r="B4" s="267" t="s">
        <v>2956</v>
      </c>
      <c r="C4" s="267" t="s">
        <v>2957</v>
      </c>
      <c r="D4" s="267"/>
      <c r="E4" s="267"/>
      <c r="F4" s="267"/>
      <c r="G4" s="267" t="s">
        <v>3783</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4380</v>
      </c>
      <c r="BR4" s="267"/>
    </row>
    <row r="5" spans="1:70">
      <c r="A5" s="266" t="s">
        <v>14</v>
      </c>
      <c r="B5" s="266" t="s">
        <v>2958</v>
      </c>
      <c r="C5" s="266"/>
      <c r="D5" s="266"/>
      <c r="E5" s="266"/>
      <c r="F5" s="266"/>
      <c r="G5" s="266" t="s">
        <v>3783</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4381</v>
      </c>
      <c r="BR5" s="266"/>
    </row>
    <row r="6" spans="1:70">
      <c r="A6" s="267" t="s">
        <v>14</v>
      </c>
      <c r="B6" s="267" t="s">
        <v>3290</v>
      </c>
      <c r="C6" s="267" t="s">
        <v>3291</v>
      </c>
      <c r="D6" s="267"/>
      <c r="E6" s="267"/>
      <c r="F6" s="267"/>
      <c r="G6" s="267" t="s">
        <v>3783</v>
      </c>
      <c r="H6" s="267"/>
      <c r="I6" s="267" t="s">
        <v>3125</v>
      </c>
      <c r="J6" s="267" t="s">
        <v>3292</v>
      </c>
      <c r="K6" s="267" t="s">
        <v>3799</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4382</v>
      </c>
      <c r="BR6" s="267" t="s">
        <v>3801</v>
      </c>
    </row>
    <row r="7" spans="1:70">
      <c r="A7" s="266" t="s">
        <v>14</v>
      </c>
      <c r="B7" s="266" t="s">
        <v>3293</v>
      </c>
      <c r="C7" s="266"/>
      <c r="D7" s="266"/>
      <c r="E7" s="266"/>
      <c r="F7" s="266"/>
      <c r="G7" s="266" t="s">
        <v>3783</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4383</v>
      </c>
      <c r="BR7" s="266"/>
    </row>
    <row r="8" spans="1:70" ht="15" customHeight="1">
      <c r="A8" s="267" t="s">
        <v>14</v>
      </c>
      <c r="B8" s="267" t="s">
        <v>4384</v>
      </c>
      <c r="C8" s="267" t="s">
        <v>23</v>
      </c>
      <c r="D8" s="267"/>
      <c r="E8" s="267"/>
      <c r="F8" s="267"/>
      <c r="G8" s="267" t="s">
        <v>3783</v>
      </c>
      <c r="H8" s="267"/>
      <c r="I8" s="267" t="s">
        <v>3784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4385</v>
      </c>
      <c r="BR8" s="267"/>
    </row>
    <row r="9" spans="1:70">
      <c r="A9" s="266" t="s">
        <v>14</v>
      </c>
      <c r="B9" s="266" t="s">
        <v>4386</v>
      </c>
      <c r="C9" s="266" t="s">
        <v>17</v>
      </c>
      <c r="D9" s="266"/>
      <c r="E9" s="266"/>
      <c r="F9" s="266"/>
      <c r="G9" s="266" t="s">
        <v>3783</v>
      </c>
      <c r="H9" s="266"/>
      <c r="I9" s="266" t="s">
        <v>3784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4387</v>
      </c>
      <c r="BR9" s="266"/>
    </row>
    <row r="10" spans="1:70">
      <c r="A10" s="267" t="s">
        <v>7</v>
      </c>
      <c r="B10" s="267" t="s">
        <v>4388</v>
      </c>
      <c r="C10" s="267" t="s">
        <v>11</v>
      </c>
      <c r="D10" s="267"/>
      <c r="E10" s="267"/>
      <c r="F10" s="267"/>
      <c r="G10" s="267" t="s">
        <v>3783</v>
      </c>
      <c r="H10" s="267"/>
      <c r="I10" s="267" t="s">
        <v>3803</v>
      </c>
      <c r="J10" s="267" t="s">
        <v>3912</v>
      </c>
      <c r="K10" s="267" t="s">
        <v>3783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4389</v>
      </c>
      <c r="BR10" s="267"/>
    </row>
    <row r="11" spans="1:70">
      <c r="A11" s="266" t="s">
        <v>7</v>
      </c>
      <c r="B11" s="266" t="s">
        <v>3295</v>
      </c>
      <c r="C11" s="266" t="s">
        <v>10</v>
      </c>
      <c r="D11" s="266"/>
      <c r="E11" s="266"/>
      <c r="F11" s="266"/>
      <c r="G11" s="266" t="s">
        <v>3783</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4390</v>
      </c>
      <c r="BR11" s="266"/>
    </row>
    <row r="12" spans="1:70">
      <c r="A12" s="267" t="s">
        <v>7</v>
      </c>
      <c r="B12" s="267" t="s">
        <v>3296</v>
      </c>
      <c r="C12" s="267" t="s">
        <v>3297</v>
      </c>
      <c r="D12" s="267"/>
      <c r="E12" s="267"/>
      <c r="F12" s="267"/>
      <c r="G12" s="267" t="s">
        <v>3783</v>
      </c>
      <c r="H12" s="267"/>
      <c r="I12" s="267" t="s">
        <v>217</v>
      </c>
      <c r="J12" s="267" t="s">
        <v>3298</v>
      </c>
      <c r="K12" s="267" t="s">
        <v>3783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4391</v>
      </c>
      <c r="BR12" s="267"/>
    </row>
    <row r="13" spans="1:70">
      <c r="A13" s="266" t="s">
        <v>7</v>
      </c>
      <c r="B13" s="266" t="s">
        <v>3299</v>
      </c>
      <c r="C13" s="266" t="s">
        <v>3297</v>
      </c>
      <c r="D13" s="266"/>
      <c r="E13" s="266"/>
      <c r="F13" s="266"/>
      <c r="G13" s="266" t="s">
        <v>3783</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4392</v>
      </c>
      <c r="BR13" s="266"/>
    </row>
    <row r="14" spans="1:70">
      <c r="A14" s="267" t="s">
        <v>7</v>
      </c>
      <c r="B14" s="267" t="s">
        <v>3300</v>
      </c>
      <c r="C14" s="267" t="s">
        <v>12</v>
      </c>
      <c r="D14" s="267"/>
      <c r="E14" s="267"/>
      <c r="F14" s="267"/>
      <c r="G14" s="267" t="s">
        <v>3783</v>
      </c>
      <c r="H14" s="267"/>
      <c r="I14" s="267" t="s">
        <v>217</v>
      </c>
      <c r="J14" s="267" t="s">
        <v>3301</v>
      </c>
      <c r="K14" s="267" t="s">
        <v>3783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4393</v>
      </c>
      <c r="BR14" s="267"/>
    </row>
    <row r="15" spans="1:70">
      <c r="A15" s="266" t="s">
        <v>7</v>
      </c>
      <c r="B15" s="266" t="s">
        <v>4394</v>
      </c>
      <c r="C15" s="266" t="s">
        <v>2993</v>
      </c>
      <c r="D15" s="266"/>
      <c r="E15" s="266"/>
      <c r="F15" s="266"/>
      <c r="G15" s="266" t="s">
        <v>3783</v>
      </c>
      <c r="H15" s="266"/>
      <c r="I15" s="266" t="s">
        <v>3803</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4395</v>
      </c>
      <c r="BR15" s="266"/>
    </row>
    <row r="16" spans="1:70">
      <c r="A16" s="267" t="s">
        <v>7</v>
      </c>
      <c r="B16" s="267" t="s">
        <v>4396</v>
      </c>
      <c r="C16" s="267" t="s">
        <v>2993</v>
      </c>
      <c r="D16" s="267"/>
      <c r="E16" s="267"/>
      <c r="F16" s="267"/>
      <c r="G16" s="267" t="s">
        <v>3783</v>
      </c>
      <c r="H16" s="267"/>
      <c r="I16" s="267" t="s">
        <v>3784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4397</v>
      </c>
      <c r="BR16" s="267"/>
    </row>
    <row r="17" spans="1:70">
      <c r="A17" s="266" t="s">
        <v>4398</v>
      </c>
      <c r="B17" s="266" t="s">
        <v>4399</v>
      </c>
      <c r="C17" s="266" t="s">
        <v>2980</v>
      </c>
      <c r="D17" s="266"/>
      <c r="E17" s="266"/>
      <c r="F17" s="266"/>
      <c r="G17" s="266" t="s">
        <v>3783</v>
      </c>
      <c r="H17" s="266"/>
      <c r="I17" s="266" t="s">
        <v>1692</v>
      </c>
      <c r="J17" s="266" t="s">
        <v>4400</v>
      </c>
      <c r="K17" s="266" t="s">
        <v>3799</v>
      </c>
      <c r="L17" s="266" t="s">
        <v>3803</v>
      </c>
      <c r="M17" s="266" t="s">
        <v>4400</v>
      </c>
      <c r="N17" s="266" t="s">
        <v>3799</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4401</v>
      </c>
      <c r="BR17" s="266" t="s">
        <v>3801</v>
      </c>
    </row>
    <row r="18" spans="1:70">
      <c r="A18" s="267" t="s">
        <v>4398</v>
      </c>
      <c r="B18" s="267" t="s">
        <v>3303</v>
      </c>
      <c r="C18" s="267" t="s">
        <v>2980</v>
      </c>
      <c r="D18" s="267"/>
      <c r="E18" s="267"/>
      <c r="F18" s="267"/>
      <c r="G18" s="267" t="s">
        <v>3783</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4402</v>
      </c>
      <c r="BR18" s="267"/>
    </row>
    <row r="19" spans="1:70">
      <c r="A19" s="266" t="s">
        <v>4398</v>
      </c>
      <c r="B19" s="266" t="s">
        <v>3304</v>
      </c>
      <c r="C19" s="266" t="s">
        <v>2980</v>
      </c>
      <c r="D19" s="266"/>
      <c r="E19" s="266"/>
      <c r="F19" s="266"/>
      <c r="G19" s="266" t="s">
        <v>3783</v>
      </c>
      <c r="H19" s="266"/>
      <c r="I19" s="266" t="s">
        <v>217</v>
      </c>
      <c r="J19" s="266"/>
      <c r="K19" s="266"/>
      <c r="L19" s="266" t="s">
        <v>3248</v>
      </c>
      <c r="M19" s="266"/>
      <c r="N19" s="266"/>
      <c r="O19" s="266" t="s">
        <v>3625</v>
      </c>
      <c r="P19" s="266"/>
      <c r="Q19" s="266"/>
      <c r="R19" s="266" t="s">
        <v>3664</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4403</v>
      </c>
      <c r="BR19" s="266"/>
    </row>
    <row r="20" spans="1:70">
      <c r="A20" s="267" t="s">
        <v>4398</v>
      </c>
      <c r="B20" s="267" t="s">
        <v>3306</v>
      </c>
      <c r="C20" s="267" t="s">
        <v>2980</v>
      </c>
      <c r="D20" s="267"/>
      <c r="E20" s="267"/>
      <c r="F20" s="267"/>
      <c r="G20" s="267" t="s">
        <v>3783</v>
      </c>
      <c r="H20" s="267"/>
      <c r="I20" s="267" t="s">
        <v>217</v>
      </c>
      <c r="J20" s="267" t="s">
        <v>4404</v>
      </c>
      <c r="K20" s="267" t="s">
        <v>3783</v>
      </c>
      <c r="L20" s="267" t="s">
        <v>3803</v>
      </c>
      <c r="M20" s="267" t="s">
        <v>4404</v>
      </c>
      <c r="N20" s="267" t="s">
        <v>3783</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4405</v>
      </c>
      <c r="BR20" s="267"/>
    </row>
    <row r="21" spans="1:70">
      <c r="A21" s="266" t="s">
        <v>4398</v>
      </c>
      <c r="B21" s="266" t="s">
        <v>4406</v>
      </c>
      <c r="C21" s="266" t="s">
        <v>2980</v>
      </c>
      <c r="D21" s="266"/>
      <c r="E21" s="266"/>
      <c r="F21" s="266"/>
      <c r="G21" s="266" t="s">
        <v>3783</v>
      </c>
      <c r="H21" s="266"/>
      <c r="I21" s="266" t="s">
        <v>3784</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4407</v>
      </c>
      <c r="BR21" s="266"/>
    </row>
    <row r="22" spans="1:70">
      <c r="A22" s="267" t="s">
        <v>4398</v>
      </c>
      <c r="B22" s="267" t="s">
        <v>4408</v>
      </c>
      <c r="C22" s="267" t="s">
        <v>2980</v>
      </c>
      <c r="D22" s="267"/>
      <c r="E22" s="267"/>
      <c r="F22" s="267"/>
      <c r="G22" s="267" t="s">
        <v>3783</v>
      </c>
      <c r="H22" s="267"/>
      <c r="I22" s="267" t="s">
        <v>3784</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4409</v>
      </c>
      <c r="BR22" s="267"/>
    </row>
    <row r="23" spans="1:70">
      <c r="A23" s="266" t="s">
        <v>4398</v>
      </c>
      <c r="B23" s="266" t="s">
        <v>3308</v>
      </c>
      <c r="C23" s="266" t="s">
        <v>2980</v>
      </c>
      <c r="D23" s="266"/>
      <c r="E23" s="266"/>
      <c r="F23" s="266"/>
      <c r="G23" s="266" t="s">
        <v>3783</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4410</v>
      </c>
      <c r="BR23" s="266"/>
    </row>
    <row r="24" spans="1:70">
      <c r="A24" s="267" t="s">
        <v>47</v>
      </c>
      <c r="B24" s="267" t="s">
        <v>3636</v>
      </c>
      <c r="C24" s="267" t="s">
        <v>3314</v>
      </c>
      <c r="D24" s="267"/>
      <c r="E24" s="267"/>
      <c r="F24" s="267"/>
      <c r="G24" s="267" t="s">
        <v>3783</v>
      </c>
      <c r="H24" s="267"/>
      <c r="I24" s="267" t="s">
        <v>1692</v>
      </c>
      <c r="J24" s="267"/>
      <c r="K24" s="267"/>
      <c r="L24" s="267" t="s">
        <v>3625</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4411</v>
      </c>
      <c r="BR24" s="267"/>
    </row>
    <row r="25" spans="1:70">
      <c r="A25" s="266" t="s">
        <v>47</v>
      </c>
      <c r="B25" s="266" t="s">
        <v>4412</v>
      </c>
      <c r="C25" s="266" t="s">
        <v>3101</v>
      </c>
      <c r="D25" s="266"/>
      <c r="E25" s="266"/>
      <c r="F25" s="266"/>
      <c r="G25" s="266" t="s">
        <v>3783</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4413</v>
      </c>
      <c r="BR25" s="266"/>
    </row>
    <row r="26" spans="1:70">
      <c r="A26" s="267" t="s">
        <v>47</v>
      </c>
      <c r="B26" s="267" t="s">
        <v>3310</v>
      </c>
      <c r="C26" s="267" t="s">
        <v>3311</v>
      </c>
      <c r="D26" s="267"/>
      <c r="E26" s="267"/>
      <c r="F26" s="267"/>
      <c r="G26" s="267" t="s">
        <v>3783</v>
      </c>
      <c r="H26" s="267"/>
      <c r="I26" s="267" t="s">
        <v>1692</v>
      </c>
      <c r="J26" s="267"/>
      <c r="K26" s="267"/>
      <c r="L26" s="267" t="s">
        <v>217</v>
      </c>
      <c r="M26" s="267"/>
      <c r="N26" s="267"/>
      <c r="O26" s="267" t="s">
        <v>3803</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4414</v>
      </c>
      <c r="BR26" s="267"/>
    </row>
    <row r="27" spans="1:70">
      <c r="A27" s="266" t="s">
        <v>47</v>
      </c>
      <c r="B27" s="266" t="s">
        <v>3098</v>
      </c>
      <c r="C27" s="266" t="s">
        <v>2957</v>
      </c>
      <c r="D27" s="266"/>
      <c r="E27" s="266"/>
      <c r="F27" s="266"/>
      <c r="G27" s="266" t="s">
        <v>3783</v>
      </c>
      <c r="H27" s="266"/>
      <c r="I27" s="266" t="s">
        <v>669</v>
      </c>
      <c r="J27" s="266" t="s">
        <v>3099</v>
      </c>
      <c r="K27" s="266" t="s">
        <v>3783</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4415</v>
      </c>
      <c r="BR27" s="266"/>
    </row>
    <row r="28" spans="1:70">
      <c r="A28" s="267" t="s">
        <v>47</v>
      </c>
      <c r="B28" s="267" t="s">
        <v>3313</v>
      </c>
      <c r="C28" s="267" t="s">
        <v>3314</v>
      </c>
      <c r="D28" s="267"/>
      <c r="E28" s="267"/>
      <c r="F28" s="267"/>
      <c r="G28" s="267" t="s">
        <v>3783</v>
      </c>
      <c r="H28" s="267"/>
      <c r="I28" s="267" t="s">
        <v>217</v>
      </c>
      <c r="J28" s="267"/>
      <c r="K28" s="267"/>
      <c r="L28" s="267" t="s">
        <v>1692</v>
      </c>
      <c r="M28" s="267"/>
      <c r="N28" s="267"/>
      <c r="O28" s="267" t="s">
        <v>3803</v>
      </c>
      <c r="P28" s="267"/>
      <c r="Q28" s="267"/>
      <c r="R28" s="267" t="s">
        <v>3707</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4416</v>
      </c>
      <c r="BR28" s="267"/>
    </row>
    <row r="29" spans="1:70">
      <c r="A29" s="266" t="s">
        <v>47</v>
      </c>
      <c r="B29" s="266" t="s">
        <v>3316</v>
      </c>
      <c r="C29" s="266" t="s">
        <v>3317</v>
      </c>
      <c r="D29" s="266"/>
      <c r="E29" s="266"/>
      <c r="F29" s="266"/>
      <c r="G29" s="266" t="s">
        <v>3783</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4417</v>
      </c>
      <c r="BR29" s="266"/>
    </row>
    <row r="30" spans="1:70">
      <c r="A30" s="267" t="s">
        <v>47</v>
      </c>
      <c r="B30" s="267" t="s">
        <v>4418</v>
      </c>
      <c r="C30" s="267" t="s">
        <v>3101</v>
      </c>
      <c r="D30" s="267"/>
      <c r="E30" s="267"/>
      <c r="F30" s="267"/>
      <c r="G30" s="267" t="s">
        <v>3783</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4419</v>
      </c>
      <c r="BR30" s="267"/>
    </row>
    <row r="31" spans="1:70">
      <c r="A31" s="266" t="s">
        <v>47</v>
      </c>
      <c r="B31" s="266" t="s">
        <v>3318</v>
      </c>
      <c r="C31" s="266" t="s">
        <v>3319</v>
      </c>
      <c r="D31" s="266"/>
      <c r="E31" s="266"/>
      <c r="F31" s="266"/>
      <c r="G31" s="266" t="s">
        <v>3783</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4420</v>
      </c>
      <c r="BR31" s="266"/>
    </row>
    <row r="32" spans="1:70">
      <c r="A32" s="267" t="s">
        <v>47</v>
      </c>
      <c r="B32" s="267" t="s">
        <v>4421</v>
      </c>
      <c r="C32" s="267" t="s">
        <v>3317</v>
      </c>
      <c r="D32" s="267"/>
      <c r="E32" s="267"/>
      <c r="F32" s="267"/>
      <c r="G32" s="267" t="s">
        <v>3783</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4422</v>
      </c>
      <c r="BR32" s="267"/>
    </row>
    <row r="33" spans="1:70">
      <c r="A33" s="266" t="s">
        <v>47</v>
      </c>
      <c r="B33" s="266" t="s">
        <v>3321</v>
      </c>
      <c r="C33" s="266" t="s">
        <v>4423</v>
      </c>
      <c r="D33" s="266"/>
      <c r="E33" s="266"/>
      <c r="F33" s="266"/>
      <c r="G33" s="266" t="s">
        <v>3783</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4424</v>
      </c>
      <c r="BR33" s="266"/>
    </row>
    <row r="34" spans="1:70">
      <c r="A34" s="267" t="s">
        <v>60</v>
      </c>
      <c r="B34" s="267" t="s">
        <v>4425</v>
      </c>
      <c r="C34" s="267" t="s">
        <v>10</v>
      </c>
      <c r="D34" s="267"/>
      <c r="E34" s="267"/>
      <c r="F34" s="267"/>
      <c r="G34" s="267" t="s">
        <v>3783</v>
      </c>
      <c r="H34" s="267"/>
      <c r="I34" s="267" t="s">
        <v>3803</v>
      </c>
      <c r="J34" s="267" t="s">
        <v>4426</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4427</v>
      </c>
      <c r="BR34" s="267"/>
    </row>
    <row r="35" spans="1:70">
      <c r="A35" s="266" t="s">
        <v>60</v>
      </c>
      <c r="B35" s="266" t="s">
        <v>3323</v>
      </c>
      <c r="C35" s="266" t="s">
        <v>10</v>
      </c>
      <c r="D35" s="266"/>
      <c r="E35" s="266"/>
      <c r="F35" s="266"/>
      <c r="G35" s="266" t="s">
        <v>3783</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4428</v>
      </c>
      <c r="BR35" s="266"/>
    </row>
    <row r="36" spans="1:70">
      <c r="A36" s="267" t="s">
        <v>60</v>
      </c>
      <c r="B36" s="267" t="s">
        <v>2961</v>
      </c>
      <c r="C36" s="267" t="s">
        <v>10</v>
      </c>
      <c r="D36" s="267"/>
      <c r="E36" s="267"/>
      <c r="F36" s="267"/>
      <c r="G36" s="267" t="s">
        <v>3783</v>
      </c>
      <c r="H36" s="267"/>
      <c r="I36" s="267" t="s">
        <v>2847</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4429</v>
      </c>
      <c r="BR36" s="267"/>
    </row>
    <row r="37" spans="1:70">
      <c r="A37" s="266" t="s">
        <v>60</v>
      </c>
      <c r="B37" s="266" t="s">
        <v>2962</v>
      </c>
      <c r="C37" s="266" t="s">
        <v>10</v>
      </c>
      <c r="D37" s="266"/>
      <c r="E37" s="266"/>
      <c r="F37" s="266"/>
      <c r="G37" s="266" t="s">
        <v>3783</v>
      </c>
      <c r="H37" s="266"/>
      <c r="I37" s="266" t="s">
        <v>2847</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4430</v>
      </c>
      <c r="BR37" s="266"/>
    </row>
    <row r="38" spans="1:70">
      <c r="A38" s="267" t="s">
        <v>60</v>
      </c>
      <c r="B38" s="267" t="s">
        <v>2963</v>
      </c>
      <c r="C38" s="267" t="s">
        <v>10</v>
      </c>
      <c r="D38" s="267"/>
      <c r="E38" s="267"/>
      <c r="F38" s="267"/>
      <c r="G38" s="267" t="s">
        <v>3783</v>
      </c>
      <c r="H38" s="267"/>
      <c r="I38" s="267" t="s">
        <v>2847</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4431</v>
      </c>
      <c r="BR38" s="267"/>
    </row>
    <row r="39" spans="1:70">
      <c r="A39" s="266" t="s">
        <v>60</v>
      </c>
      <c r="B39" s="266" t="s">
        <v>2964</v>
      </c>
      <c r="C39" s="266" t="s">
        <v>10</v>
      </c>
      <c r="D39" s="266"/>
      <c r="E39" s="266"/>
      <c r="F39" s="266"/>
      <c r="G39" s="266" t="s">
        <v>3783</v>
      </c>
      <c r="H39" s="266"/>
      <c r="I39" s="266" t="s">
        <v>2847</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4432</v>
      </c>
      <c r="BR39" s="266"/>
    </row>
    <row r="40" spans="1:70">
      <c r="A40" s="267" t="s">
        <v>60</v>
      </c>
      <c r="B40" s="267" t="s">
        <v>3324</v>
      </c>
      <c r="C40" s="267" t="s">
        <v>61</v>
      </c>
      <c r="D40" s="267"/>
      <c r="E40" s="267"/>
      <c r="F40" s="267"/>
      <c r="G40" s="267" t="s">
        <v>3783</v>
      </c>
      <c r="H40" s="267"/>
      <c r="I40" s="267" t="s">
        <v>217</v>
      </c>
      <c r="J40" s="267" t="s">
        <v>3325</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4433</v>
      </c>
      <c r="BR40" s="267"/>
    </row>
    <row r="41" spans="1:70">
      <c r="A41" s="266" t="s">
        <v>60</v>
      </c>
      <c r="B41" s="266" t="s">
        <v>3326</v>
      </c>
      <c r="C41" s="266" t="s">
        <v>61</v>
      </c>
      <c r="D41" s="266"/>
      <c r="E41" s="266"/>
      <c r="F41" s="266"/>
      <c r="G41" s="266" t="s">
        <v>3783</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4434</v>
      </c>
      <c r="BR41" s="266"/>
    </row>
    <row r="42" spans="1:70">
      <c r="A42" s="267" t="s">
        <v>54</v>
      </c>
      <c r="B42" s="267" t="s">
        <v>4435</v>
      </c>
      <c r="C42" s="267" t="s">
        <v>83</v>
      </c>
      <c r="D42" s="267"/>
      <c r="E42" s="267"/>
      <c r="F42" s="267"/>
      <c r="G42" s="267" t="s">
        <v>3783</v>
      </c>
      <c r="H42" s="267"/>
      <c r="I42" s="267" t="s">
        <v>1692</v>
      </c>
      <c r="J42" s="267" t="s">
        <v>4436</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4437</v>
      </c>
      <c r="BR42" s="267"/>
    </row>
    <row r="43" spans="1:70">
      <c r="A43" s="266" t="s">
        <v>54</v>
      </c>
      <c r="B43" s="266" t="s">
        <v>4438</v>
      </c>
      <c r="C43" s="266" t="s">
        <v>74</v>
      </c>
      <c r="D43" s="266"/>
      <c r="E43" s="266"/>
      <c r="F43" s="266"/>
      <c r="G43" s="266" t="s">
        <v>3783</v>
      </c>
      <c r="H43" s="266"/>
      <c r="I43" s="266" t="s">
        <v>3803</v>
      </c>
      <c r="J43" s="266" t="s">
        <v>3912</v>
      </c>
      <c r="K43" s="266" t="s">
        <v>3783</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4439</v>
      </c>
      <c r="BR43" s="266"/>
    </row>
    <row r="44" spans="1:70">
      <c r="A44" s="267" t="s">
        <v>54</v>
      </c>
      <c r="B44" s="267" t="s">
        <v>3328</v>
      </c>
      <c r="C44" s="267" t="s">
        <v>74</v>
      </c>
      <c r="D44" s="267"/>
      <c r="E44" s="267"/>
      <c r="F44" s="267"/>
      <c r="G44" s="267" t="s">
        <v>3783</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4440</v>
      </c>
      <c r="BR44" s="267"/>
    </row>
    <row r="45" spans="1:70">
      <c r="A45" s="266" t="s">
        <v>54</v>
      </c>
      <c r="B45" s="266" t="s">
        <v>4441</v>
      </c>
      <c r="C45" s="266" t="s">
        <v>83</v>
      </c>
      <c r="D45" s="266"/>
      <c r="E45" s="266"/>
      <c r="F45" s="266"/>
      <c r="G45" s="266" t="s">
        <v>3783</v>
      </c>
      <c r="H45" s="266"/>
      <c r="I45" s="266" t="s">
        <v>4442</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4443</v>
      </c>
      <c r="BR45" s="266"/>
    </row>
    <row r="46" spans="1:70">
      <c r="A46" s="267" t="s">
        <v>54</v>
      </c>
      <c r="B46" s="267" t="s">
        <v>3329</v>
      </c>
      <c r="C46" s="267" t="s">
        <v>3330</v>
      </c>
      <c r="D46" s="267"/>
      <c r="E46" s="267"/>
      <c r="F46" s="267"/>
      <c r="G46" s="267" t="s">
        <v>3783</v>
      </c>
      <c r="H46" s="267"/>
      <c r="I46" s="267" t="s">
        <v>1692</v>
      </c>
      <c r="J46" s="267"/>
      <c r="K46" s="267"/>
      <c r="L46" s="267" t="s">
        <v>217</v>
      </c>
      <c r="M46" s="267"/>
      <c r="N46" s="267"/>
      <c r="O46" s="267" t="s">
        <v>3803</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4444</v>
      </c>
      <c r="BR46" s="267"/>
    </row>
    <row r="47" spans="1:70">
      <c r="A47" s="266" t="s">
        <v>54</v>
      </c>
      <c r="B47" s="266" t="s">
        <v>4445</v>
      </c>
      <c r="C47" s="266" t="s">
        <v>3330</v>
      </c>
      <c r="D47" s="266"/>
      <c r="E47" s="266"/>
      <c r="F47" s="266"/>
      <c r="G47" s="266" t="s">
        <v>3783</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4446</v>
      </c>
      <c r="BR47" s="266"/>
    </row>
    <row r="48" spans="1:70">
      <c r="A48" s="267" t="s">
        <v>54</v>
      </c>
      <c r="B48" s="267" t="s">
        <v>3331</v>
      </c>
      <c r="C48" s="267" t="s">
        <v>74</v>
      </c>
      <c r="D48" s="267"/>
      <c r="E48" s="267"/>
      <c r="F48" s="267"/>
      <c r="G48" s="267" t="s">
        <v>3783</v>
      </c>
      <c r="H48" s="267"/>
      <c r="I48" s="267" t="s">
        <v>217</v>
      </c>
      <c r="J48" s="267" t="s">
        <v>4447</v>
      </c>
      <c r="K48" s="267" t="s">
        <v>3799</v>
      </c>
      <c r="L48" s="267" t="s">
        <v>937</v>
      </c>
      <c r="M48" s="267" t="s">
        <v>4447</v>
      </c>
      <c r="N48" s="267" t="s">
        <v>3799</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4448</v>
      </c>
      <c r="BR48" s="267" t="s">
        <v>3801</v>
      </c>
    </row>
    <row r="49" spans="1:70">
      <c r="A49" s="266" t="s">
        <v>54</v>
      </c>
      <c r="B49" s="266" t="s">
        <v>3334</v>
      </c>
      <c r="C49" s="266" t="s">
        <v>2957</v>
      </c>
      <c r="D49" s="266"/>
      <c r="E49" s="266"/>
      <c r="F49" s="266"/>
      <c r="G49" s="266" t="s">
        <v>3783</v>
      </c>
      <c r="H49" s="266"/>
      <c r="I49" s="266" t="s">
        <v>217</v>
      </c>
      <c r="J49" s="266"/>
      <c r="K49" s="266"/>
      <c r="L49" s="266" t="s">
        <v>3456</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4449</v>
      </c>
      <c r="BR49" s="266"/>
    </row>
    <row r="50" spans="1:70">
      <c r="A50" s="267" t="s">
        <v>54</v>
      </c>
      <c r="B50" s="267" t="s">
        <v>4450</v>
      </c>
      <c r="C50" s="267" t="s">
        <v>3330</v>
      </c>
      <c r="D50" s="267"/>
      <c r="E50" s="267"/>
      <c r="F50" s="267"/>
      <c r="G50" s="267" t="s">
        <v>3783</v>
      </c>
      <c r="H50" s="267"/>
      <c r="I50" s="267" t="s">
        <v>3784</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4451</v>
      </c>
      <c r="BR50" s="267"/>
    </row>
    <row r="51" spans="1:70">
      <c r="A51" s="266" t="s">
        <v>54</v>
      </c>
      <c r="B51" s="266" t="s">
        <v>4452</v>
      </c>
      <c r="C51" s="266" t="s">
        <v>3330</v>
      </c>
      <c r="D51" s="266"/>
      <c r="E51" s="266"/>
      <c r="F51" s="266"/>
      <c r="G51" s="266" t="s">
        <v>3783</v>
      </c>
      <c r="H51" s="266"/>
      <c r="I51" s="266" t="s">
        <v>3784</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4453</v>
      </c>
      <c r="BR51" s="266"/>
    </row>
    <row r="52" spans="1:70">
      <c r="A52" s="267" t="s">
        <v>54</v>
      </c>
      <c r="B52" s="267" t="s">
        <v>4454</v>
      </c>
      <c r="C52" s="267" t="s">
        <v>74</v>
      </c>
      <c r="D52" s="267"/>
      <c r="E52" s="267"/>
      <c r="F52" s="267"/>
      <c r="G52" s="267" t="s">
        <v>3783</v>
      </c>
      <c r="H52" s="267"/>
      <c r="I52" s="267" t="s">
        <v>3784</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4455</v>
      </c>
      <c r="BR52" s="267"/>
    </row>
    <row r="53" spans="1:70">
      <c r="A53" s="266" t="s">
        <v>54</v>
      </c>
      <c r="B53" s="266" t="s">
        <v>4456</v>
      </c>
      <c r="C53" s="266" t="s">
        <v>2957</v>
      </c>
      <c r="D53" s="266"/>
      <c r="E53" s="266"/>
      <c r="F53" s="266"/>
      <c r="G53" s="266" t="s">
        <v>3783</v>
      </c>
      <c r="H53" s="266"/>
      <c r="I53" s="266" t="s">
        <v>2847</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4457</v>
      </c>
      <c r="BR53" s="266"/>
    </row>
    <row r="54" spans="1:70">
      <c r="A54" s="267" t="s">
        <v>54</v>
      </c>
      <c r="B54" s="267" t="s">
        <v>4458</v>
      </c>
      <c r="C54" s="267" t="s">
        <v>74</v>
      </c>
      <c r="D54" s="267"/>
      <c r="E54" s="267"/>
      <c r="F54" s="267"/>
      <c r="G54" s="267" t="s">
        <v>3783</v>
      </c>
      <c r="H54" s="267"/>
      <c r="I54" s="267" t="s">
        <v>3784</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4459</v>
      </c>
      <c r="BR54" s="267"/>
    </row>
    <row r="55" spans="1:70">
      <c r="A55" s="266" t="s">
        <v>54</v>
      </c>
      <c r="B55" s="266" t="s">
        <v>2967</v>
      </c>
      <c r="C55" s="266" t="s">
        <v>2957</v>
      </c>
      <c r="D55" s="266"/>
      <c r="E55" s="266"/>
      <c r="F55" s="266"/>
      <c r="G55" s="266" t="s">
        <v>3783</v>
      </c>
      <c r="H55" s="266"/>
      <c r="I55" s="266" t="s">
        <v>2847</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4460</v>
      </c>
      <c r="BR55" s="266"/>
    </row>
    <row r="56" spans="1:70">
      <c r="A56" s="267" t="s">
        <v>54</v>
      </c>
      <c r="B56" s="267" t="s">
        <v>2968</v>
      </c>
      <c r="C56" s="267" t="s">
        <v>2957</v>
      </c>
      <c r="D56" s="267"/>
      <c r="E56" s="267"/>
      <c r="F56" s="267"/>
      <c r="G56" s="267" t="s">
        <v>3783</v>
      </c>
      <c r="H56" s="267"/>
      <c r="I56" s="267" t="s">
        <v>2847</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4461</v>
      </c>
      <c r="BR56" s="267"/>
    </row>
    <row r="57" spans="1:70">
      <c r="A57" s="266" t="s">
        <v>54</v>
      </c>
      <c r="B57" s="266" t="s">
        <v>3336</v>
      </c>
      <c r="C57" s="266" t="s">
        <v>74</v>
      </c>
      <c r="D57" s="266"/>
      <c r="E57" s="266"/>
      <c r="F57" s="266"/>
      <c r="G57" s="266" t="s">
        <v>3783</v>
      </c>
      <c r="H57" s="266"/>
      <c r="I57" s="266" t="s">
        <v>3125</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4462</v>
      </c>
      <c r="BR57" s="266"/>
    </row>
    <row r="58" spans="1:70">
      <c r="A58" s="267" t="s">
        <v>54</v>
      </c>
      <c r="B58" s="267" t="s">
        <v>3337</v>
      </c>
      <c r="C58" s="267" t="s">
        <v>83</v>
      </c>
      <c r="D58" s="267"/>
      <c r="E58" s="267"/>
      <c r="F58" s="267"/>
      <c r="G58" s="267" t="s">
        <v>3783</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4463</v>
      </c>
      <c r="BR58" s="267"/>
    </row>
    <row r="59" spans="1:70">
      <c r="A59" s="266" t="s">
        <v>54</v>
      </c>
      <c r="B59" s="266" t="s">
        <v>4464</v>
      </c>
      <c r="C59" s="266" t="s">
        <v>83</v>
      </c>
      <c r="D59" s="266"/>
      <c r="E59" s="266"/>
      <c r="F59" s="266"/>
      <c r="G59" s="266" t="s">
        <v>3783</v>
      </c>
      <c r="H59" s="266"/>
      <c r="I59" s="266" t="s">
        <v>1692</v>
      </c>
      <c r="J59" s="266"/>
      <c r="K59" s="266"/>
      <c r="L59" s="266" t="s">
        <v>3784</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4465</v>
      </c>
      <c r="BR59" s="266"/>
    </row>
    <row r="60" spans="1:70">
      <c r="A60" s="267" t="s">
        <v>54</v>
      </c>
      <c r="B60" s="267" t="s">
        <v>3338</v>
      </c>
      <c r="C60" s="267" t="s">
        <v>3330</v>
      </c>
      <c r="D60" s="267"/>
      <c r="E60" s="267"/>
      <c r="F60" s="267"/>
      <c r="G60" s="267" t="s">
        <v>3783</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4466</v>
      </c>
      <c r="BR60" s="267"/>
    </row>
    <row r="61" spans="1:70">
      <c r="A61" s="266" t="s">
        <v>73</v>
      </c>
      <c r="B61" s="266" t="s">
        <v>4467</v>
      </c>
      <c r="C61" s="266" t="s">
        <v>63</v>
      </c>
      <c r="D61" s="266"/>
      <c r="E61" s="266"/>
      <c r="F61" s="266"/>
      <c r="G61" s="266" t="s">
        <v>3783</v>
      </c>
      <c r="H61" s="266"/>
      <c r="I61" s="266" t="s">
        <v>1692</v>
      </c>
      <c r="J61" s="266" t="s">
        <v>4468</v>
      </c>
      <c r="K61" s="266" t="s">
        <v>3783</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4469</v>
      </c>
      <c r="BR61" s="266"/>
    </row>
    <row r="62" spans="1:70">
      <c r="A62" s="267" t="s">
        <v>73</v>
      </c>
      <c r="B62" s="267" t="s">
        <v>4470</v>
      </c>
      <c r="C62" s="267" t="s">
        <v>2993</v>
      </c>
      <c r="D62" s="267"/>
      <c r="E62" s="267"/>
      <c r="F62" s="267"/>
      <c r="G62" s="267" t="s">
        <v>3783</v>
      </c>
      <c r="H62" s="267"/>
      <c r="I62" s="267" t="s">
        <v>1692</v>
      </c>
      <c r="J62" s="267" t="s">
        <v>4471</v>
      </c>
      <c r="K62" s="267" t="s">
        <v>3799</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4472</v>
      </c>
      <c r="BR62" s="267" t="s">
        <v>3801</v>
      </c>
    </row>
    <row r="63" spans="1:70">
      <c r="A63" s="266" t="s">
        <v>73</v>
      </c>
      <c r="B63" s="266" t="s">
        <v>3340</v>
      </c>
      <c r="C63" s="266" t="s">
        <v>74</v>
      </c>
      <c r="D63" s="266"/>
      <c r="E63" s="266"/>
      <c r="F63" s="266"/>
      <c r="G63" s="266" t="s">
        <v>3783</v>
      </c>
      <c r="H63" s="266"/>
      <c r="I63" s="266" t="s">
        <v>3803</v>
      </c>
      <c r="J63" s="266"/>
      <c r="K63" s="266"/>
      <c r="L63" s="266" t="s">
        <v>2367</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4473</v>
      </c>
      <c r="BR63" s="266"/>
    </row>
    <row r="64" spans="1:70">
      <c r="A64" s="267" t="s">
        <v>73</v>
      </c>
      <c r="B64" s="267" t="s">
        <v>3342</v>
      </c>
      <c r="C64" s="267" t="s">
        <v>61</v>
      </c>
      <c r="D64" s="267"/>
      <c r="E64" s="267"/>
      <c r="F64" s="267"/>
      <c r="G64" s="267" t="s">
        <v>3783</v>
      </c>
      <c r="H64" s="267"/>
      <c r="I64" s="267" t="s">
        <v>3803</v>
      </c>
      <c r="J64" s="267"/>
      <c r="K64" s="267"/>
      <c r="L64" s="267" t="s">
        <v>2367</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4474</v>
      </c>
      <c r="BR64" s="267"/>
    </row>
    <row r="65" spans="1:70">
      <c r="A65" s="266" t="s">
        <v>73</v>
      </c>
      <c r="B65" s="266" t="s">
        <v>3343</v>
      </c>
      <c r="C65" s="266" t="s">
        <v>2957</v>
      </c>
      <c r="D65" s="266"/>
      <c r="E65" s="266"/>
      <c r="F65" s="266"/>
      <c r="G65" s="266" t="s">
        <v>3783</v>
      </c>
      <c r="H65" s="266"/>
      <c r="I65" s="266" t="s">
        <v>3125</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4475</v>
      </c>
      <c r="BR65" s="266"/>
    </row>
    <row r="66" spans="1:70">
      <c r="A66" s="267" t="s">
        <v>73</v>
      </c>
      <c r="B66" s="267" t="s">
        <v>3105</v>
      </c>
      <c r="C66" s="267" t="s">
        <v>2957</v>
      </c>
      <c r="D66" s="267"/>
      <c r="E66" s="267"/>
      <c r="F66" s="267"/>
      <c r="G66" s="267" t="s">
        <v>3783</v>
      </c>
      <c r="H66" s="267"/>
      <c r="I66" s="267" t="s">
        <v>3125</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4476</v>
      </c>
      <c r="BR66" s="267"/>
    </row>
    <row r="67" spans="1:70">
      <c r="A67" s="266" t="s">
        <v>73</v>
      </c>
      <c r="B67" s="266" t="s">
        <v>3344</v>
      </c>
      <c r="C67" s="266" t="s">
        <v>74</v>
      </c>
      <c r="D67" s="266"/>
      <c r="E67" s="266"/>
      <c r="F67" s="266"/>
      <c r="G67" s="266" t="s">
        <v>3783</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4477</v>
      </c>
      <c r="BR67" s="266"/>
    </row>
    <row r="68" spans="1:70">
      <c r="A68" s="267" t="s">
        <v>73</v>
      </c>
      <c r="B68" s="267" t="s">
        <v>3345</v>
      </c>
      <c r="C68" s="267" t="s">
        <v>74</v>
      </c>
      <c r="D68" s="267"/>
      <c r="E68" s="267"/>
      <c r="F68" s="267"/>
      <c r="G68" s="267" t="s">
        <v>3783</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4478</v>
      </c>
      <c r="BR68" s="267"/>
    </row>
    <row r="69" spans="1:70">
      <c r="A69" s="266" t="s">
        <v>73</v>
      </c>
      <c r="B69" s="266" t="s">
        <v>3346</v>
      </c>
      <c r="C69" s="266" t="s">
        <v>61</v>
      </c>
      <c r="D69" s="266"/>
      <c r="E69" s="266"/>
      <c r="F69" s="266"/>
      <c r="G69" s="266" t="s">
        <v>3783</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4479</v>
      </c>
      <c r="BR69" s="266"/>
    </row>
    <row r="70" spans="1:70">
      <c r="A70" s="267" t="s">
        <v>73</v>
      </c>
      <c r="B70" s="267" t="s">
        <v>3347</v>
      </c>
      <c r="C70" s="267" t="s">
        <v>75</v>
      </c>
      <c r="D70" s="267"/>
      <c r="E70" s="267"/>
      <c r="F70" s="267"/>
      <c r="G70" s="267" t="s">
        <v>3783</v>
      </c>
      <c r="H70" s="267"/>
      <c r="I70" s="267" t="s">
        <v>3125</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4480</v>
      </c>
      <c r="BR70" s="267"/>
    </row>
    <row r="71" spans="1:70">
      <c r="A71" s="266" t="s">
        <v>73</v>
      </c>
      <c r="B71" s="266" t="s">
        <v>3348</v>
      </c>
      <c r="C71" s="266" t="s">
        <v>75</v>
      </c>
      <c r="D71" s="266"/>
      <c r="E71" s="266"/>
      <c r="F71" s="266"/>
      <c r="G71" s="266" t="s">
        <v>3783</v>
      </c>
      <c r="H71" s="266"/>
      <c r="I71" s="266" t="s">
        <v>3125</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4481</v>
      </c>
      <c r="BR71" s="266"/>
    </row>
    <row r="72" spans="1:70">
      <c r="A72" s="267" t="s">
        <v>73</v>
      </c>
      <c r="B72" s="267" t="s">
        <v>4482</v>
      </c>
      <c r="C72" s="267" t="s">
        <v>63</v>
      </c>
      <c r="D72" s="267"/>
      <c r="E72" s="267"/>
      <c r="F72" s="267"/>
      <c r="G72" s="267" t="s">
        <v>3783</v>
      </c>
      <c r="H72" s="267"/>
      <c r="I72" s="267" t="s">
        <v>3784</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4483</v>
      </c>
      <c r="BR72" s="267"/>
    </row>
    <row r="73" spans="1:70">
      <c r="A73" s="266" t="s">
        <v>73</v>
      </c>
      <c r="B73" s="266" t="s">
        <v>2970</v>
      </c>
      <c r="C73" s="266" t="s">
        <v>2957</v>
      </c>
      <c r="D73" s="266"/>
      <c r="E73" s="266"/>
      <c r="F73" s="266"/>
      <c r="G73" s="266" t="s">
        <v>3783</v>
      </c>
      <c r="H73" s="266"/>
      <c r="I73" s="266" t="s">
        <v>2847</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4484</v>
      </c>
      <c r="BR73" s="266"/>
    </row>
    <row r="74" spans="1:70">
      <c r="A74" s="267" t="s">
        <v>73</v>
      </c>
      <c r="B74" s="267" t="s">
        <v>3349</v>
      </c>
      <c r="C74" s="267" t="s">
        <v>75</v>
      </c>
      <c r="D74" s="267"/>
      <c r="E74" s="267"/>
      <c r="F74" s="267"/>
      <c r="G74" s="267" t="s">
        <v>3783</v>
      </c>
      <c r="H74" s="267"/>
      <c r="I74" s="267" t="s">
        <v>217</v>
      </c>
      <c r="J74" s="267" t="s">
        <v>3350</v>
      </c>
      <c r="K74" s="267" t="s">
        <v>3783</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4485</v>
      </c>
      <c r="BR74" s="267"/>
    </row>
    <row r="75" spans="1:70">
      <c r="A75" s="266" t="s">
        <v>73</v>
      </c>
      <c r="B75" s="266" t="s">
        <v>4486</v>
      </c>
      <c r="C75" s="266" t="s">
        <v>75</v>
      </c>
      <c r="D75" s="266"/>
      <c r="E75" s="266"/>
      <c r="F75" s="266"/>
      <c r="G75" s="266" t="s">
        <v>3783</v>
      </c>
      <c r="H75" s="266"/>
      <c r="I75" s="266" t="s">
        <v>3784</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4487</v>
      </c>
      <c r="BR75" s="266"/>
    </row>
    <row r="76" spans="1:70">
      <c r="A76" s="267" t="s">
        <v>73</v>
      </c>
      <c r="B76" s="267" t="s">
        <v>4488</v>
      </c>
      <c r="C76" s="267" t="s">
        <v>63</v>
      </c>
      <c r="D76" s="267"/>
      <c r="E76" s="267"/>
      <c r="F76" s="267"/>
      <c r="G76" s="267" t="s">
        <v>3783</v>
      </c>
      <c r="H76" s="267"/>
      <c r="I76" s="267" t="s">
        <v>3803</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4489</v>
      </c>
      <c r="BR76" s="267"/>
    </row>
    <row r="77" spans="1:70">
      <c r="A77" s="266" t="s">
        <v>73</v>
      </c>
      <c r="B77" s="266" t="s">
        <v>4490</v>
      </c>
      <c r="C77" s="266" t="s">
        <v>75</v>
      </c>
      <c r="D77" s="266"/>
      <c r="E77" s="266"/>
      <c r="F77" s="266"/>
      <c r="G77" s="266" t="s">
        <v>3783</v>
      </c>
      <c r="H77" s="266"/>
      <c r="I77" s="266" t="s">
        <v>3784</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4491</v>
      </c>
      <c r="BR77" s="266"/>
    </row>
    <row r="78" spans="1:70">
      <c r="A78" s="267" t="s">
        <v>73</v>
      </c>
      <c r="B78" s="267" t="s">
        <v>2971</v>
      </c>
      <c r="C78" s="267" t="s">
        <v>2957</v>
      </c>
      <c r="D78" s="267"/>
      <c r="E78" s="267"/>
      <c r="F78" s="267"/>
      <c r="G78" s="267" t="s">
        <v>3783</v>
      </c>
      <c r="H78" s="267"/>
      <c r="I78" s="267" t="s">
        <v>2847</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4492</v>
      </c>
      <c r="BR78" s="267"/>
    </row>
    <row r="79" spans="1:70">
      <c r="A79" s="266" t="s">
        <v>73</v>
      </c>
      <c r="B79" s="266" t="s">
        <v>4493</v>
      </c>
      <c r="C79" s="266" t="s">
        <v>63</v>
      </c>
      <c r="D79" s="266"/>
      <c r="E79" s="266"/>
      <c r="F79" s="266"/>
      <c r="G79" s="266" t="s">
        <v>3783</v>
      </c>
      <c r="H79" s="266"/>
      <c r="I79" s="266" t="s">
        <v>3784</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4494</v>
      </c>
      <c r="BR79" s="266"/>
    </row>
    <row r="80" spans="1:70">
      <c r="A80" s="267" t="s">
        <v>81</v>
      </c>
      <c r="B80" s="267" t="s">
        <v>4495</v>
      </c>
      <c r="C80" s="267" t="s">
        <v>85</v>
      </c>
      <c r="D80" s="267"/>
      <c r="E80" s="267"/>
      <c r="F80" s="267"/>
      <c r="G80" s="267" t="s">
        <v>3783</v>
      </c>
      <c r="H80" s="267"/>
      <c r="I80" s="267" t="s">
        <v>1692</v>
      </c>
      <c r="J80" s="267" t="s">
        <v>4496</v>
      </c>
      <c r="K80" s="267" t="s">
        <v>3783</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4497</v>
      </c>
      <c r="BR80" s="267"/>
    </row>
    <row r="81" spans="1:70">
      <c r="A81" s="266" t="s">
        <v>81</v>
      </c>
      <c r="B81" s="266" t="s">
        <v>3352</v>
      </c>
      <c r="C81" s="266" t="s">
        <v>82</v>
      </c>
      <c r="D81" s="266"/>
      <c r="E81" s="266"/>
      <c r="F81" s="266"/>
      <c r="G81" s="266" t="s">
        <v>3783</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4498</v>
      </c>
      <c r="BR81" s="266"/>
    </row>
    <row r="82" spans="1:70">
      <c r="A82" s="267" t="s">
        <v>81</v>
      </c>
      <c r="B82" s="267" t="s">
        <v>3353</v>
      </c>
      <c r="C82" s="267" t="s">
        <v>84</v>
      </c>
      <c r="D82" s="267"/>
      <c r="E82" s="267"/>
      <c r="F82" s="267"/>
      <c r="G82" s="267" t="s">
        <v>3783</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4499</v>
      </c>
      <c r="BR82" s="267"/>
    </row>
    <row r="83" spans="1:70">
      <c r="A83" s="266" t="s">
        <v>81</v>
      </c>
      <c r="B83" s="266" t="s">
        <v>4500</v>
      </c>
      <c r="C83" s="266" t="s">
        <v>82</v>
      </c>
      <c r="D83" s="266"/>
      <c r="E83" s="266"/>
      <c r="F83" s="266"/>
      <c r="G83" s="266" t="s">
        <v>3783</v>
      </c>
      <c r="H83" s="266"/>
      <c r="I83" s="266" t="s">
        <v>3784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4501</v>
      </c>
      <c r="BR83" s="266"/>
    </row>
    <row r="84" spans="1:70">
      <c r="A84" s="267" t="s">
        <v>81</v>
      </c>
      <c r="B84" s="267" t="s">
        <v>4502</v>
      </c>
      <c r="C84" s="267" t="s">
        <v>85</v>
      </c>
      <c r="D84" s="267"/>
      <c r="E84" s="267"/>
      <c r="F84" s="267"/>
      <c r="G84" s="267" t="s">
        <v>3783</v>
      </c>
      <c r="H84" s="267"/>
      <c r="I84" s="267" t="s">
        <v>3803</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4503</v>
      </c>
      <c r="BR84" s="267"/>
    </row>
    <row r="85" spans="1:70">
      <c r="A85" s="266" t="s">
        <v>81</v>
      </c>
      <c r="B85" s="266" t="s">
        <v>4504</v>
      </c>
      <c r="C85" s="266" t="s">
        <v>85</v>
      </c>
      <c r="D85" s="266"/>
      <c r="E85" s="266"/>
      <c r="F85" s="266"/>
      <c r="G85" s="266" t="s">
        <v>3783</v>
      </c>
      <c r="H85" s="266"/>
      <c r="I85" s="266" t="s">
        <v>4505</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4506</v>
      </c>
      <c r="BR85" s="266"/>
    </row>
    <row r="86" spans="1:70">
      <c r="A86" s="267" t="s">
        <v>86</v>
      </c>
      <c r="B86" s="267" t="s">
        <v>4507</v>
      </c>
      <c r="C86" s="267" t="s">
        <v>2974</v>
      </c>
      <c r="D86" s="267"/>
      <c r="E86" s="267"/>
      <c r="F86" s="267"/>
      <c r="G86" s="267" t="s">
        <v>3783</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4508</v>
      </c>
      <c r="BR86" s="267"/>
    </row>
    <row r="87" spans="1:70">
      <c r="A87" s="266" t="s">
        <v>86</v>
      </c>
      <c r="B87" s="266" t="s">
        <v>4509</v>
      </c>
      <c r="C87" s="266" t="s">
        <v>88</v>
      </c>
      <c r="D87" s="266"/>
      <c r="E87" s="266"/>
      <c r="F87" s="266"/>
      <c r="G87" s="266" t="s">
        <v>3783</v>
      </c>
      <c r="H87" s="266"/>
      <c r="I87" s="266" t="s">
        <v>1692</v>
      </c>
      <c r="J87" s="266" t="s">
        <v>3214</v>
      </c>
      <c r="K87" s="266" t="s">
        <v>3783</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4510</v>
      </c>
      <c r="BR87" s="266"/>
    </row>
    <row r="88" spans="1:70">
      <c r="A88" s="267" t="s">
        <v>86</v>
      </c>
      <c r="B88" s="267" t="s">
        <v>4511</v>
      </c>
      <c r="C88" s="267" t="s">
        <v>4512</v>
      </c>
      <c r="D88" s="267"/>
      <c r="E88" s="267"/>
      <c r="F88" s="267"/>
      <c r="G88" s="267" t="s">
        <v>3783</v>
      </c>
      <c r="H88" s="267"/>
      <c r="I88" s="267" t="s">
        <v>1692</v>
      </c>
      <c r="J88" s="267" t="s">
        <v>4513</v>
      </c>
      <c r="K88" s="267" t="s">
        <v>3783</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4514</v>
      </c>
      <c r="BR88" s="267"/>
    </row>
    <row r="89" spans="1:70">
      <c r="A89" s="266" t="s">
        <v>86</v>
      </c>
      <c r="B89" s="266" t="s">
        <v>4515</v>
      </c>
      <c r="C89" s="266" t="s">
        <v>85</v>
      </c>
      <c r="D89" s="266"/>
      <c r="E89" s="266"/>
      <c r="F89" s="266"/>
      <c r="G89" s="266" t="s">
        <v>3783</v>
      </c>
      <c r="H89" s="266"/>
      <c r="I89" s="266" t="s">
        <v>1692</v>
      </c>
      <c r="J89" s="266" t="s">
        <v>4516</v>
      </c>
      <c r="K89" s="266" t="s">
        <v>3799</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4517</v>
      </c>
      <c r="BR89" s="266" t="s">
        <v>3801</v>
      </c>
    </row>
    <row r="90" spans="1:70">
      <c r="A90" s="267" t="s">
        <v>86</v>
      </c>
      <c r="B90" s="267" t="s">
        <v>4518</v>
      </c>
      <c r="C90" s="267" t="s">
        <v>2974</v>
      </c>
      <c r="D90" s="267"/>
      <c r="E90" s="267"/>
      <c r="F90" s="267"/>
      <c r="G90" s="267" t="s">
        <v>3783</v>
      </c>
      <c r="H90" s="267"/>
      <c r="I90" s="267" t="s">
        <v>1692</v>
      </c>
      <c r="J90" s="267" t="s">
        <v>4519</v>
      </c>
      <c r="K90" s="267" t="s">
        <v>3783</v>
      </c>
      <c r="L90" s="267" t="s">
        <v>3803</v>
      </c>
      <c r="M90" s="267" t="s">
        <v>4520</v>
      </c>
      <c r="N90" s="267" t="s">
        <v>3783</v>
      </c>
      <c r="O90" s="267" t="s">
        <v>3912</v>
      </c>
      <c r="P90" s="267" t="s">
        <v>4519</v>
      </c>
      <c r="Q90" s="267" t="s">
        <v>3783</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4521</v>
      </c>
      <c r="BR90" s="267"/>
    </row>
    <row r="91" spans="1:70">
      <c r="A91" s="266" t="s">
        <v>86</v>
      </c>
      <c r="B91" s="266" t="s">
        <v>3108</v>
      </c>
      <c r="C91" s="266" t="s">
        <v>3109</v>
      </c>
      <c r="D91" s="266"/>
      <c r="E91" s="266"/>
      <c r="F91" s="266"/>
      <c r="G91" s="266" t="s">
        <v>3783</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4522</v>
      </c>
      <c r="BR91" s="266"/>
    </row>
    <row r="92" spans="1:70">
      <c r="A92" s="267" t="s">
        <v>86</v>
      </c>
      <c r="B92" s="267" t="s">
        <v>3110</v>
      </c>
      <c r="C92" s="267" t="s">
        <v>85</v>
      </c>
      <c r="D92" s="267"/>
      <c r="E92" s="267"/>
      <c r="F92" s="267"/>
      <c r="G92" s="267" t="s">
        <v>3783</v>
      </c>
      <c r="H92" s="267"/>
      <c r="I92" s="267" t="s">
        <v>669</v>
      </c>
      <c r="J92" s="267" t="s">
        <v>3111</v>
      </c>
      <c r="K92" s="267" t="s">
        <v>3783</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4523</v>
      </c>
      <c r="BR92" s="267"/>
    </row>
    <row r="93" spans="1:70">
      <c r="A93" s="266" t="s">
        <v>86</v>
      </c>
      <c r="B93" s="266" t="s">
        <v>4524</v>
      </c>
      <c r="C93" s="266" t="s">
        <v>2974</v>
      </c>
      <c r="D93" s="266"/>
      <c r="E93" s="266"/>
      <c r="F93" s="266"/>
      <c r="G93" s="266" t="s">
        <v>3783</v>
      </c>
      <c r="H93" s="266"/>
      <c r="I93" s="266" t="s">
        <v>3803</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4525</v>
      </c>
      <c r="BR93" s="266"/>
    </row>
    <row r="94" spans="1:70">
      <c r="A94" s="267" t="s">
        <v>86</v>
      </c>
      <c r="B94" s="267" t="s">
        <v>3112</v>
      </c>
      <c r="C94" s="267" t="s">
        <v>88</v>
      </c>
      <c r="D94" s="267"/>
      <c r="E94" s="267"/>
      <c r="F94" s="267"/>
      <c r="G94" s="267" t="s">
        <v>3783</v>
      </c>
      <c r="H94" s="267"/>
      <c r="I94" s="267" t="s">
        <v>1692</v>
      </c>
      <c r="J94" s="267" t="s">
        <v>4526</v>
      </c>
      <c r="K94" s="267" t="s">
        <v>3799</v>
      </c>
      <c r="L94" s="267" t="s">
        <v>669</v>
      </c>
      <c r="M94" s="267" t="s">
        <v>4527</v>
      </c>
      <c r="N94" s="267" t="s">
        <v>3799</v>
      </c>
      <c r="O94" s="267" t="s">
        <v>3497</v>
      </c>
      <c r="P94" s="267" t="s">
        <v>4527</v>
      </c>
      <c r="Q94" s="267" t="s">
        <v>3799</v>
      </c>
      <c r="R94" s="267" t="s">
        <v>3707</v>
      </c>
      <c r="S94" s="267" t="s">
        <v>4527</v>
      </c>
      <c r="T94" s="267" t="s">
        <v>3799</v>
      </c>
      <c r="U94" s="267" t="s">
        <v>3803</v>
      </c>
      <c r="V94" s="267" t="s">
        <v>4528</v>
      </c>
      <c r="W94" s="267" t="s">
        <v>3799</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4529</v>
      </c>
      <c r="BR94" s="267" t="s">
        <v>3801</v>
      </c>
    </row>
    <row r="95" spans="1:70" s="270" customFormat="1">
      <c r="A95" s="432" t="s">
        <v>86</v>
      </c>
      <c r="B95" s="266" t="s">
        <v>2973</v>
      </c>
      <c r="C95" s="432" t="s">
        <v>2974</v>
      </c>
      <c r="D95" s="432" t="s">
        <v>1787</v>
      </c>
      <c r="E95" s="432" t="s">
        <v>1787</v>
      </c>
      <c r="F95" s="432" t="s">
        <v>1787</v>
      </c>
      <c r="G95" s="432" t="s">
        <v>3783</v>
      </c>
      <c r="H95" s="432" t="s">
        <v>1787</v>
      </c>
      <c r="I95" s="432" t="s">
        <v>2854</v>
      </c>
      <c r="J95" s="432" t="s">
        <v>2975</v>
      </c>
      <c r="K95" s="432" t="s">
        <v>3783</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4530</v>
      </c>
      <c r="BR95" s="432" t="s">
        <v>1787</v>
      </c>
    </row>
    <row r="96" spans="1:70">
      <c r="A96" s="267" t="s">
        <v>86</v>
      </c>
      <c r="B96" s="267" t="s">
        <v>2976</v>
      </c>
      <c r="C96" s="267" t="s">
        <v>2977</v>
      </c>
      <c r="D96" s="267"/>
      <c r="E96" s="267"/>
      <c r="F96" s="267"/>
      <c r="G96" s="267" t="s">
        <v>3783</v>
      </c>
      <c r="H96" s="267"/>
      <c r="I96" s="267" t="s">
        <v>2854</v>
      </c>
      <c r="J96" s="267" t="s">
        <v>2978</v>
      </c>
      <c r="K96" s="267" t="s">
        <v>3799</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4531</v>
      </c>
      <c r="BR96" s="267" t="s">
        <v>3801</v>
      </c>
    </row>
    <row r="97" spans="1:70">
      <c r="A97" s="266" t="s">
        <v>86</v>
      </c>
      <c r="B97" s="266" t="s">
        <v>4532</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4533</v>
      </c>
      <c r="BR97" s="266"/>
    </row>
    <row r="98" spans="1:70">
      <c r="A98" s="267" t="s">
        <v>86</v>
      </c>
      <c r="B98" s="267" t="s">
        <v>3355</v>
      </c>
      <c r="C98" s="267" t="s">
        <v>2974</v>
      </c>
      <c r="D98" s="267"/>
      <c r="E98" s="267"/>
      <c r="F98" s="267"/>
      <c r="G98" s="267" t="s">
        <v>3783</v>
      </c>
      <c r="H98" s="267"/>
      <c r="I98" s="267" t="s">
        <v>3125</v>
      </c>
      <c r="J98" s="267" t="s">
        <v>3356</v>
      </c>
      <c r="K98" s="267" t="s">
        <v>3783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4534</v>
      </c>
      <c r="BR98" s="267"/>
    </row>
    <row r="99" spans="1:70">
      <c r="A99" s="266" t="s">
        <v>86</v>
      </c>
      <c r="B99" s="266" t="s">
        <v>3357</v>
      </c>
      <c r="C99" s="266" t="s">
        <v>88</v>
      </c>
      <c r="D99" s="266"/>
      <c r="E99" s="266"/>
      <c r="F99" s="266"/>
      <c r="G99" s="266" t="s">
        <v>3783</v>
      </c>
      <c r="H99" s="266"/>
      <c r="I99" s="266" t="s">
        <v>217</v>
      </c>
      <c r="J99" s="266" t="s">
        <v>3358</v>
      </c>
      <c r="K99" s="266" t="s">
        <v>3799</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4535</v>
      </c>
      <c r="BR99" s="266" t="s">
        <v>3801</v>
      </c>
    </row>
    <row r="100" spans="1:70">
      <c r="A100" s="267" t="s">
        <v>86</v>
      </c>
      <c r="B100" s="267" t="s">
        <v>4536</v>
      </c>
      <c r="C100" s="267" t="s">
        <v>2977</v>
      </c>
      <c r="D100" s="267"/>
      <c r="E100" s="267"/>
      <c r="F100" s="267"/>
      <c r="G100" s="267" t="s">
        <v>3783</v>
      </c>
      <c r="H100" s="267"/>
      <c r="I100" s="267" t="s">
        <v>3912</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4537</v>
      </c>
      <c r="BR100" s="267"/>
    </row>
    <row r="101" spans="1:70">
      <c r="A101" s="266" t="s">
        <v>86</v>
      </c>
      <c r="B101" s="266" t="s">
        <v>3359</v>
      </c>
      <c r="C101" s="266" t="s">
        <v>3117</v>
      </c>
      <c r="D101" s="266"/>
      <c r="E101" s="266"/>
      <c r="F101" s="266"/>
      <c r="G101" s="266" t="s">
        <v>3783</v>
      </c>
      <c r="H101" s="266"/>
      <c r="I101" s="266" t="s">
        <v>217</v>
      </c>
      <c r="J101" s="266" t="s">
        <v>3360</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4538</v>
      </c>
      <c r="BR101" s="266"/>
    </row>
    <row r="102" spans="1:70">
      <c r="A102" s="267" t="s">
        <v>86</v>
      </c>
      <c r="B102" s="267" t="s">
        <v>4539</v>
      </c>
      <c r="C102" s="267" t="s">
        <v>2993</v>
      </c>
      <c r="D102" s="267"/>
      <c r="E102" s="267"/>
      <c r="F102" s="267"/>
      <c r="G102" s="267" t="s">
        <v>3783</v>
      </c>
      <c r="H102" s="267"/>
      <c r="I102" s="267" t="s">
        <v>3784</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4540</v>
      </c>
      <c r="BR102" s="267"/>
    </row>
    <row r="103" spans="1:70">
      <c r="A103" s="266" t="s">
        <v>86</v>
      </c>
      <c r="B103" s="266" t="s">
        <v>4541</v>
      </c>
      <c r="C103" s="266" t="s">
        <v>2980</v>
      </c>
      <c r="D103" s="266"/>
      <c r="E103" s="266"/>
      <c r="F103" s="266"/>
      <c r="G103" s="266" t="s">
        <v>3783</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4542</v>
      </c>
      <c r="BR103" s="266"/>
    </row>
    <row r="104" spans="1:70">
      <c r="A104" s="267" t="s">
        <v>86</v>
      </c>
      <c r="B104" s="267" t="s">
        <v>2979</v>
      </c>
      <c r="C104" s="267" t="s">
        <v>2980</v>
      </c>
      <c r="D104" s="267"/>
      <c r="E104" s="267"/>
      <c r="F104" s="267"/>
      <c r="G104" s="267" t="s">
        <v>3783</v>
      </c>
      <c r="H104" s="267" t="s">
        <v>2981</v>
      </c>
      <c r="I104" s="267"/>
      <c r="J104" s="267" t="s">
        <v>2982</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4543</v>
      </c>
      <c r="BR104" s="267" t="s">
        <v>3801</v>
      </c>
    </row>
    <row r="105" spans="1:70">
      <c r="A105" s="266" t="s">
        <v>86</v>
      </c>
      <c r="B105" s="266" t="s">
        <v>2983</v>
      </c>
      <c r="C105" s="266" t="s">
        <v>2980</v>
      </c>
      <c r="D105" s="266"/>
      <c r="E105" s="266"/>
      <c r="F105" s="266"/>
      <c r="G105" s="266" t="s">
        <v>3783</v>
      </c>
      <c r="H105" s="266" t="s">
        <v>2981</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4544</v>
      </c>
      <c r="BR105" s="266" t="s">
        <v>3801</v>
      </c>
    </row>
    <row r="106" spans="1:70" s="270" customFormat="1" ht="15.95">
      <c r="A106" s="267" t="s">
        <v>86</v>
      </c>
      <c r="B106" s="431" t="s">
        <v>2984</v>
      </c>
      <c r="C106" s="267" t="s">
        <v>88</v>
      </c>
      <c r="D106" s="267" t="s">
        <v>1787</v>
      </c>
      <c r="E106" s="267" t="s">
        <v>1787</v>
      </c>
      <c r="F106" s="267" t="s">
        <v>1787</v>
      </c>
      <c r="G106" s="267" t="s">
        <v>3783</v>
      </c>
      <c r="H106" s="267" t="s">
        <v>1787</v>
      </c>
      <c r="I106" s="267" t="s">
        <v>2854</v>
      </c>
      <c r="J106" s="267" t="s">
        <v>2985</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4545</v>
      </c>
      <c r="BR106" s="267" t="s">
        <v>1787</v>
      </c>
    </row>
    <row r="107" spans="1:70">
      <c r="A107" s="266" t="s">
        <v>86</v>
      </c>
      <c r="B107" s="266" t="s">
        <v>2986</v>
      </c>
      <c r="C107" s="266" t="s">
        <v>2974</v>
      </c>
      <c r="D107" s="266"/>
      <c r="E107" s="266"/>
      <c r="F107" s="266"/>
      <c r="G107" s="266" t="s">
        <v>3783</v>
      </c>
      <c r="H107" s="266" t="s">
        <v>2988</v>
      </c>
      <c r="I107" s="266" t="s">
        <v>2987</v>
      </c>
      <c r="J107" s="266" t="s">
        <v>2989</v>
      </c>
      <c r="K107" s="266" t="s">
        <v>3799</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4546</v>
      </c>
      <c r="BR107" s="266" t="s">
        <v>3801</v>
      </c>
    </row>
    <row r="108" spans="1:70">
      <c r="A108" s="267" t="s">
        <v>86</v>
      </c>
      <c r="B108" s="267" t="s">
        <v>3115</v>
      </c>
      <c r="C108" s="267" t="s">
        <v>2977</v>
      </c>
      <c r="D108" s="267"/>
      <c r="E108" s="267"/>
      <c r="F108" s="267"/>
      <c r="G108" s="267" t="s">
        <v>3783</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4547</v>
      </c>
      <c r="BR108" s="267"/>
    </row>
    <row r="109" spans="1:70">
      <c r="A109" s="266" t="s">
        <v>86</v>
      </c>
      <c r="B109" s="266" t="s">
        <v>3116</v>
      </c>
      <c r="C109" s="266" t="s">
        <v>3117</v>
      </c>
      <c r="D109" s="266"/>
      <c r="E109" s="266"/>
      <c r="F109" s="266"/>
      <c r="G109" s="266" t="s">
        <v>3783</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4548</v>
      </c>
      <c r="BR109" s="266"/>
    </row>
    <row r="110" spans="1:70" s="270" customFormat="1">
      <c r="A110" s="267" t="s">
        <v>86</v>
      </c>
      <c r="B110" s="267" t="s">
        <v>2990</v>
      </c>
      <c r="C110" s="267" t="s">
        <v>2957</v>
      </c>
      <c r="D110" s="267" t="s">
        <v>1787</v>
      </c>
      <c r="E110" s="267" t="s">
        <v>1787</v>
      </c>
      <c r="F110" s="267" t="s">
        <v>1787</v>
      </c>
      <c r="G110" s="267" t="s">
        <v>3783</v>
      </c>
      <c r="H110" s="267" t="s">
        <v>1787</v>
      </c>
      <c r="I110" s="267" t="s">
        <v>2893</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4549</v>
      </c>
      <c r="BR110" s="267" t="s">
        <v>1787</v>
      </c>
    </row>
    <row r="111" spans="1:70">
      <c r="A111" s="266" t="s">
        <v>86</v>
      </c>
      <c r="B111" s="266" t="s">
        <v>2991</v>
      </c>
      <c r="C111" s="266" t="s">
        <v>2957</v>
      </c>
      <c r="D111" s="266"/>
      <c r="E111" s="266"/>
      <c r="F111" s="266"/>
      <c r="G111" s="266" t="s">
        <v>3783</v>
      </c>
      <c r="H111" s="266"/>
      <c r="I111" s="266" t="s">
        <v>2854</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4550</v>
      </c>
      <c r="BR111" s="266"/>
    </row>
    <row r="112" spans="1:70">
      <c r="A112" s="267" t="s">
        <v>86</v>
      </c>
      <c r="B112" s="267" t="s">
        <v>3361</v>
      </c>
      <c r="C112" s="267" t="s">
        <v>85</v>
      </c>
      <c r="D112" s="267"/>
      <c r="E112" s="267"/>
      <c r="F112" s="267"/>
      <c r="G112" s="267" t="s">
        <v>3783</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4551</v>
      </c>
      <c r="BR112" s="267"/>
    </row>
    <row r="113" spans="1:70">
      <c r="A113" s="266" t="s">
        <v>86</v>
      </c>
      <c r="B113" s="266" t="s">
        <v>2992</v>
      </c>
      <c r="C113" s="266" t="s">
        <v>2993</v>
      </c>
      <c r="D113" s="266"/>
      <c r="E113" s="266"/>
      <c r="F113" s="266"/>
      <c r="G113" s="266" t="s">
        <v>3783</v>
      </c>
      <c r="H113" s="266"/>
      <c r="I113" s="266" t="s">
        <v>2847</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4552</v>
      </c>
      <c r="BR113" s="266"/>
    </row>
    <row r="114" spans="1:70">
      <c r="A114" s="267" t="s">
        <v>86</v>
      </c>
      <c r="B114" s="267" t="s">
        <v>2992</v>
      </c>
      <c r="C114" s="267" t="s">
        <v>2993</v>
      </c>
      <c r="D114" s="267"/>
      <c r="E114" s="267"/>
      <c r="F114" s="267"/>
      <c r="G114" s="267" t="s">
        <v>3783</v>
      </c>
      <c r="H114" s="267"/>
      <c r="I114" s="267" t="s">
        <v>2847</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4553</v>
      </c>
      <c r="BR114" s="267"/>
    </row>
    <row r="115" spans="1:70">
      <c r="A115" s="266" t="s">
        <v>87</v>
      </c>
      <c r="B115" s="266" t="s">
        <v>3363</v>
      </c>
      <c r="C115" s="266" t="s">
        <v>90</v>
      </c>
      <c r="D115" s="266"/>
      <c r="E115" s="266"/>
      <c r="F115" s="266"/>
      <c r="G115" s="266" t="s">
        <v>3783</v>
      </c>
      <c r="H115" s="266"/>
      <c r="I115" s="266" t="s">
        <v>3125</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4554</v>
      </c>
      <c r="BR115" s="266"/>
    </row>
    <row r="116" spans="1:70">
      <c r="A116" s="267" t="s">
        <v>87</v>
      </c>
      <c r="B116" s="267" t="s">
        <v>4555</v>
      </c>
      <c r="C116" s="267" t="s">
        <v>89</v>
      </c>
      <c r="D116" s="267"/>
      <c r="E116" s="267"/>
      <c r="F116" s="267"/>
      <c r="G116" s="267" t="s">
        <v>3783</v>
      </c>
      <c r="H116" s="267"/>
      <c r="I116" s="267" t="s">
        <v>1692</v>
      </c>
      <c r="J116" s="267" t="s">
        <v>4556</v>
      </c>
      <c r="K116" s="267" t="s">
        <v>3799</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4557</v>
      </c>
      <c r="BR116" s="267" t="s">
        <v>3801</v>
      </c>
    </row>
    <row r="117" spans="1:70">
      <c r="A117" s="266" t="s">
        <v>87</v>
      </c>
      <c r="B117" s="266" t="s">
        <v>4558</v>
      </c>
      <c r="C117" s="266" t="s">
        <v>88</v>
      </c>
      <c r="D117" s="266"/>
      <c r="E117" s="266"/>
      <c r="F117" s="266"/>
      <c r="G117" s="266" t="s">
        <v>3783</v>
      </c>
      <c r="H117" s="266"/>
      <c r="I117" s="266" t="s">
        <v>3803</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4559</v>
      </c>
      <c r="BR117" s="266"/>
    </row>
    <row r="118" spans="1:70">
      <c r="A118" s="267" t="s">
        <v>87</v>
      </c>
      <c r="B118" s="267" t="s">
        <v>4560</v>
      </c>
      <c r="C118" s="267" t="s">
        <v>88</v>
      </c>
      <c r="D118" s="267"/>
      <c r="E118" s="267"/>
      <c r="F118" s="267"/>
      <c r="G118" s="267" t="s">
        <v>3783</v>
      </c>
      <c r="H118" s="267"/>
      <c r="I118" s="267" t="s">
        <v>4561</v>
      </c>
      <c r="J118" s="267" t="s">
        <v>4562</v>
      </c>
      <c r="K118" s="267" t="s">
        <v>3799</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4563</v>
      </c>
      <c r="BR118" s="267" t="s">
        <v>3801</v>
      </c>
    </row>
    <row r="119" spans="1:70">
      <c r="A119" s="266" t="s">
        <v>87</v>
      </c>
      <c r="B119" s="266" t="s">
        <v>2995</v>
      </c>
      <c r="C119" s="266" t="s">
        <v>2957</v>
      </c>
      <c r="D119" s="266"/>
      <c r="E119" s="266"/>
      <c r="F119" s="266"/>
      <c r="G119" s="266" t="s">
        <v>3783</v>
      </c>
      <c r="H119" s="266"/>
      <c r="I119" s="266" t="s">
        <v>2854</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4564</v>
      </c>
      <c r="BR119" s="266"/>
    </row>
    <row r="120" spans="1:70">
      <c r="A120" s="267" t="s">
        <v>87</v>
      </c>
      <c r="B120" s="267" t="s">
        <v>4565</v>
      </c>
      <c r="C120" s="267" t="s">
        <v>89</v>
      </c>
      <c r="D120" s="267"/>
      <c r="E120" s="267"/>
      <c r="F120" s="267"/>
      <c r="G120" s="267" t="s">
        <v>3783</v>
      </c>
      <c r="H120" s="267"/>
      <c r="I120" s="267" t="s">
        <v>4561</v>
      </c>
      <c r="J120" s="267" t="s">
        <v>4566</v>
      </c>
      <c r="K120" s="267" t="s">
        <v>3799</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4567</v>
      </c>
      <c r="BR120" s="267" t="s">
        <v>3801</v>
      </c>
    </row>
    <row r="121" spans="1:70">
      <c r="A121" s="266" t="s">
        <v>87</v>
      </c>
      <c r="B121" s="266" t="s">
        <v>4568</v>
      </c>
      <c r="C121" s="266" t="s">
        <v>89</v>
      </c>
      <c r="D121" s="266"/>
      <c r="E121" s="266"/>
      <c r="F121" s="266"/>
      <c r="G121" s="266" t="s">
        <v>3783</v>
      </c>
      <c r="H121" s="266"/>
      <c r="I121" s="266" t="s">
        <v>4561</v>
      </c>
      <c r="J121" s="266" t="s">
        <v>4569</v>
      </c>
      <c r="K121" s="266" t="s">
        <v>3799</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4570</v>
      </c>
      <c r="BR121" s="266" t="s">
        <v>3801</v>
      </c>
    </row>
    <row r="122" spans="1:70">
      <c r="A122" s="267" t="s">
        <v>87</v>
      </c>
      <c r="B122" s="267" t="s">
        <v>3364</v>
      </c>
      <c r="C122" s="267" t="s">
        <v>88</v>
      </c>
      <c r="D122" s="267"/>
      <c r="E122" s="267"/>
      <c r="F122" s="267"/>
      <c r="G122" s="267" t="s">
        <v>3783</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4571</v>
      </c>
      <c r="BR122" s="267"/>
    </row>
    <row r="123" spans="1:70">
      <c r="A123" s="266" t="s">
        <v>87</v>
      </c>
      <c r="B123" s="266" t="s">
        <v>4572</v>
      </c>
      <c r="C123" s="266" t="s">
        <v>91</v>
      </c>
      <c r="D123" s="266"/>
      <c r="E123" s="266"/>
      <c r="F123" s="266"/>
      <c r="G123" s="266" t="s">
        <v>3783</v>
      </c>
      <c r="H123" s="266"/>
      <c r="I123" s="266" t="s">
        <v>1692</v>
      </c>
      <c r="J123" s="266"/>
      <c r="K123" s="266"/>
      <c r="L123" s="266" t="s">
        <v>3803</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4573</v>
      </c>
      <c r="BR123" s="266"/>
    </row>
    <row r="124" spans="1:70">
      <c r="A124" s="267" t="s">
        <v>87</v>
      </c>
      <c r="B124" s="267" t="s">
        <v>4574</v>
      </c>
      <c r="C124" s="267" t="s">
        <v>2957</v>
      </c>
      <c r="D124" s="267"/>
      <c r="E124" s="267"/>
      <c r="F124" s="267"/>
      <c r="G124" s="267" t="s">
        <v>3783</v>
      </c>
      <c r="H124" s="267"/>
      <c r="I124" s="267" t="s">
        <v>3784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4575</v>
      </c>
      <c r="BR124" s="267"/>
    </row>
    <row r="125" spans="1:70">
      <c r="A125" s="266" t="s">
        <v>87</v>
      </c>
      <c r="B125" s="266" t="s">
        <v>4576</v>
      </c>
      <c r="C125" s="266" t="s">
        <v>88</v>
      </c>
      <c r="D125" s="266"/>
      <c r="E125" s="266"/>
      <c r="F125" s="266"/>
      <c r="G125" s="266" t="s">
        <v>3783</v>
      </c>
      <c r="H125" s="266"/>
      <c r="I125" s="266" t="s">
        <v>3784</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4577</v>
      </c>
      <c r="BR125" s="266"/>
    </row>
    <row r="126" spans="1:70">
      <c r="A126" s="267" t="s">
        <v>87</v>
      </c>
      <c r="B126" s="267" t="s">
        <v>3119</v>
      </c>
      <c r="C126" s="267" t="s">
        <v>2957</v>
      </c>
      <c r="D126" s="267"/>
      <c r="E126" s="267"/>
      <c r="F126" s="267"/>
      <c r="G126" s="267" t="s">
        <v>3783</v>
      </c>
      <c r="H126" s="267"/>
      <c r="I126" s="267" t="s">
        <v>669</v>
      </c>
      <c r="J126" s="267" t="s">
        <v>3120</v>
      </c>
      <c r="K126" s="267" t="s">
        <v>3799</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4578</v>
      </c>
      <c r="BR126" s="267" t="s">
        <v>3801</v>
      </c>
    </row>
    <row r="127" spans="1:70">
      <c r="A127" s="266" t="s">
        <v>87</v>
      </c>
      <c r="B127" s="266" t="s">
        <v>2996</v>
      </c>
      <c r="C127" s="266" t="s">
        <v>2957</v>
      </c>
      <c r="D127" s="266"/>
      <c r="E127" s="266"/>
      <c r="F127" s="266"/>
      <c r="G127" s="266" t="s">
        <v>3783</v>
      </c>
      <c r="H127" s="266" t="s">
        <v>2997</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4579</v>
      </c>
      <c r="BR127" s="266"/>
    </row>
    <row r="128" spans="1:70">
      <c r="A128" s="267" t="s">
        <v>92</v>
      </c>
      <c r="B128" s="267" t="s">
        <v>2999</v>
      </c>
      <c r="C128" s="267"/>
      <c r="D128" s="267"/>
      <c r="E128" s="267"/>
      <c r="F128" s="267"/>
      <c r="G128" s="267" t="s">
        <v>3783</v>
      </c>
      <c r="H128" s="267" t="s">
        <v>3000</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4580</v>
      </c>
      <c r="BR128" s="267"/>
    </row>
    <row r="129" spans="1:70">
      <c r="A129" s="266" t="s">
        <v>92</v>
      </c>
      <c r="B129" s="266" t="s">
        <v>4581</v>
      </c>
      <c r="C129" s="266" t="s">
        <v>93</v>
      </c>
      <c r="D129" s="266"/>
      <c r="E129" s="266"/>
      <c r="F129" s="266"/>
      <c r="G129" s="266" t="s">
        <v>3783</v>
      </c>
      <c r="H129" s="266"/>
      <c r="I129" s="266" t="s">
        <v>3803</v>
      </c>
      <c r="J129" s="266" t="s">
        <v>4582</v>
      </c>
      <c r="K129" s="266" t="s">
        <v>3783</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4583</v>
      </c>
      <c r="BR129" s="266"/>
    </row>
    <row r="130" spans="1:70">
      <c r="A130" s="267" t="s">
        <v>92</v>
      </c>
      <c r="B130" s="267" t="s">
        <v>3366</v>
      </c>
      <c r="C130" s="267" t="s">
        <v>93</v>
      </c>
      <c r="D130" s="267"/>
      <c r="E130" s="267"/>
      <c r="F130" s="267"/>
      <c r="G130" s="267" t="s">
        <v>3783</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4584</v>
      </c>
      <c r="BR130" s="267"/>
    </row>
    <row r="131" spans="1:70">
      <c r="A131" s="266" t="s">
        <v>92</v>
      </c>
      <c r="B131" s="266" t="s">
        <v>3367</v>
      </c>
      <c r="C131" s="266" t="s">
        <v>93</v>
      </c>
      <c r="D131" s="266"/>
      <c r="E131" s="266"/>
      <c r="F131" s="266"/>
      <c r="G131" s="266" t="s">
        <v>3783</v>
      </c>
      <c r="H131" s="266"/>
      <c r="I131" s="266" t="s">
        <v>3125</v>
      </c>
      <c r="J131" s="266" t="s">
        <v>3368</v>
      </c>
      <c r="K131" s="266" t="s">
        <v>3799</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4585</v>
      </c>
      <c r="BR131" s="266" t="s">
        <v>3801</v>
      </c>
    </row>
    <row r="132" spans="1:70">
      <c r="A132" s="267" t="s">
        <v>92</v>
      </c>
      <c r="B132" s="267" t="s">
        <v>3001</v>
      </c>
      <c r="C132" s="267" t="s">
        <v>94</v>
      </c>
      <c r="D132" s="267"/>
      <c r="E132" s="267"/>
      <c r="F132" s="267"/>
      <c r="G132" s="267" t="s">
        <v>3783</v>
      </c>
      <c r="H132" s="267"/>
      <c r="I132" s="267" t="s">
        <v>1692</v>
      </c>
      <c r="J132" s="267" t="s">
        <v>4586</v>
      </c>
      <c r="K132" s="267" t="s">
        <v>3783</v>
      </c>
      <c r="L132" s="267" t="s">
        <v>4587</v>
      </c>
      <c r="M132" s="267" t="s">
        <v>4588</v>
      </c>
      <c r="N132" s="267" t="s">
        <v>3783</v>
      </c>
      <c r="O132" s="267" t="s">
        <v>3248</v>
      </c>
      <c r="P132" s="267" t="s">
        <v>4588</v>
      </c>
      <c r="Q132" s="267" t="s">
        <v>3783</v>
      </c>
      <c r="R132" s="267" t="s">
        <v>3803</v>
      </c>
      <c r="S132" s="267" t="s">
        <v>4588</v>
      </c>
      <c r="T132" s="267" t="s">
        <v>3783</v>
      </c>
      <c r="U132" s="267" t="s">
        <v>3707</v>
      </c>
      <c r="V132" s="267" t="s">
        <v>4588</v>
      </c>
      <c r="W132" s="267" t="s">
        <v>3783</v>
      </c>
      <c r="X132" s="267" t="s">
        <v>1333</v>
      </c>
      <c r="Y132" s="267" t="s">
        <v>4588</v>
      </c>
      <c r="Z132" s="267" t="s">
        <v>3783</v>
      </c>
      <c r="AA132" s="267" t="s">
        <v>4589</v>
      </c>
      <c r="AB132" s="267" t="s">
        <v>4588</v>
      </c>
      <c r="AC132" s="267" t="s">
        <v>3783</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4590</v>
      </c>
      <c r="BR132" s="267"/>
    </row>
    <row r="133" spans="1:70">
      <c r="A133" s="266" t="s">
        <v>92</v>
      </c>
      <c r="B133" s="266" t="s">
        <v>3370</v>
      </c>
      <c r="C133" s="266" t="s">
        <v>94</v>
      </c>
      <c r="D133" s="266"/>
      <c r="E133" s="266"/>
      <c r="F133" s="266"/>
      <c r="G133" s="266" t="s">
        <v>3783</v>
      </c>
      <c r="H133" s="266"/>
      <c r="I133" s="266" t="s">
        <v>217</v>
      </c>
      <c r="J133" s="266"/>
      <c r="K133" s="266"/>
      <c r="L133" s="266" t="s">
        <v>3803</v>
      </c>
      <c r="M133" s="266" t="s">
        <v>3371</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4591</v>
      </c>
      <c r="BR133" s="266"/>
    </row>
    <row r="134" spans="1:70">
      <c r="A134" s="267" t="s">
        <v>92</v>
      </c>
      <c r="B134" s="267" t="s">
        <v>3372</v>
      </c>
      <c r="C134" s="267" t="s">
        <v>93</v>
      </c>
      <c r="D134" s="267"/>
      <c r="E134" s="267"/>
      <c r="F134" s="267"/>
      <c r="G134" s="267" t="s">
        <v>3783</v>
      </c>
      <c r="H134" s="267"/>
      <c r="I134" s="267" t="s">
        <v>217</v>
      </c>
      <c r="J134" s="267"/>
      <c r="K134" s="267"/>
      <c r="L134" s="267" t="s">
        <v>4592</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4593</v>
      </c>
      <c r="BR134" s="267"/>
    </row>
    <row r="135" spans="1:70">
      <c r="A135" s="266" t="s">
        <v>92</v>
      </c>
      <c r="B135" s="266" t="s">
        <v>3712</v>
      </c>
      <c r="C135" s="266" t="s">
        <v>93</v>
      </c>
      <c r="D135" s="266"/>
      <c r="E135" s="266"/>
      <c r="F135" s="266"/>
      <c r="G135" s="266" t="s">
        <v>3783</v>
      </c>
      <c r="H135" s="266"/>
      <c r="I135" s="266" t="s">
        <v>3707</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4594</v>
      </c>
      <c r="BR135" s="266"/>
    </row>
    <row r="136" spans="1:70">
      <c r="A136" s="267" t="s">
        <v>92</v>
      </c>
      <c r="B136" s="267" t="s">
        <v>4595</v>
      </c>
      <c r="C136" s="267" t="s">
        <v>93</v>
      </c>
      <c r="D136" s="267"/>
      <c r="E136" s="267"/>
      <c r="F136" s="267"/>
      <c r="G136" s="267" t="s">
        <v>3783</v>
      </c>
      <c r="H136" s="267"/>
      <c r="I136" s="267" t="s">
        <v>3784</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4596</v>
      </c>
      <c r="BR136" s="267"/>
    </row>
    <row r="137" spans="1:70">
      <c r="A137" s="266" t="s">
        <v>92</v>
      </c>
      <c r="B137" s="266" t="s">
        <v>4597</v>
      </c>
      <c r="C137" s="266" t="s">
        <v>4598</v>
      </c>
      <c r="D137" s="266"/>
      <c r="E137" s="266"/>
      <c r="F137" s="266"/>
      <c r="G137" s="266" t="s">
        <v>3783</v>
      </c>
      <c r="H137" s="266"/>
      <c r="I137" s="266" t="s">
        <v>3784</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4599</v>
      </c>
      <c r="BR137" s="266"/>
    </row>
    <row r="138" spans="1:70">
      <c r="A138" s="267" t="s">
        <v>92</v>
      </c>
      <c r="B138" s="267" t="s">
        <v>3005</v>
      </c>
      <c r="C138" s="267" t="s">
        <v>2957</v>
      </c>
      <c r="D138" s="267"/>
      <c r="E138" s="267"/>
      <c r="F138" s="267"/>
      <c r="G138" s="267" t="s">
        <v>3783</v>
      </c>
      <c r="H138" s="267" t="s">
        <v>3007</v>
      </c>
      <c r="I138" s="267" t="s">
        <v>3784</v>
      </c>
      <c r="J138" s="267"/>
      <c r="K138" s="267"/>
      <c r="L138" s="267" t="s">
        <v>3437</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4600</v>
      </c>
      <c r="BR138" s="267"/>
    </row>
    <row r="139" spans="1:70">
      <c r="A139" s="266" t="s">
        <v>92</v>
      </c>
      <c r="B139" s="266" t="s">
        <v>3374</v>
      </c>
      <c r="C139" s="266" t="s">
        <v>93</v>
      </c>
      <c r="D139" s="266"/>
      <c r="E139" s="266"/>
      <c r="F139" s="266"/>
      <c r="G139" s="266" t="s">
        <v>3783</v>
      </c>
      <c r="H139" s="266"/>
      <c r="I139" s="266" t="s">
        <v>217</v>
      </c>
      <c r="J139" s="266" t="s">
        <v>4601</v>
      </c>
      <c r="K139" s="266" t="s">
        <v>3783</v>
      </c>
      <c r="L139" s="266" t="s">
        <v>4505</v>
      </c>
      <c r="M139" s="266" t="s">
        <v>4601</v>
      </c>
      <c r="N139" s="266" t="s">
        <v>3783</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4602</v>
      </c>
      <c r="BR139" s="266"/>
    </row>
    <row r="140" spans="1:70">
      <c r="A140" s="267" t="s">
        <v>92</v>
      </c>
      <c r="B140" s="267" t="s">
        <v>3377</v>
      </c>
      <c r="C140" s="267" t="s">
        <v>93</v>
      </c>
      <c r="D140" s="267"/>
      <c r="E140" s="267"/>
      <c r="F140" s="267"/>
      <c r="G140" s="267" t="s">
        <v>3783</v>
      </c>
      <c r="H140" s="267"/>
      <c r="I140" s="267" t="s">
        <v>217</v>
      </c>
      <c r="J140" s="267"/>
      <c r="K140" s="267"/>
      <c r="L140" s="267" t="s">
        <v>554</v>
      </c>
      <c r="M140" s="267" t="s">
        <v>3379</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4603</v>
      </c>
      <c r="BR140" s="267"/>
    </row>
    <row r="141" spans="1:70">
      <c r="A141" s="266" t="s">
        <v>92</v>
      </c>
      <c r="B141" s="266" t="s">
        <v>3008</v>
      </c>
      <c r="C141" s="266" t="s">
        <v>96</v>
      </c>
      <c r="D141" s="266"/>
      <c r="E141" s="266"/>
      <c r="F141" s="266"/>
      <c r="G141" s="266" t="s">
        <v>3799</v>
      </c>
      <c r="H141" s="266" t="s">
        <v>3009</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4604</v>
      </c>
      <c r="BR141" s="266"/>
    </row>
    <row r="142" spans="1:70">
      <c r="A142" s="267" t="s">
        <v>98</v>
      </c>
      <c r="B142" s="267" t="s">
        <v>3011</v>
      </c>
      <c r="C142" s="267" t="s">
        <v>2957</v>
      </c>
      <c r="D142" s="267"/>
      <c r="E142" s="267"/>
      <c r="F142" s="267"/>
      <c r="G142" s="267" t="s">
        <v>3783</v>
      </c>
      <c r="H142" s="267"/>
      <c r="I142" s="267" t="s">
        <v>2854</v>
      </c>
      <c r="J142" s="267" t="s">
        <v>3012</v>
      </c>
      <c r="K142" s="267" t="s">
        <v>3783</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4605</v>
      </c>
      <c r="BR142" s="267"/>
    </row>
    <row r="143" spans="1:70">
      <c r="A143" s="266" t="s">
        <v>98</v>
      </c>
      <c r="B143" s="266" t="s">
        <v>3381</v>
      </c>
      <c r="C143" s="266" t="s">
        <v>99</v>
      </c>
      <c r="D143" s="266"/>
      <c r="E143" s="266"/>
      <c r="F143" s="266"/>
      <c r="G143" s="266" t="s">
        <v>3783</v>
      </c>
      <c r="H143" s="266"/>
      <c r="I143" s="266" t="s">
        <v>1692</v>
      </c>
      <c r="J143" s="266" t="s">
        <v>4606</v>
      </c>
      <c r="K143" s="266" t="s">
        <v>3783</v>
      </c>
      <c r="L143" s="266" t="s">
        <v>217</v>
      </c>
      <c r="M143" s="266" t="s">
        <v>4607</v>
      </c>
      <c r="N143" s="266" t="s">
        <v>3783</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4608</v>
      </c>
      <c r="BR143" s="266"/>
    </row>
    <row r="144" spans="1:70">
      <c r="A144" s="267" t="s">
        <v>98</v>
      </c>
      <c r="B144" s="267" t="s">
        <v>3013</v>
      </c>
      <c r="C144" s="267" t="s">
        <v>104</v>
      </c>
      <c r="D144" s="267"/>
      <c r="E144" s="267"/>
      <c r="F144" s="267"/>
      <c r="G144" s="267" t="s">
        <v>3783</v>
      </c>
      <c r="H144" s="267"/>
      <c r="I144" s="267" t="s">
        <v>2847</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4609</v>
      </c>
      <c r="BR144" s="267" t="s">
        <v>3801</v>
      </c>
    </row>
    <row r="145" spans="1:70">
      <c r="A145" s="266" t="s">
        <v>98</v>
      </c>
      <c r="B145" s="266" t="s">
        <v>3014</v>
      </c>
      <c r="C145" s="266" t="s">
        <v>101</v>
      </c>
      <c r="D145" s="266"/>
      <c r="E145" s="266"/>
      <c r="F145" s="266"/>
      <c r="G145" s="266" t="s">
        <v>3783</v>
      </c>
      <c r="H145" s="266"/>
      <c r="I145" s="266" t="s">
        <v>2854</v>
      </c>
      <c r="J145" s="266" t="s">
        <v>4610</v>
      </c>
      <c r="K145" s="266" t="s">
        <v>3783</v>
      </c>
      <c r="L145" s="266" t="s">
        <v>217</v>
      </c>
      <c r="M145" s="266" t="s">
        <v>4611</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4612</v>
      </c>
      <c r="BR145" s="266"/>
    </row>
    <row r="146" spans="1:70">
      <c r="A146" s="267" t="s">
        <v>98</v>
      </c>
      <c r="B146" s="267" t="s">
        <v>4613</v>
      </c>
      <c r="C146" s="267" t="s">
        <v>99</v>
      </c>
      <c r="D146" s="267"/>
      <c r="E146" s="267"/>
      <c r="F146" s="267"/>
      <c r="G146" s="267" t="s">
        <v>3783</v>
      </c>
      <c r="H146" s="267"/>
      <c r="I146" s="267" t="s">
        <v>3784</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4614</v>
      </c>
      <c r="BR146" s="267"/>
    </row>
    <row r="147" spans="1:70">
      <c r="A147" s="266" t="s">
        <v>98</v>
      </c>
      <c r="B147" s="266" t="s">
        <v>3017</v>
      </c>
      <c r="C147" s="266" t="s">
        <v>2957</v>
      </c>
      <c r="D147" s="266"/>
      <c r="E147" s="266"/>
      <c r="F147" s="266"/>
      <c r="G147" s="266" t="s">
        <v>3783</v>
      </c>
      <c r="H147" s="266"/>
      <c r="I147" s="266" t="s">
        <v>2847</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4615</v>
      </c>
      <c r="BR147" s="266"/>
    </row>
    <row r="148" spans="1:70">
      <c r="A148" s="267" t="s">
        <v>98</v>
      </c>
      <c r="B148" s="267" t="s">
        <v>3384</v>
      </c>
      <c r="C148" s="267" t="s">
        <v>2957</v>
      </c>
      <c r="D148" s="267"/>
      <c r="E148" s="267"/>
      <c r="F148" s="267"/>
      <c r="G148" s="267" t="s">
        <v>3783</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4616</v>
      </c>
      <c r="BR148" s="267"/>
    </row>
    <row r="149" spans="1:70">
      <c r="A149" s="266" t="s">
        <v>98</v>
      </c>
      <c r="B149" s="266" t="s">
        <v>4617</v>
      </c>
      <c r="C149" s="266" t="s">
        <v>102</v>
      </c>
      <c r="D149" s="266"/>
      <c r="E149" s="266"/>
      <c r="F149" s="266"/>
      <c r="G149" s="266" t="s">
        <v>3783</v>
      </c>
      <c r="H149" s="266"/>
      <c r="I149" s="266" t="s">
        <v>3784</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4618</v>
      </c>
      <c r="BR149" s="266"/>
    </row>
    <row r="150" spans="1:70">
      <c r="A150" s="267" t="s">
        <v>98</v>
      </c>
      <c r="B150" s="267" t="s">
        <v>4619</v>
      </c>
      <c r="C150" s="267" t="s">
        <v>104</v>
      </c>
      <c r="D150" s="267"/>
      <c r="E150" s="267"/>
      <c r="F150" s="267"/>
      <c r="G150" s="267" t="s">
        <v>3783</v>
      </c>
      <c r="H150" s="267"/>
      <c r="I150" s="267" t="s">
        <v>3784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4620</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M2:BM301 BJ2:BJ301 AI2:AI301 AF2:AF301 AC2:AC301 AL2:AL301 BA2:BA301 BD2:BD301 Z2:Z301 W2:W301 T2:T301 Q2:Q301 N2:N301 BG2:BG301 AO2:AO301 AR2:AR301 AU2:AU301 AX2:AX301 E2:E301 G2:G301 D302:D2019 K2:K301 E302:E2019 F2:F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9" t="s">
        <v>4621</v>
      </c>
      <c r="B1" s="549"/>
      <c r="C1" s="549"/>
      <c r="D1" s="549"/>
      <c r="E1" s="549"/>
    </row>
    <row r="2" spans="1:8" ht="43.5" customHeight="1">
      <c r="A2" s="21" t="s">
        <v>4622</v>
      </c>
      <c r="B2" s="21" t="s">
        <v>4623</v>
      </c>
      <c r="C2" s="21" t="s">
        <v>4624</v>
      </c>
      <c r="D2" s="21" t="s">
        <v>4625</v>
      </c>
      <c r="E2" s="21" t="s">
        <v>4626</v>
      </c>
      <c r="F2" s="22" t="s">
        <v>4627</v>
      </c>
      <c r="G2" s="23" t="s">
        <v>4628</v>
      </c>
      <c r="H2" s="24" t="s">
        <v>4629</v>
      </c>
    </row>
    <row r="3" spans="1:8" ht="15" customHeight="1">
      <c r="A3" s="17" t="s">
        <v>32</v>
      </c>
      <c r="B3" s="17" t="s">
        <v>2292</v>
      </c>
      <c r="C3" s="17" t="s">
        <v>4630</v>
      </c>
      <c r="D3" s="17"/>
      <c r="E3" s="17" t="s">
        <v>3799</v>
      </c>
      <c r="F3" s="55" t="s">
        <v>4631</v>
      </c>
      <c r="G3" s="55" t="s">
        <v>4632</v>
      </c>
      <c r="H3" s="26" t="s">
        <v>4633</v>
      </c>
    </row>
    <row r="4" spans="1:8" ht="15" customHeight="1">
      <c r="A4" s="3" t="s">
        <v>55</v>
      </c>
      <c r="B4" s="3" t="s">
        <v>2292</v>
      </c>
      <c r="C4" s="3" t="s">
        <v>4634</v>
      </c>
      <c r="D4" s="3"/>
      <c r="E4" s="3" t="s">
        <v>3799</v>
      </c>
      <c r="F4" s="55" t="s">
        <v>4635</v>
      </c>
      <c r="G4" s="55" t="s">
        <v>4636</v>
      </c>
      <c r="H4" s="26" t="s">
        <v>4637</v>
      </c>
    </row>
    <row r="5" spans="1:8" ht="15" customHeight="1">
      <c r="A5" s="17" t="s">
        <v>59</v>
      </c>
      <c r="B5" s="17" t="s">
        <v>2292</v>
      </c>
      <c r="C5" s="17" t="s">
        <v>4638</v>
      </c>
      <c r="D5" s="17"/>
      <c r="E5" s="17" t="s">
        <v>3799</v>
      </c>
      <c r="F5" s="55" t="s">
        <v>4639</v>
      </c>
      <c r="G5" s="55" t="s">
        <v>4640</v>
      </c>
      <c r="H5" s="26" t="s">
        <v>4641</v>
      </c>
    </row>
    <row r="6" spans="1:8" ht="15" customHeight="1">
      <c r="A6" s="3" t="s">
        <v>70</v>
      </c>
      <c r="B6" s="3" t="s">
        <v>2292</v>
      </c>
      <c r="C6" s="3" t="s">
        <v>4642</v>
      </c>
      <c r="D6" s="3"/>
      <c r="E6" s="3" t="s">
        <v>3799</v>
      </c>
      <c r="F6" s="55" t="s">
        <v>4643</v>
      </c>
      <c r="G6" s="55" t="s">
        <v>4644</v>
      </c>
      <c r="H6" s="26" t="s">
        <v>4645</v>
      </c>
    </row>
    <row r="7" spans="1:8" ht="15" customHeight="1">
      <c r="A7" s="17" t="s">
        <v>106</v>
      </c>
      <c r="B7" s="17" t="s">
        <v>2292</v>
      </c>
      <c r="C7" s="17" t="s">
        <v>4646</v>
      </c>
      <c r="D7" s="17"/>
      <c r="E7" s="17" t="s">
        <v>3799</v>
      </c>
      <c r="F7" s="55" t="s">
        <v>4647</v>
      </c>
      <c r="G7" s="55" t="s">
        <v>4648</v>
      </c>
      <c r="H7" s="26" t="s">
        <v>4649</v>
      </c>
    </row>
    <row r="8" spans="1:8" ht="15" customHeight="1">
      <c r="A8" s="3" t="s">
        <v>72</v>
      </c>
      <c r="B8" s="3" t="s">
        <v>2292</v>
      </c>
      <c r="C8" s="3" t="s">
        <v>4650</v>
      </c>
      <c r="D8" s="3"/>
      <c r="E8" s="3" t="s">
        <v>3799</v>
      </c>
      <c r="F8" s="55" t="s">
        <v>4651</v>
      </c>
      <c r="G8" s="55" t="s">
        <v>4652</v>
      </c>
      <c r="H8" s="26" t="s">
        <v>4653</v>
      </c>
    </row>
    <row r="9" spans="1:8" ht="15" customHeight="1">
      <c r="A9" s="17" t="s">
        <v>78</v>
      </c>
      <c r="B9" s="17" t="s">
        <v>2292</v>
      </c>
      <c r="C9" s="17" t="s">
        <v>4654</v>
      </c>
      <c r="D9" s="17"/>
      <c r="E9" s="17" t="s">
        <v>3799</v>
      </c>
      <c r="F9" s="55" t="s">
        <v>4655</v>
      </c>
      <c r="G9" s="55" t="s">
        <v>4656</v>
      </c>
      <c r="H9" s="26" t="s">
        <v>4657</v>
      </c>
    </row>
    <row r="10" spans="1:8" ht="15" customHeight="1">
      <c r="A10" s="3" t="s">
        <v>97</v>
      </c>
      <c r="B10" s="3" t="s">
        <v>2292</v>
      </c>
      <c r="C10" s="3" t="s">
        <v>4658</v>
      </c>
      <c r="D10" s="3"/>
      <c r="E10" s="3" t="s">
        <v>3799</v>
      </c>
      <c r="F10" s="55" t="s">
        <v>4659</v>
      </c>
      <c r="G10" s="55" t="s">
        <v>4660</v>
      </c>
      <c r="H10" s="26" t="s">
        <v>4661</v>
      </c>
    </row>
    <row r="11" spans="1:8" ht="15" customHeight="1">
      <c r="A11" s="17" t="s">
        <v>14</v>
      </c>
      <c r="B11" s="17" t="s">
        <v>2280</v>
      </c>
      <c r="C11" s="17" t="s">
        <v>4662</v>
      </c>
      <c r="D11" s="17" t="s">
        <v>32</v>
      </c>
      <c r="E11" s="17" t="s">
        <v>3799</v>
      </c>
      <c r="F11" s="55" t="s">
        <v>4663</v>
      </c>
      <c r="G11" s="55" t="s">
        <v>4632</v>
      </c>
      <c r="H11" s="26" t="s">
        <v>4664</v>
      </c>
    </row>
    <row r="12" spans="1:8" ht="15" customHeight="1">
      <c r="A12" s="3" t="s">
        <v>7</v>
      </c>
      <c r="B12" s="3" t="s">
        <v>2280</v>
      </c>
      <c r="C12" s="3" t="s">
        <v>4665</v>
      </c>
      <c r="D12" s="3"/>
      <c r="E12" s="3" t="s">
        <v>3799</v>
      </c>
      <c r="F12" s="55" t="s">
        <v>4666</v>
      </c>
      <c r="G12" s="55" t="s">
        <v>4667</v>
      </c>
      <c r="H12" s="26" t="s">
        <v>4668</v>
      </c>
    </row>
    <row r="13" spans="1:8" ht="15" customHeight="1">
      <c r="A13" s="17" t="s">
        <v>30</v>
      </c>
      <c r="B13" s="17" t="s">
        <v>2280</v>
      </c>
      <c r="C13" s="17" t="s">
        <v>4669</v>
      </c>
      <c r="D13" s="17"/>
      <c r="E13" s="17" t="s">
        <v>3799</v>
      </c>
      <c r="F13" s="55" t="s">
        <v>4670</v>
      </c>
      <c r="G13" s="55" t="s">
        <v>4671</v>
      </c>
      <c r="H13" s="26" t="s">
        <v>4672</v>
      </c>
    </row>
    <row r="14" spans="1:8" ht="15" customHeight="1">
      <c r="A14" s="3" t="s">
        <v>47</v>
      </c>
      <c r="B14" s="3" t="s">
        <v>2280</v>
      </c>
      <c r="C14" s="3" t="s">
        <v>4673</v>
      </c>
      <c r="D14" s="3"/>
      <c r="E14" s="3" t="s">
        <v>3799</v>
      </c>
      <c r="F14" s="55" t="s">
        <v>4674</v>
      </c>
      <c r="G14" s="55" t="s">
        <v>4675</v>
      </c>
      <c r="H14" s="26" t="s">
        <v>4676</v>
      </c>
    </row>
    <row r="15" spans="1:8" ht="15" customHeight="1">
      <c r="A15" s="17" t="s">
        <v>60</v>
      </c>
      <c r="B15" s="17" t="s">
        <v>2280</v>
      </c>
      <c r="C15" s="17" t="s">
        <v>4677</v>
      </c>
      <c r="D15" s="17"/>
      <c r="E15" s="17" t="s">
        <v>3799</v>
      </c>
      <c r="F15" s="55" t="s">
        <v>4678</v>
      </c>
      <c r="G15" s="55" t="s">
        <v>4679</v>
      </c>
      <c r="H15" s="26" t="s">
        <v>4680</v>
      </c>
    </row>
    <row r="16" spans="1:8" ht="15" customHeight="1">
      <c r="A16" s="3" t="s">
        <v>54</v>
      </c>
      <c r="B16" s="3" t="s">
        <v>2280</v>
      </c>
      <c r="C16" s="3" t="s">
        <v>4634</v>
      </c>
      <c r="D16" s="3" t="s">
        <v>55</v>
      </c>
      <c r="E16" s="3" t="s">
        <v>3799</v>
      </c>
      <c r="F16" s="55" t="s">
        <v>4681</v>
      </c>
      <c r="G16" s="55" t="s">
        <v>4636</v>
      </c>
      <c r="H16" s="26" t="s">
        <v>4682</v>
      </c>
    </row>
    <row r="17" spans="1:8" ht="15" customHeight="1">
      <c r="A17" s="17" t="s">
        <v>73</v>
      </c>
      <c r="B17" s="17" t="s">
        <v>2280</v>
      </c>
      <c r="C17" s="17" t="s">
        <v>4654</v>
      </c>
      <c r="D17" s="17" t="s">
        <v>78</v>
      </c>
      <c r="E17" s="17" t="s">
        <v>3799</v>
      </c>
      <c r="F17" s="55" t="s">
        <v>4683</v>
      </c>
      <c r="G17" s="55" t="s">
        <v>4656</v>
      </c>
      <c r="H17" s="26" t="s">
        <v>4684</v>
      </c>
    </row>
    <row r="18" spans="1:8" ht="15" customHeight="1">
      <c r="A18" s="3" t="s">
        <v>81</v>
      </c>
      <c r="B18" s="3" t="s">
        <v>2280</v>
      </c>
      <c r="C18" s="3" t="s">
        <v>4685</v>
      </c>
      <c r="D18" s="3"/>
      <c r="E18" s="3" t="s">
        <v>3799</v>
      </c>
      <c r="F18" s="55" t="s">
        <v>4686</v>
      </c>
      <c r="G18" s="55" t="s">
        <v>4687</v>
      </c>
      <c r="H18" s="26" t="s">
        <v>4688</v>
      </c>
    </row>
    <row r="19" spans="1:8" ht="15" customHeight="1">
      <c r="A19" s="17" t="s">
        <v>86</v>
      </c>
      <c r="B19" s="17" t="s">
        <v>2280</v>
      </c>
      <c r="C19" s="17" t="s">
        <v>4689</v>
      </c>
      <c r="D19" s="17"/>
      <c r="E19" s="17" t="s">
        <v>3799</v>
      </c>
      <c r="F19" s="55" t="s">
        <v>4690</v>
      </c>
      <c r="G19" s="55" t="s">
        <v>4691</v>
      </c>
      <c r="H19" s="26" t="s">
        <v>4692</v>
      </c>
    </row>
    <row r="20" spans="1:8" ht="15" customHeight="1">
      <c r="A20" s="3" t="s">
        <v>87</v>
      </c>
      <c r="B20" s="3" t="s">
        <v>2280</v>
      </c>
      <c r="C20" s="3" t="s">
        <v>4693</v>
      </c>
      <c r="D20" s="3"/>
      <c r="E20" s="3" t="s">
        <v>3799</v>
      </c>
      <c r="F20" s="55" t="s">
        <v>4694</v>
      </c>
      <c r="G20" s="55" t="s">
        <v>4695</v>
      </c>
      <c r="H20" s="26" t="s">
        <v>4696</v>
      </c>
    </row>
    <row r="21" spans="1:8" ht="15" customHeight="1">
      <c r="A21" s="17" t="s">
        <v>92</v>
      </c>
      <c r="B21" s="17" t="s">
        <v>2280</v>
      </c>
      <c r="C21" s="17" t="s">
        <v>4697</v>
      </c>
      <c r="D21" s="17"/>
      <c r="E21" s="17" t="s">
        <v>3799</v>
      </c>
      <c r="F21" s="55" t="s">
        <v>4698</v>
      </c>
      <c r="G21" s="55" t="s">
        <v>4699</v>
      </c>
      <c r="H21" s="26" t="s">
        <v>4700</v>
      </c>
    </row>
    <row r="22" spans="1:8" ht="15" customHeight="1">
      <c r="A22" s="3" t="s">
        <v>98</v>
      </c>
      <c r="B22" s="3" t="s">
        <v>2280</v>
      </c>
      <c r="C22" s="3" t="s">
        <v>4701</v>
      </c>
      <c r="D22" s="3"/>
      <c r="E22" s="3" t="s">
        <v>3799</v>
      </c>
      <c r="F22" s="55" t="s">
        <v>4702</v>
      </c>
      <c r="G22" s="55" t="s">
        <v>4703</v>
      </c>
      <c r="H22" s="26" t="s">
        <v>4704</v>
      </c>
    </row>
    <row r="23" spans="1:8" ht="15" customHeight="1">
      <c r="A23" s="17" t="s">
        <v>27</v>
      </c>
      <c r="B23" s="17" t="s">
        <v>4705</v>
      </c>
      <c r="C23" s="17" t="s">
        <v>4630</v>
      </c>
      <c r="D23" s="17" t="s">
        <v>32</v>
      </c>
      <c r="E23" s="17" t="s">
        <v>3799</v>
      </c>
      <c r="F23" s="55" t="s">
        <v>4706</v>
      </c>
      <c r="G23" s="25" t="s">
        <v>4632</v>
      </c>
      <c r="H23" s="26" t="s">
        <v>4633</v>
      </c>
    </row>
    <row r="24" spans="1:8" ht="15" customHeight="1">
      <c r="A24" s="3" t="s">
        <v>52</v>
      </c>
      <c r="B24" s="3" t="s">
        <v>4705</v>
      </c>
      <c r="C24" s="3" t="s">
        <v>4634</v>
      </c>
      <c r="D24" s="3" t="s">
        <v>55</v>
      </c>
      <c r="E24" s="3" t="s">
        <v>3799</v>
      </c>
      <c r="F24" s="55" t="s">
        <v>4707</v>
      </c>
      <c r="G24" s="25" t="s">
        <v>4636</v>
      </c>
      <c r="H24" s="26" t="s">
        <v>4637</v>
      </c>
    </row>
    <row r="25" spans="1:8" ht="15" customHeight="1">
      <c r="A25" s="17" t="s">
        <v>49</v>
      </c>
      <c r="B25" s="17" t="s">
        <v>4705</v>
      </c>
      <c r="C25" s="17" t="s">
        <v>4638</v>
      </c>
      <c r="D25" s="17" t="s">
        <v>59</v>
      </c>
      <c r="E25" s="17" t="s">
        <v>3799</v>
      </c>
      <c r="F25" s="55" t="s">
        <v>4708</v>
      </c>
      <c r="G25" s="25" t="s">
        <v>4640</v>
      </c>
      <c r="H25" s="26" t="s">
        <v>4641</v>
      </c>
    </row>
    <row r="26" spans="1:8" ht="15" customHeight="1">
      <c r="A26" s="3" t="s">
        <v>68</v>
      </c>
      <c r="B26" s="3" t="s">
        <v>4705</v>
      </c>
      <c r="C26" s="3" t="s">
        <v>4642</v>
      </c>
      <c r="D26" s="3" t="s">
        <v>70</v>
      </c>
      <c r="E26" s="3" t="s">
        <v>3799</v>
      </c>
      <c r="F26" s="55" t="s">
        <v>4709</v>
      </c>
      <c r="G26" s="25" t="s">
        <v>4644</v>
      </c>
      <c r="H26" s="26" t="s">
        <v>4645</v>
      </c>
    </row>
    <row r="27" spans="1:8" ht="15" customHeight="1">
      <c r="A27" s="17" t="s">
        <v>71</v>
      </c>
      <c r="B27" s="17" t="s">
        <v>4705</v>
      </c>
      <c r="C27" s="17" t="s">
        <v>4646</v>
      </c>
      <c r="D27" s="17" t="s">
        <v>106</v>
      </c>
      <c r="E27" s="17" t="s">
        <v>3799</v>
      </c>
      <c r="F27" s="55" t="s">
        <v>4710</v>
      </c>
      <c r="G27" s="25" t="s">
        <v>4648</v>
      </c>
      <c r="H27" s="26" t="s">
        <v>4649</v>
      </c>
    </row>
    <row r="28" spans="1:8" ht="15" customHeight="1">
      <c r="A28" s="3" t="s">
        <v>67</v>
      </c>
      <c r="B28" s="3" t="s">
        <v>4705</v>
      </c>
      <c r="C28" s="3" t="s">
        <v>4711</v>
      </c>
      <c r="D28" s="3" t="s">
        <v>72</v>
      </c>
      <c r="E28" s="3" t="s">
        <v>3799</v>
      </c>
      <c r="F28" s="55" t="s">
        <v>4712</v>
      </c>
      <c r="G28" s="25" t="s">
        <v>4652</v>
      </c>
      <c r="H28" s="26" t="s">
        <v>4653</v>
      </c>
    </row>
    <row r="29" spans="1:8" ht="15" customHeight="1">
      <c r="A29" s="17" t="s">
        <v>79</v>
      </c>
      <c r="B29" s="17" t="s">
        <v>4705</v>
      </c>
      <c r="C29" s="17" t="s">
        <v>4654</v>
      </c>
      <c r="D29" s="17" t="s">
        <v>78</v>
      </c>
      <c r="E29" s="17" t="s">
        <v>3799</v>
      </c>
      <c r="F29" s="55" t="s">
        <v>4713</v>
      </c>
      <c r="G29" s="25" t="s">
        <v>4656</v>
      </c>
      <c r="H29" s="26" t="s">
        <v>4657</v>
      </c>
    </row>
    <row r="30" spans="1:8" ht="15" customHeight="1">
      <c r="A30" s="3" t="s">
        <v>50</v>
      </c>
      <c r="B30" s="3" t="s">
        <v>4705</v>
      </c>
      <c r="C30" s="3" t="s">
        <v>4658</v>
      </c>
      <c r="D30" s="3" t="s">
        <v>97</v>
      </c>
      <c r="E30" s="3" t="s">
        <v>3799</v>
      </c>
      <c r="F30" s="55" t="s">
        <v>4714</v>
      </c>
      <c r="G30" s="25" t="s">
        <v>4660</v>
      </c>
      <c r="H30" s="26" t="s">
        <v>4661</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4715</v>
      </c>
    </row>
    <row r="2" spans="1:16" ht="15" customHeight="1">
      <c r="A2" t="s">
        <v>32</v>
      </c>
      <c r="B2" t="s">
        <v>33</v>
      </c>
      <c r="C2" t="s">
        <v>35</v>
      </c>
      <c r="D2" t="s">
        <v>36</v>
      </c>
      <c r="E2" t="s">
        <v>38</v>
      </c>
      <c r="F2" t="s">
        <v>40</v>
      </c>
      <c r="G2" t="s">
        <v>42</v>
      </c>
      <c r="H2" t="s">
        <v>44</v>
      </c>
      <c r="I2" t="s">
        <v>2868</v>
      </c>
      <c r="J2" t="s">
        <v>4716</v>
      </c>
      <c r="K2" t="s">
        <v>4705</v>
      </c>
      <c r="L2" t="s">
        <v>2957</v>
      </c>
      <c r="M2" t="s">
        <v>2876</v>
      </c>
    </row>
    <row r="3" spans="1:16" ht="15" customHeight="1">
      <c r="A3" t="s">
        <v>55</v>
      </c>
      <c r="B3" t="s">
        <v>33</v>
      </c>
      <c r="C3" t="s">
        <v>35</v>
      </c>
      <c r="D3" t="s">
        <v>36</v>
      </c>
      <c r="E3" t="s">
        <v>38</v>
      </c>
      <c r="F3" t="s">
        <v>40</v>
      </c>
      <c r="G3" t="s">
        <v>42</v>
      </c>
      <c r="H3" t="s">
        <v>44</v>
      </c>
      <c r="I3" t="s">
        <v>56</v>
      </c>
      <c r="J3" t="s">
        <v>57</v>
      </c>
      <c r="K3" t="s">
        <v>58</v>
      </c>
      <c r="L3" t="s">
        <v>2868</v>
      </c>
      <c r="M3" t="s">
        <v>4716</v>
      </c>
      <c r="N3" t="s">
        <v>4705</v>
      </c>
      <c r="O3" t="s">
        <v>2957</v>
      </c>
      <c r="P3" t="s">
        <v>2876</v>
      </c>
    </row>
    <row r="4" spans="1:16" ht="15" customHeight="1">
      <c r="A4" t="s">
        <v>59</v>
      </c>
      <c r="B4" t="s">
        <v>33</v>
      </c>
      <c r="C4" t="s">
        <v>35</v>
      </c>
      <c r="D4" t="s">
        <v>36</v>
      </c>
      <c r="E4" t="s">
        <v>38</v>
      </c>
      <c r="F4" t="s">
        <v>40</v>
      </c>
      <c r="G4" t="s">
        <v>42</v>
      </c>
      <c r="H4" t="s">
        <v>44</v>
      </c>
      <c r="I4" t="s">
        <v>56</v>
      </c>
      <c r="J4" t="s">
        <v>57</v>
      </c>
      <c r="K4" t="s">
        <v>58</v>
      </c>
      <c r="L4" t="s">
        <v>2868</v>
      </c>
      <c r="M4" t="s">
        <v>4716</v>
      </c>
      <c r="N4" t="s">
        <v>4705</v>
      </c>
      <c r="O4" t="s">
        <v>2957</v>
      </c>
      <c r="P4" t="s">
        <v>2876</v>
      </c>
    </row>
    <row r="5" spans="1:16" ht="15" customHeight="1">
      <c r="A5" t="s">
        <v>70</v>
      </c>
      <c r="B5" t="s">
        <v>33</v>
      </c>
      <c r="C5" t="s">
        <v>35</v>
      </c>
      <c r="D5" t="s">
        <v>36</v>
      </c>
      <c r="E5" t="s">
        <v>38</v>
      </c>
      <c r="F5" t="s">
        <v>40</v>
      </c>
      <c r="G5" t="s">
        <v>42</v>
      </c>
      <c r="H5" t="s">
        <v>44</v>
      </c>
      <c r="I5" t="s">
        <v>56</v>
      </c>
      <c r="J5" t="s">
        <v>57</v>
      </c>
      <c r="K5" t="s">
        <v>58</v>
      </c>
      <c r="L5" t="s">
        <v>2868</v>
      </c>
      <c r="M5" t="s">
        <v>4716</v>
      </c>
      <c r="N5" t="s">
        <v>4705</v>
      </c>
      <c r="O5" t="s">
        <v>2957</v>
      </c>
      <c r="P5" t="s">
        <v>2876</v>
      </c>
    </row>
    <row r="6" spans="1:16" ht="15" customHeight="1">
      <c r="A6" t="s">
        <v>106</v>
      </c>
      <c r="B6" t="s">
        <v>33</v>
      </c>
      <c r="C6" t="s">
        <v>35</v>
      </c>
      <c r="D6" t="s">
        <v>36</v>
      </c>
      <c r="E6" t="s">
        <v>38</v>
      </c>
      <c r="F6" t="s">
        <v>40</v>
      </c>
      <c r="G6" t="s">
        <v>42</v>
      </c>
      <c r="H6" t="s">
        <v>44</v>
      </c>
      <c r="I6" t="s">
        <v>56</v>
      </c>
      <c r="J6" t="s">
        <v>57</v>
      </c>
      <c r="K6" t="s">
        <v>58</v>
      </c>
      <c r="L6" t="s">
        <v>2868</v>
      </c>
      <c r="M6" t="s">
        <v>4716</v>
      </c>
      <c r="N6" t="s">
        <v>4705</v>
      </c>
      <c r="O6" t="s">
        <v>2957</v>
      </c>
      <c r="P6" t="s">
        <v>2876</v>
      </c>
    </row>
    <row r="7" spans="1:16" ht="15" customHeight="1">
      <c r="A7" t="s">
        <v>72</v>
      </c>
      <c r="B7" t="s">
        <v>33</v>
      </c>
      <c r="C7" t="s">
        <v>35</v>
      </c>
      <c r="D7" t="s">
        <v>36</v>
      </c>
      <c r="E7" t="s">
        <v>38</v>
      </c>
      <c r="F7" t="s">
        <v>40</v>
      </c>
      <c r="G7" t="s">
        <v>42</v>
      </c>
      <c r="H7" t="s">
        <v>44</v>
      </c>
      <c r="I7" t="s">
        <v>56</v>
      </c>
      <c r="J7" t="s">
        <v>57</v>
      </c>
      <c r="K7" t="s">
        <v>58</v>
      </c>
      <c r="L7" t="s">
        <v>2868</v>
      </c>
      <c r="M7" t="s">
        <v>4716</v>
      </c>
      <c r="N7" t="s">
        <v>4705</v>
      </c>
      <c r="O7" t="s">
        <v>2957</v>
      </c>
      <c r="P7" t="s">
        <v>2876</v>
      </c>
    </row>
    <row r="8" spans="1:16" ht="15" customHeight="1">
      <c r="A8" t="s">
        <v>78</v>
      </c>
      <c r="B8" t="s">
        <v>33</v>
      </c>
      <c r="C8" t="s">
        <v>35</v>
      </c>
      <c r="D8" t="s">
        <v>36</v>
      </c>
      <c r="E8" t="s">
        <v>38</v>
      </c>
      <c r="F8" t="s">
        <v>40</v>
      </c>
      <c r="G8" t="s">
        <v>42</v>
      </c>
      <c r="H8" t="s">
        <v>44</v>
      </c>
      <c r="I8" t="s">
        <v>56</v>
      </c>
      <c r="J8" t="s">
        <v>57</v>
      </c>
      <c r="K8" t="s">
        <v>58</v>
      </c>
      <c r="L8" t="s">
        <v>2868</v>
      </c>
      <c r="M8" t="s">
        <v>4716</v>
      </c>
      <c r="N8" t="s">
        <v>4705</v>
      </c>
      <c r="O8" t="s">
        <v>2957</v>
      </c>
      <c r="P8" t="s">
        <v>2876</v>
      </c>
    </row>
    <row r="9" spans="1:16" ht="15" customHeight="1">
      <c r="A9" t="s">
        <v>97</v>
      </c>
      <c r="B9" t="s">
        <v>33</v>
      </c>
      <c r="C9" t="s">
        <v>35</v>
      </c>
      <c r="D9" t="s">
        <v>36</v>
      </c>
      <c r="E9" t="s">
        <v>38</v>
      </c>
      <c r="F9" t="s">
        <v>40</v>
      </c>
      <c r="G9" t="s">
        <v>42</v>
      </c>
      <c r="H9" t="s">
        <v>44</v>
      </c>
      <c r="I9" t="s">
        <v>56</v>
      </c>
      <c r="J9" t="s">
        <v>57</v>
      </c>
      <c r="K9" t="s">
        <v>58</v>
      </c>
      <c r="L9" t="s">
        <v>2868</v>
      </c>
      <c r="M9" t="s">
        <v>4716</v>
      </c>
      <c r="N9" t="s">
        <v>4705</v>
      </c>
      <c r="O9" t="s">
        <v>2957</v>
      </c>
      <c r="P9" t="s">
        <v>2876</v>
      </c>
    </row>
    <row r="10" spans="1:16" ht="15" customHeight="1">
      <c r="A10" t="s">
        <v>14</v>
      </c>
      <c r="B10" t="s">
        <v>17</v>
      </c>
      <c r="C10" t="s">
        <v>19</v>
      </c>
      <c r="D10" t="s">
        <v>23</v>
      </c>
      <c r="E10" t="s">
        <v>25</v>
      </c>
      <c r="F10" t="s">
        <v>15</v>
      </c>
      <c r="G10" t="s">
        <v>2957</v>
      </c>
    </row>
    <row r="11" spans="1:16" ht="15" customHeight="1">
      <c r="A11" t="s">
        <v>7</v>
      </c>
      <c r="B11" t="s">
        <v>10</v>
      </c>
      <c r="C11" t="s">
        <v>11</v>
      </c>
      <c r="D11" t="s">
        <v>12</v>
      </c>
      <c r="E11" t="s">
        <v>3297</v>
      </c>
      <c r="F11" t="s">
        <v>2957</v>
      </c>
    </row>
    <row r="12" spans="1:16" ht="15" customHeight="1">
      <c r="A12" t="s">
        <v>30</v>
      </c>
      <c r="B12" t="s">
        <v>2980</v>
      </c>
      <c r="C12" t="s">
        <v>2957</v>
      </c>
    </row>
    <row r="13" spans="1:16" ht="15" customHeight="1">
      <c r="A13" t="s">
        <v>47</v>
      </c>
      <c r="B13" t="s">
        <v>3317</v>
      </c>
      <c r="C13" t="s">
        <v>3314</v>
      </c>
      <c r="D13" t="s">
        <v>3311</v>
      </c>
      <c r="E13" t="s">
        <v>2957</v>
      </c>
    </row>
    <row r="14" spans="1:16" ht="15" customHeight="1">
      <c r="A14" t="s">
        <v>60</v>
      </c>
      <c r="B14" t="s">
        <v>10</v>
      </c>
      <c r="C14" t="s">
        <v>61</v>
      </c>
      <c r="D14" t="s">
        <v>63</v>
      </c>
      <c r="E14" t="s">
        <v>2957</v>
      </c>
    </row>
    <row r="15" spans="1:16" ht="15" customHeight="1">
      <c r="A15" t="s">
        <v>54</v>
      </c>
      <c r="B15" t="s">
        <v>3330</v>
      </c>
      <c r="C15" t="s">
        <v>83</v>
      </c>
      <c r="D15" t="s">
        <v>74</v>
      </c>
      <c r="E15" t="s">
        <v>4717</v>
      </c>
      <c r="F15" t="s">
        <v>2957</v>
      </c>
    </row>
    <row r="16" spans="1:16" ht="15" customHeight="1">
      <c r="A16" t="s">
        <v>73</v>
      </c>
      <c r="B16" t="s">
        <v>61</v>
      </c>
      <c r="C16" t="s">
        <v>74</v>
      </c>
      <c r="D16" t="s">
        <v>63</v>
      </c>
      <c r="E16" t="s">
        <v>75</v>
      </c>
      <c r="F16" t="s">
        <v>2957</v>
      </c>
    </row>
    <row r="17" spans="1:9" ht="15" customHeight="1">
      <c r="A17" t="s">
        <v>81</v>
      </c>
      <c r="B17" t="s">
        <v>82</v>
      </c>
      <c r="C17" t="s">
        <v>84</v>
      </c>
      <c r="D17" t="s">
        <v>85</v>
      </c>
      <c r="E17" t="s">
        <v>83</v>
      </c>
      <c r="F17" t="s">
        <v>2957</v>
      </c>
    </row>
    <row r="18" spans="1:9" ht="15" customHeight="1">
      <c r="A18" t="s">
        <v>86</v>
      </c>
      <c r="B18" t="s">
        <v>2974</v>
      </c>
      <c r="C18" t="s">
        <v>2977</v>
      </c>
      <c r="D18" t="s">
        <v>88</v>
      </c>
      <c r="E18" t="s">
        <v>4718</v>
      </c>
      <c r="F18" t="s">
        <v>4719</v>
      </c>
      <c r="G18" t="s">
        <v>4512</v>
      </c>
      <c r="H18" t="s">
        <v>85</v>
      </c>
      <c r="I18" t="s">
        <v>2957</v>
      </c>
    </row>
    <row r="19" spans="1:9" ht="15" customHeight="1">
      <c r="A19" t="s">
        <v>87</v>
      </c>
      <c r="B19" t="s">
        <v>88</v>
      </c>
      <c r="C19" t="s">
        <v>89</v>
      </c>
      <c r="D19" t="s">
        <v>90</v>
      </c>
      <c r="E19" t="s">
        <v>91</v>
      </c>
      <c r="F19" t="s">
        <v>2957</v>
      </c>
    </row>
    <row r="20" spans="1:9" ht="15" customHeight="1">
      <c r="A20" t="s">
        <v>92</v>
      </c>
      <c r="B20" t="s">
        <v>93</v>
      </c>
      <c r="C20" t="s">
        <v>94</v>
      </c>
      <c r="D20" t="s">
        <v>95</v>
      </c>
      <c r="E20" t="s">
        <v>96</v>
      </c>
      <c r="F20" t="s">
        <v>2957</v>
      </c>
    </row>
    <row r="21" spans="1:9" ht="15" customHeight="1">
      <c r="A21" t="s">
        <v>98</v>
      </c>
      <c r="B21" t="s">
        <v>99</v>
      </c>
      <c r="C21" t="s">
        <v>101</v>
      </c>
      <c r="D21" t="s">
        <v>2957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0" t="s">
        <v>4720</v>
      </c>
      <c r="B1" s="550"/>
      <c r="C1" s="550"/>
      <c r="D1" s="550"/>
      <c r="E1" s="550"/>
    </row>
    <row r="2" spans="1:5" ht="43.5" customHeight="1">
      <c r="A2" s="16" t="s">
        <v>4721</v>
      </c>
      <c r="B2" s="16" t="s">
        <v>4722</v>
      </c>
      <c r="C2" s="16" t="s">
        <v>4723</v>
      </c>
      <c r="D2" s="16" t="s">
        <v>4724</v>
      </c>
      <c r="E2" s="16" t="s">
        <v>1795</v>
      </c>
    </row>
    <row r="3" spans="1:5" ht="15" customHeight="1">
      <c r="A3" s="17" t="s">
        <v>4725</v>
      </c>
      <c r="B3" s="18">
        <v>45901</v>
      </c>
      <c r="C3" s="18">
        <v>46215</v>
      </c>
      <c r="D3" s="17"/>
      <c r="E3" s="17" t="s">
        <v>4726</v>
      </c>
    </row>
    <row r="4" spans="1:5" ht="15" customHeight="1">
      <c r="A4" s="3" t="s">
        <v>4727</v>
      </c>
      <c r="B4" s="15">
        <v>45901</v>
      </c>
      <c r="C4" s="15">
        <v>46186</v>
      </c>
      <c r="D4" s="3"/>
      <c r="E4" s="3" t="s">
        <v>4728</v>
      </c>
    </row>
    <row r="5" spans="1:5" ht="15" customHeight="1">
      <c r="A5" s="17" t="s">
        <v>4725</v>
      </c>
      <c r="B5" s="18">
        <v>46216</v>
      </c>
      <c r="C5" s="18">
        <v>46237</v>
      </c>
      <c r="D5" s="17" t="s">
        <v>4729</v>
      </c>
      <c r="E5" s="17" t="s">
        <v>4730</v>
      </c>
    </row>
    <row r="6" spans="1:5" ht="26.25" customHeight="1">
      <c r="A6" s="3" t="s">
        <v>4727</v>
      </c>
      <c r="B6" s="15">
        <v>46187</v>
      </c>
      <c r="C6" s="15">
        <v>46259</v>
      </c>
      <c r="D6" s="3" t="s">
        <v>4731</v>
      </c>
      <c r="E6" s="3" t="s">
        <v>4732</v>
      </c>
    </row>
    <row r="7" spans="1:5" ht="15" customHeight="1">
      <c r="A7" s="17" t="s">
        <v>4725</v>
      </c>
      <c r="B7" s="18">
        <v>46238</v>
      </c>
      <c r="C7" s="18">
        <v>46568</v>
      </c>
      <c r="D7" s="17"/>
      <c r="E7" s="17" t="s">
        <v>4733</v>
      </c>
    </row>
    <row r="8" spans="1:5" ht="15" customHeight="1">
      <c r="A8" s="3" t="s">
        <v>4727</v>
      </c>
      <c r="B8" s="15">
        <v>46260</v>
      </c>
      <c r="C8" s="15">
        <v>46550</v>
      </c>
      <c r="D8" s="3"/>
      <c r="E8" s="3" t="s">
        <v>4734</v>
      </c>
    </row>
    <row r="9" spans="1:5" ht="15" customHeight="1">
      <c r="A9" s="17" t="s">
        <v>2254</v>
      </c>
      <c r="B9" s="18">
        <v>46013</v>
      </c>
      <c r="C9" s="18">
        <v>46026</v>
      </c>
      <c r="D9" s="17" t="s">
        <v>4735</v>
      </c>
      <c r="E9" s="17" t="s">
        <v>4736</v>
      </c>
    </row>
    <row r="10" spans="1:5" ht="15" customHeight="1">
      <c r="A10" s="3" t="s">
        <v>2254</v>
      </c>
      <c r="B10" s="15">
        <v>46113</v>
      </c>
      <c r="C10" s="15">
        <v>46117</v>
      </c>
      <c r="D10" s="3" t="s">
        <v>4737</v>
      </c>
      <c r="E10" s="3" t="s">
        <v>4738</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4739</v>
      </c>
      <c r="B1" s="165" t="s">
        <v>2257</v>
      </c>
      <c r="C1" s="165" t="s">
        <v>0</v>
      </c>
      <c r="D1" s="165" t="s">
        <v>4740</v>
      </c>
      <c r="E1" s="165" t="s">
        <v>4741</v>
      </c>
      <c r="F1" s="203" t="s">
        <v>1795</v>
      </c>
      <c r="G1" s="165" t="s">
        <v>4742</v>
      </c>
      <c r="H1" s="165" t="s">
        <v>4743</v>
      </c>
      <c r="I1" s="165" t="s">
        <v>4744</v>
      </c>
      <c r="J1" s="165" t="s">
        <v>4745</v>
      </c>
    </row>
    <row r="2" spans="1:10">
      <c r="A2" s="208" t="s">
        <v>4746</v>
      </c>
      <c r="B2" s="210">
        <v>46251</v>
      </c>
      <c r="C2" s="209" t="s">
        <v>97</v>
      </c>
      <c r="D2" s="209" t="s">
        <v>4747</v>
      </c>
      <c r="E2" s="209"/>
      <c r="F2" s="209" t="s">
        <v>4748</v>
      </c>
      <c r="G2" s="209" t="s">
        <v>4749</v>
      </c>
      <c r="H2" s="209"/>
      <c r="I2" s="209" t="s">
        <v>4750</v>
      </c>
      <c r="J2" s="211" t="s">
        <v>4751</v>
      </c>
    </row>
    <row r="3" spans="1:10">
      <c r="A3" s="212" t="s">
        <v>4752</v>
      </c>
      <c r="B3" s="214">
        <v>46251</v>
      </c>
      <c r="C3" s="213" t="s">
        <v>32</v>
      </c>
      <c r="D3" s="213" t="s">
        <v>4747</v>
      </c>
      <c r="E3" s="213"/>
      <c r="F3" s="213" t="s">
        <v>4748</v>
      </c>
      <c r="G3" s="213" t="s">
        <v>4749</v>
      </c>
      <c r="H3" s="213"/>
      <c r="I3" s="213" t="s">
        <v>4750</v>
      </c>
      <c r="J3" s="215" t="s">
        <v>4753</v>
      </c>
    </row>
    <row r="4" spans="1:10" ht="409.6">
      <c r="A4" s="208" t="s">
        <v>4754</v>
      </c>
      <c r="B4" s="210">
        <v>46251</v>
      </c>
      <c r="C4" s="209" t="s">
        <v>55</v>
      </c>
      <c r="D4" s="209" t="s">
        <v>4747</v>
      </c>
      <c r="E4" s="209"/>
      <c r="F4" s="216" t="s">
        <v>4755</v>
      </c>
      <c r="G4" s="209" t="s">
        <v>4756</v>
      </c>
      <c r="H4" s="209" t="s">
        <v>4757</v>
      </c>
      <c r="I4" s="209" t="s">
        <v>4750</v>
      </c>
      <c r="J4" s="211" t="s">
        <v>4758</v>
      </c>
    </row>
    <row r="5" spans="1:10">
      <c r="A5" s="212" t="s">
        <v>4759</v>
      </c>
      <c r="B5" s="214">
        <v>46251</v>
      </c>
      <c r="C5" s="213" t="s">
        <v>59</v>
      </c>
      <c r="D5" s="213" t="s">
        <v>4747</v>
      </c>
      <c r="E5" s="213"/>
      <c r="F5" s="213" t="s">
        <v>4760</v>
      </c>
      <c r="G5" s="213" t="s">
        <v>4749</v>
      </c>
      <c r="H5" s="213"/>
      <c r="I5" s="213" t="s">
        <v>4750</v>
      </c>
      <c r="J5" s="215" t="s">
        <v>4753</v>
      </c>
    </row>
    <row r="6" spans="1:10">
      <c r="A6" s="208" t="s">
        <v>4761</v>
      </c>
      <c r="B6" s="210">
        <v>46251</v>
      </c>
      <c r="C6" s="209" t="s">
        <v>70</v>
      </c>
      <c r="D6" s="209" t="s">
        <v>4747</v>
      </c>
      <c r="E6" s="209"/>
      <c r="F6" s="209" t="s">
        <v>4748</v>
      </c>
      <c r="G6" s="209" t="s">
        <v>4749</v>
      </c>
      <c r="H6" s="209"/>
      <c r="I6" s="209" t="s">
        <v>4750</v>
      </c>
      <c r="J6" s="211" t="s">
        <v>4753</v>
      </c>
    </row>
    <row r="7" spans="1:10">
      <c r="A7" s="212" t="s">
        <v>4762</v>
      </c>
      <c r="B7" s="214">
        <v>46251</v>
      </c>
      <c r="C7" s="213" t="s">
        <v>72</v>
      </c>
      <c r="D7" s="213" t="s">
        <v>4747</v>
      </c>
      <c r="E7" s="213"/>
      <c r="F7" s="213" t="s">
        <v>4748</v>
      </c>
      <c r="G7" s="213" t="s">
        <v>4749</v>
      </c>
      <c r="H7" s="213"/>
      <c r="I7" s="213" t="s">
        <v>4750</v>
      </c>
      <c r="J7" s="215" t="s">
        <v>4753</v>
      </c>
    </row>
    <row r="8" spans="1:10">
      <c r="A8" s="208" t="s">
        <v>4763</v>
      </c>
      <c r="B8" s="210">
        <v>46251</v>
      </c>
      <c r="C8" s="209" t="s">
        <v>78</v>
      </c>
      <c r="D8" s="209" t="s">
        <v>4747</v>
      </c>
      <c r="E8" s="209"/>
      <c r="F8" s="209" t="s">
        <v>4764</v>
      </c>
      <c r="G8" s="209" t="s">
        <v>4749</v>
      </c>
      <c r="H8" s="209" t="s">
        <v>4765</v>
      </c>
      <c r="I8" s="209" t="s">
        <v>4750</v>
      </c>
      <c r="J8" s="211" t="s">
        <v>4766</v>
      </c>
    </row>
    <row r="9" spans="1:10">
      <c r="A9" s="212" t="s">
        <v>4767</v>
      </c>
      <c r="B9" s="214">
        <v>46251</v>
      </c>
      <c r="C9" s="213" t="s">
        <v>106</v>
      </c>
      <c r="D9" s="213" t="s">
        <v>4747</v>
      </c>
      <c r="E9" s="213"/>
      <c r="F9" s="213" t="s">
        <v>4747</v>
      </c>
      <c r="G9" s="213" t="s">
        <v>4749</v>
      </c>
      <c r="H9" s="213"/>
      <c r="I9" s="213" t="s">
        <v>4750</v>
      </c>
      <c r="J9" s="215" t="s">
        <v>4751</v>
      </c>
    </row>
    <row r="10" spans="1:10">
      <c r="A10" s="208" t="s">
        <v>4768</v>
      </c>
      <c r="B10" s="210">
        <v>46252</v>
      </c>
      <c r="C10" s="209" t="s">
        <v>97</v>
      </c>
      <c r="D10" s="209" t="s">
        <v>4747</v>
      </c>
      <c r="E10" s="209"/>
      <c r="F10" s="209" t="s">
        <v>4748</v>
      </c>
      <c r="G10" s="209" t="s">
        <v>4749</v>
      </c>
      <c r="H10" s="209"/>
      <c r="I10" s="209" t="s">
        <v>4750</v>
      </c>
      <c r="J10" s="211" t="s">
        <v>4751</v>
      </c>
    </row>
    <row r="11" spans="1:10">
      <c r="A11" s="212" t="s">
        <v>4769</v>
      </c>
      <c r="B11" s="214">
        <v>46252</v>
      </c>
      <c r="C11" s="213" t="s">
        <v>32</v>
      </c>
      <c r="D11" s="213" t="s">
        <v>4747</v>
      </c>
      <c r="E11" s="213"/>
      <c r="F11" s="213" t="s">
        <v>4748</v>
      </c>
      <c r="G11" s="213" t="s">
        <v>4749</v>
      </c>
      <c r="H11" s="213"/>
      <c r="I11" s="213" t="s">
        <v>4750</v>
      </c>
      <c r="J11" s="215" t="s">
        <v>4753</v>
      </c>
    </row>
    <row r="12" spans="1:10">
      <c r="A12" s="208" t="s">
        <v>4770</v>
      </c>
      <c r="B12" s="210">
        <v>46252</v>
      </c>
      <c r="C12" s="209" t="s">
        <v>55</v>
      </c>
      <c r="D12" s="209" t="s">
        <v>4747</v>
      </c>
      <c r="E12" s="209"/>
      <c r="F12" s="209" t="s">
        <v>4748</v>
      </c>
      <c r="G12" s="209" t="s">
        <v>4749</v>
      </c>
      <c r="H12" s="209"/>
      <c r="I12" s="209" t="s">
        <v>4750</v>
      </c>
      <c r="J12" s="211" t="s">
        <v>4753</v>
      </c>
    </row>
    <row r="13" spans="1:10">
      <c r="A13" s="212" t="s">
        <v>4771</v>
      </c>
      <c r="B13" s="214">
        <v>46252</v>
      </c>
      <c r="C13" s="213" t="s">
        <v>59</v>
      </c>
      <c r="D13" s="213" t="s">
        <v>4747</v>
      </c>
      <c r="E13" s="213"/>
      <c r="F13" s="213" t="s">
        <v>4760</v>
      </c>
      <c r="G13" s="213" t="s">
        <v>4749</v>
      </c>
      <c r="H13" s="213"/>
      <c r="I13" s="213" t="s">
        <v>4750</v>
      </c>
      <c r="J13" s="215" t="s">
        <v>4753</v>
      </c>
    </row>
    <row r="14" spans="1:10">
      <c r="A14" s="208" t="s">
        <v>4772</v>
      </c>
      <c r="B14" s="210">
        <v>46252</v>
      </c>
      <c r="C14" s="209" t="s">
        <v>70</v>
      </c>
      <c r="D14" s="209" t="s">
        <v>4747</v>
      </c>
      <c r="E14" s="209"/>
      <c r="F14" s="209" t="s">
        <v>4748</v>
      </c>
      <c r="G14" s="209" t="s">
        <v>4749</v>
      </c>
      <c r="H14" s="209"/>
      <c r="I14" s="209" t="s">
        <v>4750</v>
      </c>
      <c r="J14" s="211" t="s">
        <v>4753</v>
      </c>
    </row>
    <row r="15" spans="1:10">
      <c r="A15" s="212" t="s">
        <v>4773</v>
      </c>
      <c r="B15" s="214">
        <v>46252</v>
      </c>
      <c r="C15" s="213" t="s">
        <v>72</v>
      </c>
      <c r="D15" s="213" t="s">
        <v>4747</v>
      </c>
      <c r="E15" s="213"/>
      <c r="F15" s="213" t="s">
        <v>4748</v>
      </c>
      <c r="G15" s="213" t="s">
        <v>4749</v>
      </c>
      <c r="H15" s="213"/>
      <c r="I15" s="213" t="s">
        <v>4750</v>
      </c>
      <c r="J15" s="215" t="s">
        <v>4753</v>
      </c>
    </row>
    <row r="16" spans="1:10">
      <c r="A16" s="208" t="s">
        <v>4774</v>
      </c>
      <c r="B16" s="210">
        <v>46252</v>
      </c>
      <c r="C16" s="209" t="s">
        <v>78</v>
      </c>
      <c r="D16" s="209" t="s">
        <v>4747</v>
      </c>
      <c r="E16" s="209"/>
      <c r="F16" s="209" t="s">
        <v>4748</v>
      </c>
      <c r="G16" s="209" t="s">
        <v>4749</v>
      </c>
      <c r="H16" s="209"/>
      <c r="I16" s="209" t="s">
        <v>4750</v>
      </c>
      <c r="J16" s="211" t="s">
        <v>4775</v>
      </c>
    </row>
    <row r="17" spans="1:10">
      <c r="A17" s="212" t="s">
        <v>4776</v>
      </c>
      <c r="B17" s="214">
        <v>46252</v>
      </c>
      <c r="C17" s="213" t="s">
        <v>106</v>
      </c>
      <c r="D17" s="213" t="s">
        <v>4747</v>
      </c>
      <c r="E17" s="213"/>
      <c r="F17" s="213" t="s">
        <v>4747</v>
      </c>
      <c r="G17" s="213" t="s">
        <v>4749</v>
      </c>
      <c r="H17" s="213"/>
      <c r="I17" s="213" t="s">
        <v>4750</v>
      </c>
      <c r="J17" s="215" t="s">
        <v>4753</v>
      </c>
    </row>
    <row r="18" spans="1:10">
      <c r="A18" s="208" t="s">
        <v>4777</v>
      </c>
      <c r="B18" s="210">
        <v>46253</v>
      </c>
      <c r="C18" s="209" t="s">
        <v>97</v>
      </c>
      <c r="D18" s="209" t="s">
        <v>4747</v>
      </c>
      <c r="E18" s="209"/>
      <c r="F18" s="209" t="s">
        <v>4748</v>
      </c>
      <c r="G18" s="209" t="s">
        <v>4749</v>
      </c>
      <c r="H18" s="209"/>
      <c r="I18" s="209" t="s">
        <v>4750</v>
      </c>
      <c r="J18" s="211" t="s">
        <v>4751</v>
      </c>
    </row>
    <row r="19" spans="1:10">
      <c r="A19" s="212" t="s">
        <v>4778</v>
      </c>
      <c r="B19" s="214">
        <v>46253</v>
      </c>
      <c r="C19" s="213" t="s">
        <v>32</v>
      </c>
      <c r="D19" s="213" t="s">
        <v>4747</v>
      </c>
      <c r="E19" s="213"/>
      <c r="F19" s="213" t="s">
        <v>4748</v>
      </c>
      <c r="G19" s="213" t="s">
        <v>4749</v>
      </c>
      <c r="H19" s="213"/>
      <c r="I19" s="213" t="s">
        <v>4750</v>
      </c>
      <c r="J19" s="215" t="s">
        <v>4753</v>
      </c>
    </row>
    <row r="20" spans="1:10">
      <c r="A20" s="208" t="s">
        <v>4779</v>
      </c>
      <c r="B20" s="210">
        <v>46253</v>
      </c>
      <c r="C20" s="209" t="s">
        <v>55</v>
      </c>
      <c r="D20" s="209" t="s">
        <v>4747</v>
      </c>
      <c r="E20" s="209"/>
      <c r="F20" s="209" t="s">
        <v>4748</v>
      </c>
      <c r="G20" s="209" t="s">
        <v>4749</v>
      </c>
      <c r="H20" s="209"/>
      <c r="I20" s="209" t="s">
        <v>4750</v>
      </c>
      <c r="J20" s="211" t="s">
        <v>4753</v>
      </c>
    </row>
    <row r="21" spans="1:10">
      <c r="A21" s="212" t="s">
        <v>4780</v>
      </c>
      <c r="B21" s="214">
        <v>46253</v>
      </c>
      <c r="C21" s="213" t="s">
        <v>59</v>
      </c>
      <c r="D21" s="213" t="s">
        <v>4747</v>
      </c>
      <c r="E21" s="213"/>
      <c r="F21" s="213" t="s">
        <v>4760</v>
      </c>
      <c r="G21" s="213" t="s">
        <v>4749</v>
      </c>
      <c r="H21" s="213"/>
      <c r="I21" s="213" t="s">
        <v>4750</v>
      </c>
      <c r="J21" s="215" t="s">
        <v>4753</v>
      </c>
    </row>
    <row r="22" spans="1:10">
      <c r="A22" s="208" t="s">
        <v>4781</v>
      </c>
      <c r="B22" s="210">
        <v>46253</v>
      </c>
      <c r="C22" s="209" t="s">
        <v>70</v>
      </c>
      <c r="D22" s="209" t="s">
        <v>4747</v>
      </c>
      <c r="E22" s="209"/>
      <c r="F22" s="209" t="s">
        <v>4748</v>
      </c>
      <c r="G22" s="209" t="s">
        <v>4749</v>
      </c>
      <c r="H22" s="209"/>
      <c r="I22" s="209" t="s">
        <v>4750</v>
      </c>
      <c r="J22" s="211" t="s">
        <v>4753</v>
      </c>
    </row>
    <row r="23" spans="1:10">
      <c r="A23" s="212" t="s">
        <v>4782</v>
      </c>
      <c r="B23" s="214">
        <v>46253</v>
      </c>
      <c r="C23" s="213" t="s">
        <v>72</v>
      </c>
      <c r="D23" s="213" t="s">
        <v>4747</v>
      </c>
      <c r="E23" s="213"/>
      <c r="F23" s="213" t="s">
        <v>4748</v>
      </c>
      <c r="G23" s="213" t="s">
        <v>4749</v>
      </c>
      <c r="H23" s="213"/>
      <c r="I23" s="213" t="s">
        <v>4750</v>
      </c>
      <c r="J23" s="215" t="s">
        <v>4753</v>
      </c>
    </row>
    <row r="24" spans="1:10">
      <c r="A24" s="208" t="s">
        <v>4783</v>
      </c>
      <c r="B24" s="210">
        <v>46253</v>
      </c>
      <c r="C24" s="209" t="s">
        <v>78</v>
      </c>
      <c r="D24" s="209" t="s">
        <v>4747</v>
      </c>
      <c r="E24" s="209"/>
      <c r="F24" s="209" t="s">
        <v>4748</v>
      </c>
      <c r="G24" s="209" t="s">
        <v>4749</v>
      </c>
      <c r="H24" s="209"/>
      <c r="I24" s="209" t="s">
        <v>4750</v>
      </c>
      <c r="J24" s="211" t="s">
        <v>4775</v>
      </c>
    </row>
    <row r="25" spans="1:10">
      <c r="A25" s="212" t="s">
        <v>4784</v>
      </c>
      <c r="B25" s="214">
        <v>46253</v>
      </c>
      <c r="C25" s="213" t="s">
        <v>106</v>
      </c>
      <c r="D25" s="213" t="s">
        <v>4747</v>
      </c>
      <c r="E25" s="213"/>
      <c r="F25" s="213" t="s">
        <v>4747</v>
      </c>
      <c r="G25" s="213" t="s">
        <v>4749</v>
      </c>
      <c r="H25" s="213"/>
      <c r="I25" s="213" t="s">
        <v>4750</v>
      </c>
      <c r="J25" s="215" t="s">
        <v>4753</v>
      </c>
    </row>
    <row r="26" spans="1:10">
      <c r="A26" s="208" t="s">
        <v>4785</v>
      </c>
      <c r="B26" s="210">
        <v>46254</v>
      </c>
      <c r="C26" s="209" t="s">
        <v>97</v>
      </c>
      <c r="D26" s="209" t="s">
        <v>4747</v>
      </c>
      <c r="E26" s="209"/>
      <c r="F26" s="209" t="s">
        <v>4748</v>
      </c>
      <c r="G26" s="209" t="s">
        <v>4749</v>
      </c>
      <c r="H26" s="209"/>
      <c r="I26" s="209" t="s">
        <v>4750</v>
      </c>
      <c r="J26" s="211" t="s">
        <v>4751</v>
      </c>
    </row>
    <row r="27" spans="1:10">
      <c r="A27" s="212" t="s">
        <v>4786</v>
      </c>
      <c r="B27" s="214">
        <v>46254</v>
      </c>
      <c r="C27" s="213" t="s">
        <v>32</v>
      </c>
      <c r="D27" s="213" t="s">
        <v>4747</v>
      </c>
      <c r="E27" s="213"/>
      <c r="F27" s="213" t="s">
        <v>4748</v>
      </c>
      <c r="G27" s="213" t="s">
        <v>4749</v>
      </c>
      <c r="H27" s="213"/>
      <c r="I27" s="213" t="s">
        <v>4750</v>
      </c>
      <c r="J27" s="215" t="s">
        <v>4753</v>
      </c>
    </row>
    <row r="28" spans="1:10">
      <c r="A28" s="208" t="s">
        <v>4787</v>
      </c>
      <c r="B28" s="210">
        <v>46254</v>
      </c>
      <c r="C28" s="209" t="s">
        <v>55</v>
      </c>
      <c r="D28" s="209" t="s">
        <v>4747</v>
      </c>
      <c r="E28" s="209"/>
      <c r="F28" s="209" t="s">
        <v>4748</v>
      </c>
      <c r="G28" s="209" t="s">
        <v>4749</v>
      </c>
      <c r="H28" s="209"/>
      <c r="I28" s="209" t="s">
        <v>4750</v>
      </c>
      <c r="J28" s="211" t="s">
        <v>4753</v>
      </c>
    </row>
    <row r="29" spans="1:10">
      <c r="A29" s="212" t="s">
        <v>4788</v>
      </c>
      <c r="B29" s="214">
        <v>46254</v>
      </c>
      <c r="C29" s="213" t="s">
        <v>59</v>
      </c>
      <c r="D29" s="213" t="s">
        <v>4747</v>
      </c>
      <c r="E29" s="213"/>
      <c r="F29" s="213" t="s">
        <v>4760</v>
      </c>
      <c r="G29" s="213" t="s">
        <v>4749</v>
      </c>
      <c r="H29" s="213"/>
      <c r="I29" s="213" t="s">
        <v>4750</v>
      </c>
      <c r="J29" s="215" t="s">
        <v>4753</v>
      </c>
    </row>
    <row r="30" spans="1:10">
      <c r="A30" s="208" t="s">
        <v>4789</v>
      </c>
      <c r="B30" s="210">
        <v>46254</v>
      </c>
      <c r="C30" s="209" t="s">
        <v>70</v>
      </c>
      <c r="D30" s="209" t="s">
        <v>4747</v>
      </c>
      <c r="E30" s="209"/>
      <c r="F30" s="209" t="s">
        <v>4748</v>
      </c>
      <c r="G30" s="209" t="s">
        <v>4749</v>
      </c>
      <c r="H30" s="209"/>
      <c r="I30" s="209" t="s">
        <v>4750</v>
      </c>
      <c r="J30" s="211" t="s">
        <v>4753</v>
      </c>
    </row>
    <row r="31" spans="1:10">
      <c r="A31" s="212" t="s">
        <v>4790</v>
      </c>
      <c r="B31" s="214">
        <v>46254</v>
      </c>
      <c r="C31" s="213" t="s">
        <v>72</v>
      </c>
      <c r="D31" s="213" t="s">
        <v>4747</v>
      </c>
      <c r="E31" s="213"/>
      <c r="F31" s="213" t="s">
        <v>4748</v>
      </c>
      <c r="G31" s="213" t="s">
        <v>4749</v>
      </c>
      <c r="H31" s="213"/>
      <c r="I31" s="213" t="s">
        <v>4750</v>
      </c>
      <c r="J31" s="215" t="s">
        <v>4753</v>
      </c>
    </row>
    <row r="32" spans="1:10">
      <c r="A32" s="208" t="s">
        <v>4791</v>
      </c>
      <c r="B32" s="210">
        <v>46254</v>
      </c>
      <c r="C32" s="209" t="s">
        <v>78</v>
      </c>
      <c r="D32" s="209" t="s">
        <v>4747</v>
      </c>
      <c r="E32" s="209"/>
      <c r="F32" s="209" t="s">
        <v>4748</v>
      </c>
      <c r="G32" s="209" t="s">
        <v>4749</v>
      </c>
      <c r="H32" s="209"/>
      <c r="I32" s="209" t="s">
        <v>4750</v>
      </c>
      <c r="J32" s="211" t="s">
        <v>4775</v>
      </c>
    </row>
    <row r="33" spans="1:10">
      <c r="A33" s="212" t="s">
        <v>4792</v>
      </c>
      <c r="B33" s="214">
        <v>46254</v>
      </c>
      <c r="C33" s="213" t="s">
        <v>106</v>
      </c>
      <c r="D33" s="213" t="s">
        <v>4747</v>
      </c>
      <c r="E33" s="213"/>
      <c r="F33" s="213" t="s">
        <v>4747</v>
      </c>
      <c r="G33" s="213" t="s">
        <v>4749</v>
      </c>
      <c r="H33" s="213"/>
      <c r="I33" s="213" t="s">
        <v>4750</v>
      </c>
      <c r="J33" s="215" t="s">
        <v>4753</v>
      </c>
    </row>
    <row r="34" spans="1:10">
      <c r="A34" s="208" t="s">
        <v>4793</v>
      </c>
      <c r="B34" s="210">
        <v>46255</v>
      </c>
      <c r="C34" s="209" t="s">
        <v>97</v>
      </c>
      <c r="D34" s="209" t="s">
        <v>4747</v>
      </c>
      <c r="E34" s="209"/>
      <c r="F34" s="209" t="s">
        <v>4748</v>
      </c>
      <c r="G34" s="209" t="s">
        <v>4749</v>
      </c>
      <c r="H34" s="209"/>
      <c r="I34" s="209" t="s">
        <v>4750</v>
      </c>
      <c r="J34" s="211" t="s">
        <v>4751</v>
      </c>
    </row>
    <row r="35" spans="1:10">
      <c r="A35" s="212" t="s">
        <v>4794</v>
      </c>
      <c r="B35" s="214">
        <v>46255</v>
      </c>
      <c r="C35" s="213" t="s">
        <v>32</v>
      </c>
      <c r="D35" s="213" t="s">
        <v>4747</v>
      </c>
      <c r="E35" s="213"/>
      <c r="F35" s="213" t="s">
        <v>4748</v>
      </c>
      <c r="G35" s="213" t="s">
        <v>4749</v>
      </c>
      <c r="H35" s="213"/>
      <c r="I35" s="213" t="s">
        <v>4750</v>
      </c>
      <c r="J35" s="215" t="s">
        <v>4753</v>
      </c>
    </row>
    <row r="36" spans="1:10">
      <c r="A36" s="208" t="s">
        <v>4795</v>
      </c>
      <c r="B36" s="210">
        <v>46255</v>
      </c>
      <c r="C36" s="209" t="s">
        <v>55</v>
      </c>
      <c r="D36" s="209" t="s">
        <v>4747</v>
      </c>
      <c r="E36" s="209"/>
      <c r="F36" s="209" t="s">
        <v>4748</v>
      </c>
      <c r="G36" s="209" t="s">
        <v>4749</v>
      </c>
      <c r="H36" s="209"/>
      <c r="I36" s="209" t="s">
        <v>4750</v>
      </c>
      <c r="J36" s="211" t="s">
        <v>4753</v>
      </c>
    </row>
    <row r="37" spans="1:10">
      <c r="A37" s="212" t="s">
        <v>4796</v>
      </c>
      <c r="B37" s="214">
        <v>46255</v>
      </c>
      <c r="C37" s="213" t="s">
        <v>59</v>
      </c>
      <c r="D37" s="213" t="s">
        <v>4747</v>
      </c>
      <c r="E37" s="213"/>
      <c r="F37" s="213" t="s">
        <v>4760</v>
      </c>
      <c r="G37" s="213" t="s">
        <v>4749</v>
      </c>
      <c r="H37" s="213"/>
      <c r="I37" s="213" t="s">
        <v>4750</v>
      </c>
      <c r="J37" s="215" t="s">
        <v>4753</v>
      </c>
    </row>
    <row r="38" spans="1:10">
      <c r="A38" s="208" t="s">
        <v>4797</v>
      </c>
      <c r="B38" s="210">
        <v>46255</v>
      </c>
      <c r="C38" s="209" t="s">
        <v>70</v>
      </c>
      <c r="D38" s="209" t="s">
        <v>4747</v>
      </c>
      <c r="E38" s="209"/>
      <c r="F38" s="209" t="s">
        <v>4748</v>
      </c>
      <c r="G38" s="209" t="s">
        <v>4749</v>
      </c>
      <c r="H38" s="209"/>
      <c r="I38" s="209" t="s">
        <v>4750</v>
      </c>
      <c r="J38" s="211" t="s">
        <v>4753</v>
      </c>
    </row>
    <row r="39" spans="1:10">
      <c r="A39" s="212" t="s">
        <v>4798</v>
      </c>
      <c r="B39" s="214">
        <v>46255</v>
      </c>
      <c r="C39" s="213" t="s">
        <v>72</v>
      </c>
      <c r="D39" s="213" t="s">
        <v>4747</v>
      </c>
      <c r="E39" s="213"/>
      <c r="F39" s="213" t="s">
        <v>4748</v>
      </c>
      <c r="G39" s="213" t="s">
        <v>4749</v>
      </c>
      <c r="H39" s="213"/>
      <c r="I39" s="213" t="s">
        <v>4750</v>
      </c>
      <c r="J39" s="215" t="s">
        <v>4753</v>
      </c>
    </row>
    <row r="40" spans="1:10">
      <c r="A40" s="208" t="s">
        <v>4799</v>
      </c>
      <c r="B40" s="210">
        <v>46255</v>
      </c>
      <c r="C40" s="209" t="s">
        <v>78</v>
      </c>
      <c r="D40" s="209" t="s">
        <v>4747</v>
      </c>
      <c r="E40" s="209"/>
      <c r="F40" s="209" t="s">
        <v>4748</v>
      </c>
      <c r="G40" s="209" t="s">
        <v>4749</v>
      </c>
      <c r="H40" s="209"/>
      <c r="I40" s="209" t="s">
        <v>4750</v>
      </c>
      <c r="J40" s="211" t="s">
        <v>4775</v>
      </c>
    </row>
    <row r="41" spans="1:10">
      <c r="A41" s="212" t="s">
        <v>4800</v>
      </c>
      <c r="B41" s="214">
        <v>46255</v>
      </c>
      <c r="C41" s="213" t="s">
        <v>106</v>
      </c>
      <c r="D41" s="213" t="s">
        <v>4747</v>
      </c>
      <c r="E41" s="213"/>
      <c r="F41" s="213" t="s">
        <v>4747</v>
      </c>
      <c r="G41" s="213" t="s">
        <v>4749</v>
      </c>
      <c r="H41" s="213"/>
      <c r="I41" s="213" t="s">
        <v>4750</v>
      </c>
      <c r="J41" s="215" t="s">
        <v>4753</v>
      </c>
    </row>
    <row r="42" spans="1:10">
      <c r="A42" s="208" t="s">
        <v>4801</v>
      </c>
      <c r="B42" s="210">
        <v>46258</v>
      </c>
      <c r="C42" s="209" t="s">
        <v>97</v>
      </c>
      <c r="D42" s="209" t="s">
        <v>4747</v>
      </c>
      <c r="E42" s="209"/>
      <c r="F42" s="209" t="s">
        <v>4748</v>
      </c>
      <c r="G42" s="209" t="s">
        <v>4749</v>
      </c>
      <c r="H42" s="209"/>
      <c r="I42" s="209" t="s">
        <v>4750</v>
      </c>
      <c r="J42" s="211" t="s">
        <v>4751</v>
      </c>
    </row>
    <row r="43" spans="1:10">
      <c r="A43" s="212" t="s">
        <v>4802</v>
      </c>
      <c r="B43" s="214">
        <v>46258</v>
      </c>
      <c r="C43" s="213" t="s">
        <v>32</v>
      </c>
      <c r="D43" s="213" t="s">
        <v>4747</v>
      </c>
      <c r="E43" s="213"/>
      <c r="F43" s="213" t="s">
        <v>4748</v>
      </c>
      <c r="G43" s="213" t="s">
        <v>4749</v>
      </c>
      <c r="H43" s="213"/>
      <c r="I43" s="213" t="s">
        <v>4750</v>
      </c>
      <c r="J43" s="215" t="s">
        <v>4753</v>
      </c>
    </row>
    <row r="44" spans="1:10">
      <c r="A44" s="208" t="s">
        <v>4803</v>
      </c>
      <c r="B44" s="210">
        <v>46258</v>
      </c>
      <c r="C44" s="209" t="s">
        <v>55</v>
      </c>
      <c r="D44" s="209" t="s">
        <v>4747</v>
      </c>
      <c r="E44" s="209"/>
      <c r="F44" s="209" t="s">
        <v>4748</v>
      </c>
      <c r="G44" s="209" t="s">
        <v>4749</v>
      </c>
      <c r="H44" s="209"/>
      <c r="I44" s="209" t="s">
        <v>4750</v>
      </c>
      <c r="J44" s="211" t="s">
        <v>4753</v>
      </c>
    </row>
    <row r="45" spans="1:10">
      <c r="A45" s="212" t="s">
        <v>4804</v>
      </c>
      <c r="B45" s="214">
        <v>46258</v>
      </c>
      <c r="C45" s="213" t="s">
        <v>59</v>
      </c>
      <c r="D45" s="213" t="s">
        <v>4747</v>
      </c>
      <c r="E45" s="213"/>
      <c r="F45" s="213" t="s">
        <v>4760</v>
      </c>
      <c r="G45" s="213" t="s">
        <v>4749</v>
      </c>
      <c r="H45" s="213"/>
      <c r="I45" s="213" t="s">
        <v>4750</v>
      </c>
      <c r="J45" s="215" t="s">
        <v>4753</v>
      </c>
    </row>
    <row r="46" spans="1:10">
      <c r="A46" s="208" t="s">
        <v>4805</v>
      </c>
      <c r="B46" s="210">
        <v>46258</v>
      </c>
      <c r="C46" s="209" t="s">
        <v>70</v>
      </c>
      <c r="D46" s="209" t="s">
        <v>4747</v>
      </c>
      <c r="E46" s="209"/>
      <c r="F46" s="209" t="s">
        <v>4748</v>
      </c>
      <c r="G46" s="209" t="s">
        <v>4749</v>
      </c>
      <c r="H46" s="209"/>
      <c r="I46" s="209" t="s">
        <v>4750</v>
      </c>
      <c r="J46" s="211" t="s">
        <v>4753</v>
      </c>
    </row>
    <row r="47" spans="1:10">
      <c r="A47" s="212" t="s">
        <v>4806</v>
      </c>
      <c r="B47" s="214">
        <v>46258</v>
      </c>
      <c r="C47" s="213" t="s">
        <v>72</v>
      </c>
      <c r="D47" s="213" t="s">
        <v>4747</v>
      </c>
      <c r="E47" s="213"/>
      <c r="F47" s="213" t="s">
        <v>4748</v>
      </c>
      <c r="G47" s="213" t="s">
        <v>4749</v>
      </c>
      <c r="H47" s="213"/>
      <c r="I47" s="213" t="s">
        <v>4750</v>
      </c>
      <c r="J47" s="215" t="s">
        <v>4753</v>
      </c>
    </row>
    <row r="48" spans="1:10">
      <c r="A48" s="208" t="s">
        <v>4807</v>
      </c>
      <c r="B48" s="210">
        <v>46258</v>
      </c>
      <c r="C48" s="209" t="s">
        <v>78</v>
      </c>
      <c r="D48" s="209" t="s">
        <v>4747</v>
      </c>
      <c r="E48" s="209"/>
      <c r="F48" s="209" t="s">
        <v>4748</v>
      </c>
      <c r="G48" s="209" t="s">
        <v>4749</v>
      </c>
      <c r="H48" s="209"/>
      <c r="I48" s="209" t="s">
        <v>4750</v>
      </c>
      <c r="J48" s="211" t="s">
        <v>4775</v>
      </c>
    </row>
    <row r="49" spans="1:10">
      <c r="A49" s="212" t="s">
        <v>4808</v>
      </c>
      <c r="B49" s="214">
        <v>46258</v>
      </c>
      <c r="C49" s="213" t="s">
        <v>106</v>
      </c>
      <c r="D49" s="213" t="s">
        <v>4747</v>
      </c>
      <c r="E49" s="213"/>
      <c r="F49" s="213" t="s">
        <v>4747</v>
      </c>
      <c r="G49" s="213" t="s">
        <v>4749</v>
      </c>
      <c r="H49" s="213"/>
      <c r="I49" s="213" t="s">
        <v>4750</v>
      </c>
      <c r="J49" s="215" t="s">
        <v>4753</v>
      </c>
    </row>
    <row r="50" spans="1:10">
      <c r="A50" s="208" t="s">
        <v>4809</v>
      </c>
      <c r="B50" s="210">
        <v>46259</v>
      </c>
      <c r="C50" s="209" t="s">
        <v>97</v>
      </c>
      <c r="D50" s="209" t="s">
        <v>4810</v>
      </c>
      <c r="E50" s="209"/>
      <c r="F50" s="209" t="s">
        <v>4811</v>
      </c>
      <c r="G50" s="209" t="s">
        <v>4749</v>
      </c>
      <c r="H50" s="209"/>
      <c r="I50" s="209" t="s">
        <v>4750</v>
      </c>
      <c r="J50" s="211" t="s">
        <v>4812</v>
      </c>
    </row>
    <row r="51" spans="1:10">
      <c r="A51" s="212" t="s">
        <v>4813</v>
      </c>
      <c r="B51" s="214">
        <v>46259</v>
      </c>
      <c r="C51" s="213" t="s">
        <v>32</v>
      </c>
      <c r="D51" s="213" t="s">
        <v>4810</v>
      </c>
      <c r="E51" s="213"/>
      <c r="F51" s="213" t="s">
        <v>4814</v>
      </c>
      <c r="G51" s="213" t="s">
        <v>4749</v>
      </c>
      <c r="H51" s="213"/>
      <c r="I51" s="213" t="s">
        <v>4750</v>
      </c>
      <c r="J51" s="215" t="s">
        <v>4815</v>
      </c>
    </row>
    <row r="52" spans="1:10">
      <c r="A52" s="208" t="s">
        <v>4816</v>
      </c>
      <c r="B52" s="210">
        <v>46259</v>
      </c>
      <c r="C52" s="209" t="s">
        <v>55</v>
      </c>
      <c r="D52" s="209" t="s">
        <v>4810</v>
      </c>
      <c r="E52" s="209"/>
      <c r="F52" s="209" t="s">
        <v>4811</v>
      </c>
      <c r="G52" s="209" t="s">
        <v>4749</v>
      </c>
      <c r="H52" s="209"/>
      <c r="I52" s="209" t="s">
        <v>4750</v>
      </c>
      <c r="J52" s="211" t="s">
        <v>4812</v>
      </c>
    </row>
    <row r="53" spans="1:10">
      <c r="A53" s="212" t="s">
        <v>4817</v>
      </c>
      <c r="B53" s="214">
        <v>46259</v>
      </c>
      <c r="C53" s="213" t="s">
        <v>59</v>
      </c>
      <c r="D53" s="213" t="s">
        <v>4810</v>
      </c>
      <c r="E53" s="213"/>
      <c r="F53" s="213" t="s">
        <v>4811</v>
      </c>
      <c r="G53" s="213" t="s">
        <v>4749</v>
      </c>
      <c r="H53" s="213"/>
      <c r="I53" s="213" t="s">
        <v>4750</v>
      </c>
      <c r="J53" s="215" t="s">
        <v>4812</v>
      </c>
    </row>
    <row r="54" spans="1:10">
      <c r="A54" s="208" t="s">
        <v>4818</v>
      </c>
      <c r="B54" s="210">
        <v>46259</v>
      </c>
      <c r="C54" s="209" t="s">
        <v>70</v>
      </c>
      <c r="D54" s="209" t="s">
        <v>4810</v>
      </c>
      <c r="E54" s="209"/>
      <c r="F54" s="209" t="s">
        <v>4811</v>
      </c>
      <c r="G54" s="209" t="s">
        <v>4749</v>
      </c>
      <c r="H54" s="209"/>
      <c r="I54" s="209" t="s">
        <v>4750</v>
      </c>
      <c r="J54" s="211" t="s">
        <v>4812</v>
      </c>
    </row>
    <row r="55" spans="1:10">
      <c r="A55" s="212" t="s">
        <v>4819</v>
      </c>
      <c r="B55" s="214">
        <v>46259</v>
      </c>
      <c r="C55" s="213" t="s">
        <v>72</v>
      </c>
      <c r="D55" s="213" t="s">
        <v>4810</v>
      </c>
      <c r="E55" s="213"/>
      <c r="F55" s="213" t="s">
        <v>4811</v>
      </c>
      <c r="G55" s="213" t="s">
        <v>4749</v>
      </c>
      <c r="H55" s="213"/>
      <c r="I55" s="213" t="s">
        <v>4750</v>
      </c>
      <c r="J55" s="215" t="s">
        <v>4812</v>
      </c>
    </row>
    <row r="56" spans="1:10">
      <c r="A56" s="208" t="s">
        <v>4820</v>
      </c>
      <c r="B56" s="210">
        <v>46259</v>
      </c>
      <c r="C56" s="209" t="s">
        <v>78</v>
      </c>
      <c r="D56" s="209" t="s">
        <v>4810</v>
      </c>
      <c r="E56" s="209"/>
      <c r="F56" s="209" t="s">
        <v>4811</v>
      </c>
      <c r="G56" s="209" t="s">
        <v>4749</v>
      </c>
      <c r="H56" s="209"/>
      <c r="I56" s="209" t="s">
        <v>4750</v>
      </c>
      <c r="J56" s="211" t="s">
        <v>4812</v>
      </c>
    </row>
    <row r="57" spans="1:10">
      <c r="A57" s="212" t="s">
        <v>4821</v>
      </c>
      <c r="B57" s="214">
        <v>46259</v>
      </c>
      <c r="C57" s="213" t="s">
        <v>106</v>
      </c>
      <c r="D57" s="213" t="s">
        <v>4810</v>
      </c>
      <c r="E57" s="213"/>
      <c r="F57" s="213" t="s">
        <v>4822</v>
      </c>
      <c r="G57" s="213" t="s">
        <v>4749</v>
      </c>
      <c r="H57" s="213"/>
      <c r="I57" s="213" t="s">
        <v>4750</v>
      </c>
      <c r="J57" s="215" t="s">
        <v>4823</v>
      </c>
    </row>
    <row r="58" spans="1:10">
      <c r="A58" s="166" t="s">
        <v>4824</v>
      </c>
      <c r="B58" s="202">
        <v>46265</v>
      </c>
      <c r="C58" s="166" t="s">
        <v>73</v>
      </c>
      <c r="D58" s="166" t="s">
        <v>4747</v>
      </c>
      <c r="E58" s="166"/>
      <c r="F58" s="166"/>
      <c r="G58" s="166" t="s">
        <v>4825</v>
      </c>
      <c r="H58" s="166" t="s">
        <v>4826</v>
      </c>
      <c r="I58" s="166" t="s">
        <v>4750</v>
      </c>
      <c r="J58" s="166" t="s">
        <v>4827</v>
      </c>
    </row>
    <row r="59" spans="1:10">
      <c r="A59" s="166" t="s">
        <v>4828</v>
      </c>
      <c r="B59" s="202">
        <v>46276</v>
      </c>
      <c r="C59" s="166" t="s">
        <v>32</v>
      </c>
      <c r="D59" s="166" t="s">
        <v>4747</v>
      </c>
      <c r="E59" s="166"/>
      <c r="F59" s="166" t="s">
        <v>4829</v>
      </c>
      <c r="G59" s="166" t="s">
        <v>4830</v>
      </c>
      <c r="H59" s="166" t="s">
        <v>4831</v>
      </c>
      <c r="I59" s="166" t="s">
        <v>4750</v>
      </c>
      <c r="J59" s="166" t="s">
        <v>4832</v>
      </c>
    </row>
    <row r="60" spans="1:10">
      <c r="A60" s="166" t="s">
        <v>4833</v>
      </c>
      <c r="B60" s="202">
        <v>46276</v>
      </c>
      <c r="C60" s="166" t="s">
        <v>55</v>
      </c>
      <c r="D60" s="166" t="s">
        <v>4747</v>
      </c>
      <c r="E60" s="166"/>
      <c r="F60" s="166" t="s">
        <v>4834</v>
      </c>
      <c r="G60" s="166" t="s">
        <v>4749</v>
      </c>
      <c r="H60" s="166" t="s">
        <v>4835</v>
      </c>
      <c r="I60" s="166" t="s">
        <v>4750</v>
      </c>
      <c r="J60" s="166" t="s">
        <v>4836</v>
      </c>
    </row>
    <row r="61" spans="1:10">
      <c r="A61" s="166" t="s">
        <v>4837</v>
      </c>
      <c r="B61" s="202">
        <v>46276</v>
      </c>
      <c r="C61" s="166" t="s">
        <v>86</v>
      </c>
      <c r="D61" s="166" t="s">
        <v>4747</v>
      </c>
      <c r="E61" s="166"/>
      <c r="F61" s="166"/>
      <c r="G61" s="166" t="s">
        <v>4838</v>
      </c>
      <c r="H61" s="166" t="s">
        <v>4839</v>
      </c>
      <c r="I61" s="166" t="s">
        <v>4840</v>
      </c>
      <c r="J61" s="166" t="s">
        <v>4841</v>
      </c>
    </row>
    <row r="62" spans="1:10">
      <c r="A62" s="166" t="s">
        <v>4842</v>
      </c>
      <c r="B62" s="202">
        <v>46283</v>
      </c>
      <c r="C62" s="166" t="s">
        <v>32</v>
      </c>
      <c r="D62" s="166" t="s">
        <v>4810</v>
      </c>
      <c r="E62" s="166"/>
      <c r="F62" s="166" t="s">
        <v>4843</v>
      </c>
      <c r="G62" s="166" t="s">
        <v>4749</v>
      </c>
      <c r="H62" s="166" t="s">
        <v>4844</v>
      </c>
      <c r="I62" s="166" t="s">
        <v>4750</v>
      </c>
      <c r="J62" s="166" t="s">
        <v>4845</v>
      </c>
    </row>
    <row r="63" spans="1:10">
      <c r="A63" s="166" t="s">
        <v>4846</v>
      </c>
      <c r="B63" s="446" t="s">
        <v>4847</v>
      </c>
      <c r="C63" s="166" t="s">
        <v>55</v>
      </c>
      <c r="D63" s="166" t="s">
        <v>4810</v>
      </c>
      <c r="E63" s="166"/>
      <c r="F63" s="166" t="s">
        <v>4848</v>
      </c>
      <c r="G63" s="166" t="s">
        <v>4849</v>
      </c>
      <c r="H63" s="446" t="s">
        <v>4850</v>
      </c>
      <c r="I63" s="166" t="s">
        <v>4750</v>
      </c>
      <c r="J63" s="166" t="s">
        <v>4851</v>
      </c>
    </row>
    <row r="64" spans="1:10">
      <c r="A64" s="166" t="s">
        <v>4852</v>
      </c>
      <c r="B64" s="166" t="s">
        <v>4847</v>
      </c>
      <c r="C64" s="166" t="s">
        <v>59</v>
      </c>
      <c r="D64" s="166" t="s">
        <v>4810</v>
      </c>
      <c r="E64" s="166"/>
      <c r="F64" s="166" t="s">
        <v>4853</v>
      </c>
      <c r="G64" s="166" t="s">
        <v>4749</v>
      </c>
      <c r="H64" s="166"/>
      <c r="I64" s="166" t="s">
        <v>4750</v>
      </c>
      <c r="J64" s="166" t="s">
        <v>4854</v>
      </c>
    </row>
    <row r="65" spans="1:10">
      <c r="A65" s="166" t="s">
        <v>4855</v>
      </c>
      <c r="B65" s="166" t="s">
        <v>4847</v>
      </c>
      <c r="C65" s="166" t="s">
        <v>70</v>
      </c>
      <c r="D65" s="166" t="s">
        <v>4810</v>
      </c>
      <c r="E65" s="166"/>
      <c r="F65" s="166" t="s">
        <v>4856</v>
      </c>
      <c r="G65" s="166" t="s">
        <v>4749</v>
      </c>
      <c r="H65" s="166"/>
      <c r="I65" s="166" t="s">
        <v>4750</v>
      </c>
      <c r="J65" s="166" t="s">
        <v>4857</v>
      </c>
    </row>
    <row r="66" spans="1:10">
      <c r="A66" s="166" t="s">
        <v>4858</v>
      </c>
      <c r="B66" s="166" t="s">
        <v>4859</v>
      </c>
      <c r="C66" s="166" t="s">
        <v>59</v>
      </c>
      <c r="D66" s="166" t="s">
        <v>4810</v>
      </c>
      <c r="E66" s="166"/>
      <c r="F66" s="166" t="s">
        <v>4860</v>
      </c>
      <c r="G66" s="166" t="s">
        <v>4749</v>
      </c>
      <c r="H66" s="166"/>
      <c r="I66" s="166" t="s">
        <v>4750</v>
      </c>
      <c r="J66" s="166" t="s">
        <v>4861</v>
      </c>
    </row>
    <row r="67" spans="1:10">
      <c r="A67" s="166" t="s">
        <v>4862</v>
      </c>
      <c r="B67" s="166" t="s">
        <v>4863</v>
      </c>
      <c r="C67" s="166" t="s">
        <v>70</v>
      </c>
      <c r="D67" s="166" t="s">
        <v>4810</v>
      </c>
      <c r="E67" s="166"/>
      <c r="F67" s="166" t="s">
        <v>4864</v>
      </c>
      <c r="G67" s="166" t="s">
        <v>4749</v>
      </c>
      <c r="H67" s="166"/>
      <c r="I67" s="166" t="s">
        <v>4750</v>
      </c>
      <c r="J67" s="166" t="s">
        <v>4865</v>
      </c>
    </row>
    <row r="68" spans="1:10">
      <c r="A68" s="166" t="s">
        <v>4866</v>
      </c>
      <c r="B68" s="166" t="s">
        <v>4867</v>
      </c>
      <c r="C68" s="166" t="s">
        <v>97</v>
      </c>
      <c r="D68" s="166" t="s">
        <v>4810</v>
      </c>
      <c r="E68" s="166"/>
      <c r="F68" s="166" t="s">
        <v>4868</v>
      </c>
      <c r="G68" s="166" t="s">
        <v>4749</v>
      </c>
      <c r="H68" s="166"/>
      <c r="I68" s="166" t="s">
        <v>4750</v>
      </c>
      <c r="J68" s="166" t="s">
        <v>4869</v>
      </c>
    </row>
    <row r="69" spans="1:10">
      <c r="A69" s="166" t="s">
        <v>4870</v>
      </c>
      <c r="B69" s="166" t="s">
        <v>4867</v>
      </c>
      <c r="C69" s="166" t="s">
        <v>78</v>
      </c>
      <c r="D69" s="166" t="s">
        <v>4810</v>
      </c>
      <c r="E69" s="166"/>
      <c r="F69" s="166" t="s">
        <v>4864</v>
      </c>
      <c r="G69" s="166" t="s">
        <v>4749</v>
      </c>
      <c r="H69" s="166"/>
      <c r="I69" s="166" t="s">
        <v>4750</v>
      </c>
      <c r="J69" s="166" t="s">
        <v>4865</v>
      </c>
    </row>
    <row r="70" spans="1:10">
      <c r="A70" s="166" t="s">
        <v>4871</v>
      </c>
      <c r="B70" s="202">
        <v>46303</v>
      </c>
      <c r="C70" s="166" t="s">
        <v>55</v>
      </c>
      <c r="D70" s="166" t="s">
        <v>4810</v>
      </c>
      <c r="E70" s="166"/>
      <c r="F70" s="166" t="s">
        <v>4872</v>
      </c>
      <c r="G70" s="166" t="s">
        <v>4749</v>
      </c>
      <c r="H70" s="166" t="s">
        <v>4873</v>
      </c>
      <c r="I70" s="166" t="s">
        <v>4750</v>
      </c>
      <c r="J70" s="166" t="s">
        <v>4874</v>
      </c>
    </row>
    <row r="71" spans="1:10">
      <c r="A71" s="166" t="s">
        <v>4875</v>
      </c>
      <c r="B71" s="166" t="s">
        <v>4876</v>
      </c>
      <c r="C71" s="166" t="s">
        <v>72</v>
      </c>
      <c r="D71" s="166" t="s">
        <v>4747</v>
      </c>
      <c r="E71" s="166"/>
      <c r="F71" s="166" t="s">
        <v>4747</v>
      </c>
      <c r="G71" s="166" t="s">
        <v>4749</v>
      </c>
      <c r="H71" s="166"/>
      <c r="I71" s="166" t="s">
        <v>4750</v>
      </c>
      <c r="J71" s="166" t="s">
        <v>4877</v>
      </c>
    </row>
    <row r="72" spans="1:10">
      <c r="A72" s="166" t="s">
        <v>4878</v>
      </c>
      <c r="B72" s="166" t="s">
        <v>4879</v>
      </c>
      <c r="C72" s="166" t="s">
        <v>59</v>
      </c>
      <c r="D72" s="166" t="s">
        <v>4810</v>
      </c>
      <c r="E72" s="166"/>
      <c r="F72" s="166" t="s">
        <v>4880</v>
      </c>
      <c r="G72" s="166" t="s">
        <v>4749</v>
      </c>
      <c r="H72" s="166"/>
      <c r="I72" s="166" t="s">
        <v>4750</v>
      </c>
      <c r="J72" s="166" t="s">
        <v>4881</v>
      </c>
    </row>
    <row r="73" spans="1:10">
      <c r="A73" s="166" t="s">
        <v>4882</v>
      </c>
      <c r="B73" s="166" t="s">
        <v>4879</v>
      </c>
      <c r="C73" s="166" t="s">
        <v>72</v>
      </c>
      <c r="D73" s="166" t="s">
        <v>4810</v>
      </c>
      <c r="E73" s="166"/>
      <c r="F73" s="166" t="s">
        <v>4864</v>
      </c>
      <c r="G73" s="166" t="s">
        <v>4749</v>
      </c>
      <c r="H73" s="166"/>
      <c r="I73" s="166" t="s">
        <v>4750</v>
      </c>
      <c r="J73" s="166" t="s">
        <v>4865</v>
      </c>
    </row>
    <row r="74" spans="1:10">
      <c r="A74" s="166" t="s">
        <v>4883</v>
      </c>
      <c r="B74" s="166" t="s">
        <v>4879</v>
      </c>
      <c r="C74" s="166" t="s">
        <v>106</v>
      </c>
      <c r="D74" s="166" t="s">
        <v>4810</v>
      </c>
      <c r="E74" s="166"/>
      <c r="F74" s="166" t="s">
        <v>4864</v>
      </c>
      <c r="G74" s="166" t="s">
        <v>4749</v>
      </c>
      <c r="H74" s="166"/>
      <c r="I74" s="166" t="s">
        <v>4750</v>
      </c>
      <c r="J74" s="166" t="s">
        <v>4865</v>
      </c>
    </row>
    <row r="75" spans="1:10">
      <c r="A75" s="166" t="s">
        <v>4884</v>
      </c>
      <c r="B75" s="166" t="s">
        <v>4885</v>
      </c>
      <c r="C75" s="166" t="s">
        <v>97</v>
      </c>
      <c r="D75" s="166" t="s">
        <v>4810</v>
      </c>
      <c r="E75" s="166"/>
      <c r="F75" s="166" t="s">
        <v>4886</v>
      </c>
      <c r="G75" s="166" t="s">
        <v>4749</v>
      </c>
      <c r="H75" s="166"/>
      <c r="I75" s="166" t="s">
        <v>4750</v>
      </c>
      <c r="J75" s="166" t="s">
        <v>4887</v>
      </c>
    </row>
    <row r="76" spans="1:10">
      <c r="A76" s="166" t="s">
        <v>4888</v>
      </c>
      <c r="B76" s="166" t="s">
        <v>4885</v>
      </c>
      <c r="C76" s="166" t="s">
        <v>59</v>
      </c>
      <c r="D76" s="166" t="s">
        <v>4747</v>
      </c>
      <c r="E76" s="166"/>
      <c r="F76" s="166" t="s">
        <v>4747</v>
      </c>
      <c r="G76" s="166" t="s">
        <v>4749</v>
      </c>
      <c r="H76" s="166"/>
      <c r="I76" s="166" t="s">
        <v>4750</v>
      </c>
      <c r="J76" s="166" t="s">
        <v>4877</v>
      </c>
    </row>
    <row r="77" spans="1:10">
      <c r="A77" s="166" t="s">
        <v>4889</v>
      </c>
      <c r="B77" s="166" t="s">
        <v>4885</v>
      </c>
      <c r="C77" s="166" t="s">
        <v>70</v>
      </c>
      <c r="D77" s="166" t="s">
        <v>4747</v>
      </c>
      <c r="E77" s="166"/>
      <c r="F77" s="166" t="s">
        <v>4747</v>
      </c>
      <c r="G77" s="166" t="s">
        <v>4749</v>
      </c>
      <c r="H77" s="166"/>
      <c r="I77" s="166" t="s">
        <v>4750</v>
      </c>
      <c r="J77" s="166" t="s">
        <v>4877</v>
      </c>
    </row>
    <row r="78" spans="1:10">
      <c r="A78" s="166" t="s">
        <v>4890</v>
      </c>
      <c r="B78" s="166" t="s">
        <v>4891</v>
      </c>
      <c r="C78" s="166" t="s">
        <v>32</v>
      </c>
      <c r="D78" s="166" t="s">
        <v>4810</v>
      </c>
      <c r="E78" s="166"/>
      <c r="F78" s="166" t="s">
        <v>4892</v>
      </c>
      <c r="G78" s="166" t="s">
        <v>4749</v>
      </c>
      <c r="H78" s="166"/>
      <c r="I78" s="166" t="s">
        <v>4750</v>
      </c>
      <c r="J78" s="166" t="s">
        <v>4893</v>
      </c>
    </row>
    <row r="79" spans="1:10">
      <c r="A79" s="166" t="s">
        <v>4894</v>
      </c>
      <c r="B79" s="166" t="s">
        <v>4895</v>
      </c>
      <c r="C79" s="166" t="s">
        <v>97</v>
      </c>
      <c r="D79" s="166" t="s">
        <v>4810</v>
      </c>
      <c r="E79" s="166"/>
      <c r="F79" s="166" t="s">
        <v>4896</v>
      </c>
      <c r="G79" s="166" t="s">
        <v>4749</v>
      </c>
      <c r="H79" s="166"/>
      <c r="I79" s="166" t="s">
        <v>4750</v>
      </c>
      <c r="J79" s="166" t="s">
        <v>4897</v>
      </c>
    </row>
    <row r="80" spans="1:10">
      <c r="A80" s="166" t="s">
        <v>4898</v>
      </c>
      <c r="B80" s="202">
        <v>46332</v>
      </c>
      <c r="C80" s="166" t="s">
        <v>55</v>
      </c>
      <c r="D80" s="166" t="s">
        <v>4810</v>
      </c>
      <c r="E80" s="166"/>
      <c r="F80" s="166" t="s">
        <v>4899</v>
      </c>
      <c r="G80" s="166" t="s">
        <v>4749</v>
      </c>
      <c r="H80" s="166" t="s">
        <v>4900</v>
      </c>
      <c r="I80" s="166" t="s">
        <v>4750</v>
      </c>
      <c r="J80" s="166" t="s">
        <v>4901</v>
      </c>
    </row>
    <row r="81" spans="1:10">
      <c r="A81" s="166" t="s">
        <v>4902</v>
      </c>
      <c r="B81" s="166" t="s">
        <v>4895</v>
      </c>
      <c r="C81" s="166" t="s">
        <v>106</v>
      </c>
      <c r="D81" s="166" t="s">
        <v>4810</v>
      </c>
      <c r="E81" s="166"/>
      <c r="F81" s="166" t="s">
        <v>4903</v>
      </c>
      <c r="G81" s="166" t="s">
        <v>4749</v>
      </c>
      <c r="H81" s="166"/>
      <c r="I81" s="166" t="s">
        <v>4750</v>
      </c>
      <c r="J81" s="166" t="s">
        <v>4904</v>
      </c>
    </row>
    <row r="82" spans="1:10">
      <c r="A82" s="166" t="s">
        <v>4905</v>
      </c>
      <c r="B82" s="166" t="s">
        <v>4906</v>
      </c>
      <c r="C82" s="166" t="s">
        <v>78</v>
      </c>
      <c r="D82" s="166" t="s">
        <v>4810</v>
      </c>
      <c r="E82" s="166"/>
      <c r="F82" s="166" t="s">
        <v>4903</v>
      </c>
      <c r="G82" s="166" t="s">
        <v>4749</v>
      </c>
      <c r="H82" s="166"/>
      <c r="I82" s="166" t="s">
        <v>4750</v>
      </c>
      <c r="J82" s="166" t="s">
        <v>4904</v>
      </c>
    </row>
    <row r="83" spans="1:10">
      <c r="A83" s="166" t="s">
        <v>4907</v>
      </c>
      <c r="B83" s="166" t="s">
        <v>4908</v>
      </c>
      <c r="C83" s="166" t="s">
        <v>97</v>
      </c>
      <c r="D83" s="166" t="s">
        <v>4747</v>
      </c>
      <c r="E83" s="166"/>
      <c r="F83" s="166" t="s">
        <v>4909</v>
      </c>
      <c r="G83" s="166" t="s">
        <v>4749</v>
      </c>
      <c r="H83" s="166"/>
      <c r="I83" s="166" t="s">
        <v>4750</v>
      </c>
      <c r="J83" s="166" t="s">
        <v>4910</v>
      </c>
    </row>
    <row r="84" spans="1:10">
      <c r="A84" s="166" t="s">
        <v>4911</v>
      </c>
      <c r="B84" s="166" t="s">
        <v>4908</v>
      </c>
      <c r="C84" s="166" t="s">
        <v>32</v>
      </c>
      <c r="D84" s="166" t="s">
        <v>4747</v>
      </c>
      <c r="E84" s="166"/>
      <c r="F84" s="166" t="s">
        <v>4909</v>
      </c>
      <c r="G84" s="166" t="s">
        <v>4749</v>
      </c>
      <c r="H84" s="166"/>
      <c r="I84" s="166" t="s">
        <v>4750</v>
      </c>
      <c r="J84" s="166" t="s">
        <v>4910</v>
      </c>
    </row>
    <row r="85" spans="1:10">
      <c r="A85" s="166" t="s">
        <v>4912</v>
      </c>
      <c r="B85" s="166" t="s">
        <v>4908</v>
      </c>
      <c r="C85" s="166" t="s">
        <v>55</v>
      </c>
      <c r="D85" s="166" t="s">
        <v>4747</v>
      </c>
      <c r="E85" s="166"/>
      <c r="F85" s="166" t="s">
        <v>4913</v>
      </c>
      <c r="G85" s="166" t="s">
        <v>4749</v>
      </c>
      <c r="H85" s="166"/>
      <c r="I85" s="166" t="s">
        <v>4750</v>
      </c>
      <c r="J85" s="166" t="s">
        <v>4914</v>
      </c>
    </row>
    <row r="86" spans="1:10">
      <c r="A86" s="166" t="s">
        <v>4915</v>
      </c>
      <c r="B86" s="166" t="s">
        <v>4908</v>
      </c>
      <c r="C86" s="166" t="s">
        <v>59</v>
      </c>
      <c r="D86" s="166" t="s">
        <v>4747</v>
      </c>
      <c r="E86" s="166"/>
      <c r="F86" s="166" t="s">
        <v>4916</v>
      </c>
      <c r="G86" s="166" t="s">
        <v>4749</v>
      </c>
      <c r="H86" s="166"/>
      <c r="I86" s="166" t="s">
        <v>4750</v>
      </c>
      <c r="J86" s="166" t="s">
        <v>4917</v>
      </c>
    </row>
    <row r="87" spans="1:10">
      <c r="A87" s="166" t="s">
        <v>4918</v>
      </c>
      <c r="B87" s="166" t="s">
        <v>4908</v>
      </c>
      <c r="C87" s="166" t="s">
        <v>70</v>
      </c>
      <c r="D87" s="166" t="s">
        <v>4747</v>
      </c>
      <c r="E87" s="166"/>
      <c r="F87" s="166" t="s">
        <v>4909</v>
      </c>
      <c r="G87" s="166" t="s">
        <v>4749</v>
      </c>
      <c r="H87" s="166"/>
      <c r="I87" s="166" t="s">
        <v>4750</v>
      </c>
      <c r="J87" s="166" t="s">
        <v>4910</v>
      </c>
    </row>
    <row r="88" spans="1:10">
      <c r="A88" s="166" t="s">
        <v>4919</v>
      </c>
      <c r="B88" s="166" t="s">
        <v>4908</v>
      </c>
      <c r="C88" s="166" t="s">
        <v>72</v>
      </c>
      <c r="D88" s="166" t="s">
        <v>4747</v>
      </c>
      <c r="E88" s="166"/>
      <c r="F88" s="166" t="s">
        <v>4909</v>
      </c>
      <c r="G88" s="166" t="s">
        <v>4749</v>
      </c>
      <c r="H88" s="166"/>
      <c r="I88" s="166" t="s">
        <v>4750</v>
      </c>
      <c r="J88" s="166" t="s">
        <v>4910</v>
      </c>
    </row>
    <row r="89" spans="1:10">
      <c r="A89" s="166" t="s">
        <v>4920</v>
      </c>
      <c r="B89" s="166" t="s">
        <v>4908</v>
      </c>
      <c r="C89" s="166" t="s">
        <v>78</v>
      </c>
      <c r="D89" s="166" t="s">
        <v>4747</v>
      </c>
      <c r="E89" s="166"/>
      <c r="F89" s="166" t="s">
        <v>4909</v>
      </c>
      <c r="G89" s="166" t="s">
        <v>4749</v>
      </c>
      <c r="H89" s="166"/>
      <c r="I89" s="166" t="s">
        <v>4750</v>
      </c>
      <c r="J89" s="166" t="s">
        <v>4910</v>
      </c>
    </row>
    <row r="90" spans="1:10">
      <c r="A90" s="166" t="s">
        <v>4921</v>
      </c>
      <c r="B90" s="166" t="s">
        <v>4908</v>
      </c>
      <c r="C90" s="166" t="s">
        <v>106</v>
      </c>
      <c r="D90" s="166" t="s">
        <v>4747</v>
      </c>
      <c r="E90" s="166"/>
      <c r="F90" s="166" t="s">
        <v>4922</v>
      </c>
      <c r="G90" s="166" t="s">
        <v>4749</v>
      </c>
      <c r="H90" s="166"/>
      <c r="I90" s="166" t="s">
        <v>4750</v>
      </c>
      <c r="J90" s="166" t="s">
        <v>4923</v>
      </c>
    </row>
    <row r="91" spans="1:10">
      <c r="A91" s="166" t="s">
        <v>4924</v>
      </c>
      <c r="B91" s="166" t="s">
        <v>4908</v>
      </c>
      <c r="C91" s="166" t="s">
        <v>7</v>
      </c>
      <c r="D91" s="166" t="s">
        <v>4747</v>
      </c>
      <c r="E91" s="166"/>
      <c r="F91" s="166" t="s">
        <v>4925</v>
      </c>
      <c r="G91" s="166" t="s">
        <v>4749</v>
      </c>
      <c r="H91" s="166"/>
      <c r="I91" s="166" t="s">
        <v>4750</v>
      </c>
      <c r="J91" s="166" t="s">
        <v>4926</v>
      </c>
    </row>
    <row r="92" spans="1:10">
      <c r="A92" s="166" t="s">
        <v>4927</v>
      </c>
      <c r="B92" s="166" t="s">
        <v>4908</v>
      </c>
      <c r="C92" s="166" t="s">
        <v>30</v>
      </c>
      <c r="D92" s="166" t="s">
        <v>4747</v>
      </c>
      <c r="E92" s="166"/>
      <c r="F92" s="166" t="s">
        <v>4925</v>
      </c>
      <c r="G92" s="166" t="s">
        <v>4749</v>
      </c>
      <c r="H92" s="166"/>
      <c r="I92" s="166" t="s">
        <v>4750</v>
      </c>
      <c r="J92" s="166" t="s">
        <v>4926</v>
      </c>
    </row>
    <row r="93" spans="1:10">
      <c r="A93" s="166" t="s">
        <v>4928</v>
      </c>
      <c r="B93" s="166" t="s">
        <v>4908</v>
      </c>
      <c r="C93" s="166" t="s">
        <v>47</v>
      </c>
      <c r="D93" s="166" t="s">
        <v>4747</v>
      </c>
      <c r="E93" s="166"/>
      <c r="F93" s="166" t="s">
        <v>4925</v>
      </c>
      <c r="G93" s="166" t="s">
        <v>4749</v>
      </c>
      <c r="H93" s="166"/>
      <c r="I93" s="166" t="s">
        <v>4750</v>
      </c>
      <c r="J93" s="166" t="s">
        <v>4926</v>
      </c>
    </row>
    <row r="94" spans="1:10">
      <c r="A94" s="166" t="s">
        <v>4929</v>
      </c>
      <c r="B94" s="166" t="s">
        <v>4908</v>
      </c>
      <c r="C94" s="166" t="s">
        <v>60</v>
      </c>
      <c r="D94" s="166" t="s">
        <v>4747</v>
      </c>
      <c r="E94" s="166"/>
      <c r="F94" s="166" t="s">
        <v>4925</v>
      </c>
      <c r="G94" s="166" t="s">
        <v>4749</v>
      </c>
      <c r="H94" s="166"/>
      <c r="I94" s="166" t="s">
        <v>4750</v>
      </c>
      <c r="J94" s="166" t="s">
        <v>4926</v>
      </c>
    </row>
    <row r="95" spans="1:10">
      <c r="A95" s="166" t="s">
        <v>4930</v>
      </c>
      <c r="B95" s="166" t="s">
        <v>4908</v>
      </c>
      <c r="C95" s="166" t="s">
        <v>54</v>
      </c>
      <c r="D95" s="166" t="s">
        <v>4747</v>
      </c>
      <c r="E95" s="166"/>
      <c r="F95" s="166" t="s">
        <v>4925</v>
      </c>
      <c r="G95" s="166" t="s">
        <v>4749</v>
      </c>
      <c r="H95" s="166"/>
      <c r="I95" s="166" t="s">
        <v>4750</v>
      </c>
      <c r="J95" s="166" t="s">
        <v>4926</v>
      </c>
    </row>
    <row r="96" spans="1:10">
      <c r="A96" s="166" t="s">
        <v>4931</v>
      </c>
      <c r="B96" s="166" t="s">
        <v>4908</v>
      </c>
      <c r="C96" s="166" t="s">
        <v>81</v>
      </c>
      <c r="D96" s="166" t="s">
        <v>4747</v>
      </c>
      <c r="E96" s="166"/>
      <c r="F96" s="166" t="s">
        <v>4925</v>
      </c>
      <c r="G96" s="166" t="s">
        <v>4749</v>
      </c>
      <c r="H96" s="166"/>
      <c r="I96" s="166" t="s">
        <v>4750</v>
      </c>
      <c r="J96" s="166" t="s">
        <v>4926</v>
      </c>
    </row>
    <row r="97" spans="1:10">
      <c r="A97" s="166" t="s">
        <v>4932</v>
      </c>
      <c r="B97" s="166" t="s">
        <v>4908</v>
      </c>
      <c r="C97" s="166" t="s">
        <v>86</v>
      </c>
      <c r="D97" s="166" t="s">
        <v>4747</v>
      </c>
      <c r="E97" s="166"/>
      <c r="F97" s="166" t="s">
        <v>4925</v>
      </c>
      <c r="G97" s="166" t="s">
        <v>4749</v>
      </c>
      <c r="H97" s="166"/>
      <c r="I97" s="166" t="s">
        <v>4750</v>
      </c>
      <c r="J97" s="166" t="s">
        <v>4926</v>
      </c>
    </row>
    <row r="98" spans="1:10">
      <c r="A98" s="166" t="s">
        <v>4933</v>
      </c>
      <c r="B98" s="166" t="s">
        <v>4908</v>
      </c>
      <c r="C98" s="166" t="s">
        <v>87</v>
      </c>
      <c r="D98" s="166" t="s">
        <v>4747</v>
      </c>
      <c r="E98" s="166"/>
      <c r="F98" s="166" t="s">
        <v>4925</v>
      </c>
      <c r="G98" s="166" t="s">
        <v>4749</v>
      </c>
      <c r="H98" s="166"/>
      <c r="I98" s="166" t="s">
        <v>4750</v>
      </c>
      <c r="J98" s="166" t="s">
        <v>4926</v>
      </c>
    </row>
    <row r="99" spans="1:10">
      <c r="A99" s="166" t="s">
        <v>4934</v>
      </c>
      <c r="B99" s="202">
        <v>46344</v>
      </c>
      <c r="C99" s="166" t="s">
        <v>92</v>
      </c>
      <c r="D99" s="166" t="s">
        <v>4747</v>
      </c>
      <c r="E99" s="166"/>
      <c r="F99" s="166" t="s">
        <v>4925</v>
      </c>
      <c r="G99" s="166" t="s">
        <v>4749</v>
      </c>
      <c r="H99" s="166" t="s">
        <v>4935</v>
      </c>
      <c r="I99" s="166" t="s">
        <v>4750</v>
      </c>
      <c r="J99" s="166" t="s">
        <v>4936</v>
      </c>
    </row>
    <row r="100" spans="1:10">
      <c r="A100" s="166" t="s">
        <v>4937</v>
      </c>
      <c r="B100" s="166" t="s">
        <v>4908</v>
      </c>
      <c r="C100" s="166" t="s">
        <v>98</v>
      </c>
      <c r="D100" s="166" t="s">
        <v>4747</v>
      </c>
      <c r="E100" s="166"/>
      <c r="F100" s="166" t="s">
        <v>4925</v>
      </c>
      <c r="G100" s="166" t="s">
        <v>4749</v>
      </c>
      <c r="H100" s="166"/>
      <c r="I100" s="166" t="s">
        <v>4750</v>
      </c>
      <c r="J100" s="166" t="s">
        <v>4926</v>
      </c>
    </row>
    <row r="101" spans="1:10">
      <c r="A101" s="166" t="s">
        <v>4938</v>
      </c>
      <c r="B101" s="446" t="s">
        <v>4908</v>
      </c>
      <c r="C101" s="166" t="s">
        <v>14</v>
      </c>
      <c r="D101" s="166" t="s">
        <v>4747</v>
      </c>
      <c r="E101" s="166"/>
      <c r="F101" s="421" t="s">
        <v>4939</v>
      </c>
      <c r="G101" s="166" t="s">
        <v>4749</v>
      </c>
      <c r="H101" s="446" t="s">
        <v>4940</v>
      </c>
      <c r="I101" s="166" t="s">
        <v>4941</v>
      </c>
      <c r="J101" s="166" t="s">
        <v>4942</v>
      </c>
    </row>
    <row r="102" spans="1:10">
      <c r="A102" s="166" t="s">
        <v>4943</v>
      </c>
      <c r="B102" s="166" t="s">
        <v>4944</v>
      </c>
      <c r="C102" s="166" t="s">
        <v>97</v>
      </c>
      <c r="D102" s="166" t="s">
        <v>4810</v>
      </c>
      <c r="E102" s="166"/>
      <c r="F102" s="166" t="s">
        <v>4945</v>
      </c>
      <c r="G102" s="166" t="s">
        <v>4749</v>
      </c>
      <c r="H102" s="166"/>
      <c r="I102" s="166" t="s">
        <v>4750</v>
      </c>
      <c r="J102" s="166" t="s">
        <v>4946</v>
      </c>
    </row>
    <row r="103" spans="1:10">
      <c r="A103" s="166" t="s">
        <v>4947</v>
      </c>
      <c r="B103" s="166" t="s">
        <v>4944</v>
      </c>
      <c r="C103" s="166" t="s">
        <v>32</v>
      </c>
      <c r="D103" s="166" t="s">
        <v>4810</v>
      </c>
      <c r="E103" s="166"/>
      <c r="F103" s="166" t="s">
        <v>4945</v>
      </c>
      <c r="G103" s="166" t="s">
        <v>4749</v>
      </c>
      <c r="H103" s="166"/>
      <c r="I103" s="166" t="s">
        <v>4750</v>
      </c>
      <c r="J103" s="166" t="s">
        <v>4946</v>
      </c>
    </row>
    <row r="104" spans="1:10">
      <c r="A104" s="166" t="s">
        <v>4948</v>
      </c>
      <c r="B104" s="166" t="s">
        <v>4944</v>
      </c>
      <c r="C104" s="166" t="s">
        <v>55</v>
      </c>
      <c r="D104" s="166" t="s">
        <v>4810</v>
      </c>
      <c r="E104" s="166"/>
      <c r="F104" s="166" t="s">
        <v>4949</v>
      </c>
      <c r="G104" s="166" t="s">
        <v>4749</v>
      </c>
      <c r="H104" s="166"/>
      <c r="I104" s="166" t="s">
        <v>4750</v>
      </c>
      <c r="J104" s="166" t="s">
        <v>4950</v>
      </c>
    </row>
    <row r="105" spans="1:10">
      <c r="A105" s="166" t="s">
        <v>4951</v>
      </c>
      <c r="B105" s="166" t="s">
        <v>4944</v>
      </c>
      <c r="C105" s="166" t="s">
        <v>59</v>
      </c>
      <c r="D105" s="166" t="s">
        <v>4810</v>
      </c>
      <c r="E105" s="166"/>
      <c r="F105" s="166" t="s">
        <v>4945</v>
      </c>
      <c r="G105" s="166" t="s">
        <v>4749</v>
      </c>
      <c r="H105" s="166"/>
      <c r="I105" s="166" t="s">
        <v>4750</v>
      </c>
      <c r="J105" s="166" t="s">
        <v>4946</v>
      </c>
    </row>
    <row r="106" spans="1:10">
      <c r="A106" s="166" t="s">
        <v>4952</v>
      </c>
      <c r="B106" s="166" t="s">
        <v>4944</v>
      </c>
      <c r="C106" s="166" t="s">
        <v>70</v>
      </c>
      <c r="D106" s="166" t="s">
        <v>4810</v>
      </c>
      <c r="E106" s="166"/>
      <c r="F106" s="166" t="s">
        <v>4945</v>
      </c>
      <c r="G106" s="166" t="s">
        <v>4749</v>
      </c>
      <c r="H106" s="166"/>
      <c r="I106" s="166" t="s">
        <v>4750</v>
      </c>
      <c r="J106" s="166" t="s">
        <v>4946</v>
      </c>
    </row>
    <row r="107" spans="1:10">
      <c r="A107" s="166" t="s">
        <v>4953</v>
      </c>
      <c r="B107" s="166" t="s">
        <v>4944</v>
      </c>
      <c r="C107" s="166" t="s">
        <v>72</v>
      </c>
      <c r="D107" s="166" t="s">
        <v>4810</v>
      </c>
      <c r="E107" s="166"/>
      <c r="F107" s="166" t="s">
        <v>4945</v>
      </c>
      <c r="G107" s="166" t="s">
        <v>4749</v>
      </c>
      <c r="H107" s="166"/>
      <c r="I107" s="166" t="s">
        <v>4750</v>
      </c>
      <c r="J107" s="166" t="s">
        <v>4946</v>
      </c>
    </row>
    <row r="108" spans="1:10">
      <c r="A108" s="166" t="s">
        <v>4954</v>
      </c>
      <c r="B108" s="166" t="s">
        <v>4944</v>
      </c>
      <c r="C108" s="166" t="s">
        <v>78</v>
      </c>
      <c r="D108" s="166" t="s">
        <v>4810</v>
      </c>
      <c r="E108" s="166"/>
      <c r="F108" s="166" t="s">
        <v>4945</v>
      </c>
      <c r="G108" s="166" t="s">
        <v>4749</v>
      </c>
      <c r="H108" s="166"/>
      <c r="I108" s="166" t="s">
        <v>4750</v>
      </c>
      <c r="J108" s="166" t="s">
        <v>4946</v>
      </c>
    </row>
    <row r="109" spans="1:10">
      <c r="A109" s="166" t="s">
        <v>4955</v>
      </c>
      <c r="B109" s="166" t="s">
        <v>4944</v>
      </c>
      <c r="C109" s="166" t="s">
        <v>106</v>
      </c>
      <c r="D109" s="166" t="s">
        <v>4810</v>
      </c>
      <c r="E109" s="166"/>
      <c r="F109" s="166" t="s">
        <v>4945</v>
      </c>
      <c r="G109" s="166" t="s">
        <v>4749</v>
      </c>
      <c r="H109" s="166"/>
      <c r="I109" s="166" t="s">
        <v>4750</v>
      </c>
      <c r="J109" s="166" t="s">
        <v>4946</v>
      </c>
    </row>
    <row r="110" spans="1:10">
      <c r="A110" s="166" t="s">
        <v>4956</v>
      </c>
      <c r="B110" s="166" t="s">
        <v>4957</v>
      </c>
      <c r="C110" s="166" t="s">
        <v>59</v>
      </c>
      <c r="D110" s="166" t="s">
        <v>4747</v>
      </c>
      <c r="E110" s="166"/>
      <c r="F110" s="166" t="s">
        <v>4747</v>
      </c>
      <c r="G110" s="166" t="s">
        <v>4749</v>
      </c>
      <c r="H110" s="166"/>
      <c r="I110" s="166" t="s">
        <v>4750</v>
      </c>
      <c r="J110" s="166" t="s">
        <v>4877</v>
      </c>
    </row>
    <row r="111" spans="1:10">
      <c r="A111" s="166" t="s">
        <v>4958</v>
      </c>
      <c r="B111" s="166" t="s">
        <v>4957</v>
      </c>
      <c r="C111" s="166" t="s">
        <v>106</v>
      </c>
      <c r="D111" s="166" t="s">
        <v>4747</v>
      </c>
      <c r="E111" s="166"/>
      <c r="F111" s="166" t="s">
        <v>4747</v>
      </c>
      <c r="G111" s="166" t="s">
        <v>4749</v>
      </c>
      <c r="H111" s="166"/>
      <c r="I111" s="166" t="s">
        <v>4750</v>
      </c>
      <c r="J111" s="166" t="s">
        <v>4877</v>
      </c>
    </row>
    <row r="112" spans="1:10">
      <c r="A112" s="166" t="s">
        <v>4959</v>
      </c>
      <c r="B112" s="166" t="s">
        <v>4960</v>
      </c>
      <c r="C112" s="166" t="s">
        <v>55</v>
      </c>
      <c r="D112" s="166" t="s">
        <v>4747</v>
      </c>
      <c r="E112" s="166"/>
      <c r="F112" s="166" t="s">
        <v>4747</v>
      </c>
      <c r="G112" s="166" t="s">
        <v>4749</v>
      </c>
      <c r="H112" s="166"/>
      <c r="I112" s="166" t="s">
        <v>4750</v>
      </c>
      <c r="J112" s="166" t="s">
        <v>4877</v>
      </c>
    </row>
    <row r="113" spans="1:10">
      <c r="A113" s="166" t="s">
        <v>4961</v>
      </c>
      <c r="B113" s="166" t="s">
        <v>4962</v>
      </c>
      <c r="C113" s="166" t="s">
        <v>70</v>
      </c>
      <c r="D113" s="166" t="s">
        <v>4747</v>
      </c>
      <c r="E113" s="166"/>
      <c r="F113" s="166" t="s">
        <v>4747</v>
      </c>
      <c r="G113" s="166" t="s">
        <v>4749</v>
      </c>
      <c r="H113" s="166"/>
      <c r="I113" s="166" t="s">
        <v>4750</v>
      </c>
      <c r="J113" s="166" t="s">
        <v>4877</v>
      </c>
    </row>
    <row r="114" spans="1:10">
      <c r="A114" s="166" t="s">
        <v>4963</v>
      </c>
      <c r="B114" s="166" t="s">
        <v>4964</v>
      </c>
      <c r="C114" s="166" t="s">
        <v>55</v>
      </c>
      <c r="D114" s="166" t="s">
        <v>4810</v>
      </c>
      <c r="E114" s="166"/>
      <c r="F114" s="166" t="s">
        <v>4864</v>
      </c>
      <c r="G114" s="166" t="s">
        <v>4749</v>
      </c>
      <c r="H114" s="166"/>
      <c r="I114" s="166" t="s">
        <v>4750</v>
      </c>
      <c r="J114" s="166" t="s">
        <v>4865</v>
      </c>
    </row>
    <row r="115" spans="1:10">
      <c r="A115" s="166" t="s">
        <v>4965</v>
      </c>
      <c r="B115" s="166" t="s">
        <v>4964</v>
      </c>
      <c r="C115" s="166" t="s">
        <v>78</v>
      </c>
      <c r="D115" s="166" t="s">
        <v>4747</v>
      </c>
      <c r="E115" s="166"/>
      <c r="F115" s="166" t="s">
        <v>4747</v>
      </c>
      <c r="G115" s="166" t="s">
        <v>4749</v>
      </c>
      <c r="H115" s="166"/>
      <c r="I115" s="166" t="s">
        <v>4750</v>
      </c>
      <c r="J115" s="166" t="s">
        <v>4877</v>
      </c>
    </row>
    <row r="116" spans="1:10">
      <c r="A116" s="166" t="s">
        <v>4966</v>
      </c>
      <c r="B116" s="166" t="s">
        <v>4967</v>
      </c>
      <c r="C116" s="166" t="s">
        <v>97</v>
      </c>
      <c r="D116" s="166" t="s">
        <v>4747</v>
      </c>
      <c r="E116" s="166"/>
      <c r="F116" s="166" t="s">
        <v>4747</v>
      </c>
      <c r="G116" s="166" t="s">
        <v>4749</v>
      </c>
      <c r="H116" s="166"/>
      <c r="I116" s="166" t="s">
        <v>4750</v>
      </c>
      <c r="J116" s="166" t="s">
        <v>4877</v>
      </c>
    </row>
    <row r="117" spans="1:10">
      <c r="A117" s="166" t="s">
        <v>4968</v>
      </c>
      <c r="B117" s="166" t="s">
        <v>4969</v>
      </c>
      <c r="C117" s="166" t="s">
        <v>32</v>
      </c>
      <c r="D117" s="166" t="s">
        <v>4810</v>
      </c>
      <c r="E117" s="166"/>
      <c r="F117" s="166" t="s">
        <v>4970</v>
      </c>
      <c r="G117" s="166" t="s">
        <v>4749</v>
      </c>
      <c r="H117" s="166"/>
      <c r="I117" s="166" t="s">
        <v>4750</v>
      </c>
      <c r="J117" s="166" t="s">
        <v>4971</v>
      </c>
    </row>
    <row r="118" spans="1:10">
      <c r="A118" s="166" t="s">
        <v>4972</v>
      </c>
      <c r="B118" s="166" t="s">
        <v>4969</v>
      </c>
      <c r="C118" s="166" t="s">
        <v>106</v>
      </c>
      <c r="D118" s="166" t="s">
        <v>4810</v>
      </c>
      <c r="E118" s="166"/>
      <c r="F118" s="166" t="s">
        <v>4864</v>
      </c>
      <c r="G118" s="166" t="s">
        <v>4749</v>
      </c>
      <c r="H118" s="166"/>
      <c r="I118" s="166" t="s">
        <v>4750</v>
      </c>
      <c r="J118" s="166" t="s">
        <v>4865</v>
      </c>
    </row>
    <row r="119" spans="1:10">
      <c r="A119" s="166" t="s">
        <v>4973</v>
      </c>
      <c r="B119" s="166" t="s">
        <v>4974</v>
      </c>
      <c r="C119" s="166" t="s">
        <v>70</v>
      </c>
      <c r="D119" s="166" t="s">
        <v>4810</v>
      </c>
      <c r="E119" s="166"/>
      <c r="F119" s="166" t="s">
        <v>4864</v>
      </c>
      <c r="G119" s="166" t="s">
        <v>4749</v>
      </c>
      <c r="H119" s="166"/>
      <c r="I119" s="166" t="s">
        <v>4750</v>
      </c>
      <c r="J119" s="166" t="s">
        <v>4865</v>
      </c>
    </row>
    <row r="120" spans="1:10">
      <c r="A120" s="166" t="s">
        <v>4975</v>
      </c>
      <c r="B120" s="166" t="s">
        <v>4976</v>
      </c>
      <c r="C120" s="166" t="s">
        <v>59</v>
      </c>
      <c r="D120" s="166" t="s">
        <v>4810</v>
      </c>
      <c r="E120" s="166"/>
      <c r="F120" s="166" t="s">
        <v>4880</v>
      </c>
      <c r="G120" s="166" t="s">
        <v>4749</v>
      </c>
      <c r="H120" s="166"/>
      <c r="I120" s="166" t="s">
        <v>4750</v>
      </c>
      <c r="J120" s="166" t="s">
        <v>4881</v>
      </c>
    </row>
    <row r="121" spans="1:10">
      <c r="A121" s="166" t="s">
        <v>4977</v>
      </c>
      <c r="B121" s="166" t="s">
        <v>4976</v>
      </c>
      <c r="C121" s="166" t="s">
        <v>72</v>
      </c>
      <c r="D121" s="166" t="s">
        <v>4810</v>
      </c>
      <c r="E121" s="166"/>
      <c r="F121" s="166" t="s">
        <v>4864</v>
      </c>
      <c r="G121" s="166" t="s">
        <v>4749</v>
      </c>
      <c r="H121" s="166"/>
      <c r="I121" s="166" t="s">
        <v>4750</v>
      </c>
      <c r="J121" s="166" t="s">
        <v>4865</v>
      </c>
    </row>
    <row r="122" spans="1:10">
      <c r="A122" s="166" t="s">
        <v>4978</v>
      </c>
      <c r="B122" s="166" t="s">
        <v>4979</v>
      </c>
      <c r="C122" s="166" t="s">
        <v>97</v>
      </c>
      <c r="D122" s="166" t="s">
        <v>4810</v>
      </c>
      <c r="E122" s="166"/>
      <c r="F122" s="166" t="s">
        <v>4868</v>
      </c>
      <c r="G122" s="166" t="s">
        <v>4749</v>
      </c>
      <c r="H122" s="166"/>
      <c r="I122" s="166" t="s">
        <v>4750</v>
      </c>
      <c r="J122" s="166" t="s">
        <v>4869</v>
      </c>
    </row>
    <row r="123" spans="1:10">
      <c r="A123" s="166" t="s">
        <v>4980</v>
      </c>
      <c r="B123" s="166" t="s">
        <v>4981</v>
      </c>
      <c r="C123" s="166" t="s">
        <v>78</v>
      </c>
      <c r="D123" s="166" t="s">
        <v>4810</v>
      </c>
      <c r="E123" s="166"/>
      <c r="F123" s="166" t="s">
        <v>4864</v>
      </c>
      <c r="G123" s="166" t="s">
        <v>4749</v>
      </c>
      <c r="H123" s="166"/>
      <c r="I123" s="166" t="s">
        <v>4750</v>
      </c>
      <c r="J123" s="166" t="s">
        <v>4865</v>
      </c>
    </row>
    <row r="124" spans="1:10">
      <c r="A124" s="166" t="s">
        <v>4982</v>
      </c>
      <c r="B124" s="166" t="s">
        <v>4983</v>
      </c>
      <c r="C124" s="166" t="s">
        <v>97</v>
      </c>
      <c r="D124" s="166" t="s">
        <v>4810</v>
      </c>
      <c r="E124" s="166"/>
      <c r="F124" s="166" t="s">
        <v>4984</v>
      </c>
      <c r="G124" s="166" t="s">
        <v>4749</v>
      </c>
      <c r="H124" s="166"/>
      <c r="I124" s="166" t="s">
        <v>4750</v>
      </c>
      <c r="J124" s="166" t="s">
        <v>4985</v>
      </c>
    </row>
    <row r="125" spans="1:10">
      <c r="A125" s="166" t="s">
        <v>4986</v>
      </c>
      <c r="B125" s="166" t="s">
        <v>4983</v>
      </c>
      <c r="C125" s="166" t="s">
        <v>32</v>
      </c>
      <c r="D125" s="166" t="s">
        <v>4810</v>
      </c>
      <c r="E125" s="166"/>
      <c r="F125" s="166" t="s">
        <v>4984</v>
      </c>
      <c r="G125" s="166" t="s">
        <v>4749</v>
      </c>
      <c r="H125" s="166"/>
      <c r="I125" s="166" t="s">
        <v>4750</v>
      </c>
      <c r="J125" s="166" t="s">
        <v>4985</v>
      </c>
    </row>
    <row r="126" spans="1:10">
      <c r="A126" s="166" t="s">
        <v>4987</v>
      </c>
      <c r="B126" s="166" t="s">
        <v>4983</v>
      </c>
      <c r="C126" s="166" t="s">
        <v>55</v>
      </c>
      <c r="D126" s="166" t="s">
        <v>4810</v>
      </c>
      <c r="E126" s="166"/>
      <c r="F126" s="166" t="s">
        <v>4984</v>
      </c>
      <c r="G126" s="166" t="s">
        <v>4749</v>
      </c>
      <c r="H126" s="166"/>
      <c r="I126" s="166" t="s">
        <v>4750</v>
      </c>
      <c r="J126" s="166" t="s">
        <v>4985</v>
      </c>
    </row>
    <row r="127" spans="1:10">
      <c r="A127" s="166" t="s">
        <v>4988</v>
      </c>
      <c r="B127" s="166" t="s">
        <v>4983</v>
      </c>
      <c r="C127" s="166" t="s">
        <v>59</v>
      </c>
      <c r="D127" s="166" t="s">
        <v>4810</v>
      </c>
      <c r="E127" s="166"/>
      <c r="F127" s="166" t="s">
        <v>4984</v>
      </c>
      <c r="G127" s="166" t="s">
        <v>4749</v>
      </c>
      <c r="H127" s="166"/>
      <c r="I127" s="166" t="s">
        <v>4750</v>
      </c>
      <c r="J127" s="166" t="s">
        <v>4985</v>
      </c>
    </row>
    <row r="128" spans="1:10">
      <c r="A128" s="166" t="s">
        <v>4989</v>
      </c>
      <c r="B128" s="166" t="s">
        <v>4983</v>
      </c>
      <c r="C128" s="166" t="s">
        <v>70</v>
      </c>
      <c r="D128" s="166" t="s">
        <v>4810</v>
      </c>
      <c r="E128" s="166"/>
      <c r="F128" s="166" t="s">
        <v>4984</v>
      </c>
      <c r="G128" s="166" t="s">
        <v>4749</v>
      </c>
      <c r="H128" s="166"/>
      <c r="I128" s="166" t="s">
        <v>4750</v>
      </c>
      <c r="J128" s="166" t="s">
        <v>4985</v>
      </c>
    </row>
    <row r="129" spans="1:10">
      <c r="A129" s="166" t="s">
        <v>4990</v>
      </c>
      <c r="B129" s="166" t="s">
        <v>4983</v>
      </c>
      <c r="C129" s="166" t="s">
        <v>72</v>
      </c>
      <c r="D129" s="166" t="s">
        <v>4810</v>
      </c>
      <c r="E129" s="166"/>
      <c r="F129" s="166" t="s">
        <v>4984</v>
      </c>
      <c r="G129" s="166" t="s">
        <v>4749</v>
      </c>
      <c r="H129" s="166"/>
      <c r="I129" s="166" t="s">
        <v>4750</v>
      </c>
      <c r="J129" s="166" t="s">
        <v>4985</v>
      </c>
    </row>
    <row r="130" spans="1:10">
      <c r="A130" s="166" t="s">
        <v>4991</v>
      </c>
      <c r="B130" s="166" t="s">
        <v>4983</v>
      </c>
      <c r="C130" s="166" t="s">
        <v>78</v>
      </c>
      <c r="D130" s="166" t="s">
        <v>4810</v>
      </c>
      <c r="E130" s="166"/>
      <c r="F130" s="166" t="s">
        <v>4984</v>
      </c>
      <c r="G130" s="166" t="s">
        <v>4749</v>
      </c>
      <c r="H130" s="166"/>
      <c r="I130" s="166" t="s">
        <v>4750</v>
      </c>
      <c r="J130" s="166" t="s">
        <v>4985</v>
      </c>
    </row>
    <row r="131" spans="1:10">
      <c r="A131" s="166" t="s">
        <v>4992</v>
      </c>
      <c r="B131" s="166" t="s">
        <v>4983</v>
      </c>
      <c r="C131" s="166" t="s">
        <v>106</v>
      </c>
      <c r="D131" s="166" t="s">
        <v>4810</v>
      </c>
      <c r="E131" s="166"/>
      <c r="F131" s="166" t="s">
        <v>4984</v>
      </c>
      <c r="G131" s="166" t="s">
        <v>4749</v>
      </c>
      <c r="H131" s="166"/>
      <c r="I131" s="166" t="s">
        <v>4750</v>
      </c>
      <c r="J131" s="166" t="s">
        <v>4985</v>
      </c>
    </row>
    <row r="132" spans="1:10">
      <c r="A132" s="166" t="s">
        <v>4993</v>
      </c>
      <c r="B132" s="166" t="s">
        <v>4994</v>
      </c>
      <c r="C132" s="166" t="s">
        <v>97</v>
      </c>
      <c r="D132" s="166" t="s">
        <v>4810</v>
      </c>
      <c r="E132" s="166"/>
      <c r="F132" s="166" t="s">
        <v>4886</v>
      </c>
      <c r="G132" s="166" t="s">
        <v>4749</v>
      </c>
      <c r="H132" s="166"/>
      <c r="I132" s="166" t="s">
        <v>4750</v>
      </c>
      <c r="J132" s="166" t="s">
        <v>4887</v>
      </c>
    </row>
    <row r="133" spans="1:10">
      <c r="A133" s="166" t="s">
        <v>4995</v>
      </c>
      <c r="B133" s="166" t="s">
        <v>4994</v>
      </c>
      <c r="C133" s="166" t="s">
        <v>55</v>
      </c>
      <c r="D133" s="166" t="s">
        <v>4810</v>
      </c>
      <c r="E133" s="166"/>
      <c r="F133" s="166" t="s">
        <v>4810</v>
      </c>
      <c r="G133" s="166" t="s">
        <v>4749</v>
      </c>
      <c r="H133" s="166"/>
      <c r="I133" s="166" t="s">
        <v>4750</v>
      </c>
      <c r="J133" s="166" t="s">
        <v>4996</v>
      </c>
    </row>
    <row r="134" spans="1:10">
      <c r="A134" s="166" t="s">
        <v>4997</v>
      </c>
      <c r="B134" s="166" t="s">
        <v>4994</v>
      </c>
      <c r="C134" s="166" t="s">
        <v>78</v>
      </c>
      <c r="D134" s="166" t="s">
        <v>4810</v>
      </c>
      <c r="E134" s="166"/>
      <c r="F134" s="166" t="s">
        <v>4810</v>
      </c>
      <c r="G134" s="166" t="s">
        <v>4749</v>
      </c>
      <c r="H134" s="166"/>
      <c r="I134" s="166" t="s">
        <v>4750</v>
      </c>
      <c r="J134" s="166" t="s">
        <v>4996</v>
      </c>
    </row>
    <row r="135" spans="1:10">
      <c r="A135" s="166" t="s">
        <v>4998</v>
      </c>
      <c r="B135" s="166" t="s">
        <v>4999</v>
      </c>
      <c r="C135" s="166" t="s">
        <v>97</v>
      </c>
      <c r="D135" s="166" t="s">
        <v>4747</v>
      </c>
      <c r="E135" s="166"/>
      <c r="F135" s="166" t="s">
        <v>5000</v>
      </c>
      <c r="G135" s="166" t="s">
        <v>4749</v>
      </c>
      <c r="H135" s="166"/>
      <c r="I135" s="166" t="s">
        <v>4750</v>
      </c>
      <c r="J135" s="166" t="s">
        <v>5001</v>
      </c>
    </row>
    <row r="136" spans="1:10">
      <c r="A136" s="166" t="s">
        <v>5002</v>
      </c>
      <c r="B136" s="166" t="s">
        <v>4999</v>
      </c>
      <c r="C136" s="166" t="s">
        <v>32</v>
      </c>
      <c r="D136" s="166" t="s">
        <v>4747</v>
      </c>
      <c r="E136" s="166"/>
      <c r="F136" s="166" t="s">
        <v>5000</v>
      </c>
      <c r="G136" s="166" t="s">
        <v>4749</v>
      </c>
      <c r="H136" s="166"/>
      <c r="I136" s="166" t="s">
        <v>4750</v>
      </c>
      <c r="J136" s="166" t="s">
        <v>5001</v>
      </c>
    </row>
    <row r="137" spans="1:10">
      <c r="A137" s="166" t="s">
        <v>5003</v>
      </c>
      <c r="B137" s="166" t="s">
        <v>4999</v>
      </c>
      <c r="C137" s="166" t="s">
        <v>55</v>
      </c>
      <c r="D137" s="166" t="s">
        <v>4747</v>
      </c>
      <c r="E137" s="166"/>
      <c r="F137" s="166" t="s">
        <v>4913</v>
      </c>
      <c r="G137" s="166" t="s">
        <v>4749</v>
      </c>
      <c r="H137" s="166"/>
      <c r="I137" s="166" t="s">
        <v>4750</v>
      </c>
      <c r="J137" s="166" t="s">
        <v>4914</v>
      </c>
    </row>
    <row r="138" spans="1:10">
      <c r="A138" s="166" t="s">
        <v>5004</v>
      </c>
      <c r="B138" s="166" t="s">
        <v>4999</v>
      </c>
      <c r="C138" s="166" t="s">
        <v>59</v>
      </c>
      <c r="D138" s="166" t="s">
        <v>4747</v>
      </c>
      <c r="E138" s="166"/>
      <c r="F138" s="166" t="s">
        <v>4916</v>
      </c>
      <c r="G138" s="166" t="s">
        <v>4749</v>
      </c>
      <c r="H138" s="166"/>
      <c r="I138" s="166" t="s">
        <v>4750</v>
      </c>
      <c r="J138" s="166" t="s">
        <v>4917</v>
      </c>
    </row>
    <row r="139" spans="1:10">
      <c r="A139" s="166" t="s">
        <v>5005</v>
      </c>
      <c r="B139" s="166" t="s">
        <v>4999</v>
      </c>
      <c r="C139" s="166" t="s">
        <v>70</v>
      </c>
      <c r="D139" s="166" t="s">
        <v>4747</v>
      </c>
      <c r="E139" s="166"/>
      <c r="F139" s="166" t="s">
        <v>5000</v>
      </c>
      <c r="G139" s="166" t="s">
        <v>4749</v>
      </c>
      <c r="H139" s="166"/>
      <c r="I139" s="166" t="s">
        <v>4750</v>
      </c>
      <c r="J139" s="166" t="s">
        <v>5001</v>
      </c>
    </row>
    <row r="140" spans="1:10">
      <c r="A140" s="166" t="s">
        <v>5006</v>
      </c>
      <c r="B140" s="166" t="s">
        <v>4999</v>
      </c>
      <c r="C140" s="166" t="s">
        <v>72</v>
      </c>
      <c r="D140" s="166" t="s">
        <v>4747</v>
      </c>
      <c r="E140" s="166"/>
      <c r="F140" s="166" t="s">
        <v>5007</v>
      </c>
      <c r="G140" s="166" t="s">
        <v>4749</v>
      </c>
      <c r="H140" s="166"/>
      <c r="I140" s="166" t="s">
        <v>4750</v>
      </c>
      <c r="J140" s="166" t="s">
        <v>5008</v>
      </c>
    </row>
    <row r="141" spans="1:10">
      <c r="A141" s="166" t="s">
        <v>5009</v>
      </c>
      <c r="B141" s="166" t="s">
        <v>4999</v>
      </c>
      <c r="C141" s="166" t="s">
        <v>78</v>
      </c>
      <c r="D141" s="166" t="s">
        <v>4747</v>
      </c>
      <c r="E141" s="166"/>
      <c r="F141" s="166" t="s">
        <v>5000</v>
      </c>
      <c r="G141" s="166" t="s">
        <v>4749</v>
      </c>
      <c r="H141" s="166"/>
      <c r="I141" s="166" t="s">
        <v>4750</v>
      </c>
      <c r="J141" s="166" t="s">
        <v>5001</v>
      </c>
    </row>
    <row r="142" spans="1:10">
      <c r="A142" s="166" t="s">
        <v>5010</v>
      </c>
      <c r="B142" s="166" t="s">
        <v>4999</v>
      </c>
      <c r="C142" s="166" t="s">
        <v>106</v>
      </c>
      <c r="D142" s="166" t="s">
        <v>4747</v>
      </c>
      <c r="E142" s="166"/>
      <c r="F142" s="166" t="s">
        <v>5011</v>
      </c>
      <c r="G142" s="166" t="s">
        <v>4749</v>
      </c>
      <c r="H142" s="166"/>
      <c r="I142" s="166" t="s">
        <v>4750</v>
      </c>
      <c r="J142" s="166" t="s">
        <v>5012</v>
      </c>
    </row>
    <row r="143" spans="1:10">
      <c r="A143" s="166" t="s">
        <v>5013</v>
      </c>
      <c r="B143" s="166" t="s">
        <v>4999</v>
      </c>
      <c r="C143" s="166" t="s">
        <v>7</v>
      </c>
      <c r="D143" s="166" t="s">
        <v>4747</v>
      </c>
      <c r="E143" s="166"/>
      <c r="F143" s="166" t="s">
        <v>4925</v>
      </c>
      <c r="G143" s="166" t="s">
        <v>4749</v>
      </c>
      <c r="H143" s="166"/>
      <c r="I143" s="166" t="s">
        <v>4750</v>
      </c>
      <c r="J143" s="166" t="s">
        <v>4926</v>
      </c>
    </row>
    <row r="144" spans="1:10">
      <c r="A144" s="166" t="s">
        <v>5014</v>
      </c>
      <c r="B144" s="166" t="s">
        <v>4999</v>
      </c>
      <c r="C144" s="166" t="s">
        <v>30</v>
      </c>
      <c r="D144" s="166" t="s">
        <v>4747</v>
      </c>
      <c r="E144" s="166"/>
      <c r="F144" s="166" t="s">
        <v>4925</v>
      </c>
      <c r="G144" s="166" t="s">
        <v>4749</v>
      </c>
      <c r="H144" s="166"/>
      <c r="I144" s="166" t="s">
        <v>4750</v>
      </c>
      <c r="J144" s="166" t="s">
        <v>4926</v>
      </c>
    </row>
    <row r="145" spans="1:10">
      <c r="A145" s="166" t="s">
        <v>5015</v>
      </c>
      <c r="B145" s="166" t="s">
        <v>4999</v>
      </c>
      <c r="C145" s="166" t="s">
        <v>47</v>
      </c>
      <c r="D145" s="166" t="s">
        <v>4747</v>
      </c>
      <c r="E145" s="166"/>
      <c r="F145" s="166" t="s">
        <v>4925</v>
      </c>
      <c r="G145" s="166" t="s">
        <v>4749</v>
      </c>
      <c r="H145" s="166"/>
      <c r="I145" s="166" t="s">
        <v>4750</v>
      </c>
      <c r="J145" s="166" t="s">
        <v>4926</v>
      </c>
    </row>
    <row r="146" spans="1:10">
      <c r="A146" s="166" t="s">
        <v>5016</v>
      </c>
      <c r="B146" s="166" t="s">
        <v>4999</v>
      </c>
      <c r="C146" s="166" t="s">
        <v>60</v>
      </c>
      <c r="D146" s="166" t="s">
        <v>4747</v>
      </c>
      <c r="E146" s="166"/>
      <c r="F146" s="166" t="s">
        <v>4925</v>
      </c>
      <c r="G146" s="166" t="s">
        <v>4749</v>
      </c>
      <c r="H146" s="166"/>
      <c r="I146" s="166" t="s">
        <v>4750</v>
      </c>
      <c r="J146" s="166" t="s">
        <v>4926</v>
      </c>
    </row>
    <row r="147" spans="1:10">
      <c r="A147" s="166" t="s">
        <v>5017</v>
      </c>
      <c r="B147" s="166" t="s">
        <v>4999</v>
      </c>
      <c r="C147" s="166" t="s">
        <v>54</v>
      </c>
      <c r="D147" s="166" t="s">
        <v>4747</v>
      </c>
      <c r="E147" s="166"/>
      <c r="F147" s="166" t="s">
        <v>4925</v>
      </c>
      <c r="G147" s="166" t="s">
        <v>4749</v>
      </c>
      <c r="H147" s="166"/>
      <c r="I147" s="166" t="s">
        <v>4750</v>
      </c>
      <c r="J147" s="166" t="s">
        <v>4926</v>
      </c>
    </row>
    <row r="148" spans="1:10">
      <c r="A148" s="166" t="s">
        <v>5018</v>
      </c>
      <c r="B148" s="166" t="s">
        <v>4999</v>
      </c>
      <c r="C148" s="166" t="s">
        <v>73</v>
      </c>
      <c r="D148" s="166" t="s">
        <v>4747</v>
      </c>
      <c r="E148" s="166"/>
      <c r="F148" s="166" t="s">
        <v>4925</v>
      </c>
      <c r="G148" s="166" t="s">
        <v>4749</v>
      </c>
      <c r="H148" s="166"/>
      <c r="I148" s="166" t="s">
        <v>4750</v>
      </c>
      <c r="J148" s="166" t="s">
        <v>4926</v>
      </c>
    </row>
    <row r="149" spans="1:10">
      <c r="A149" s="166" t="s">
        <v>5019</v>
      </c>
      <c r="B149" s="166" t="s">
        <v>4999</v>
      </c>
      <c r="C149" s="166" t="s">
        <v>81</v>
      </c>
      <c r="D149" s="166" t="s">
        <v>4747</v>
      </c>
      <c r="E149" s="166"/>
      <c r="F149" s="166" t="s">
        <v>4925</v>
      </c>
      <c r="G149" s="166" t="s">
        <v>4749</v>
      </c>
      <c r="H149" s="166"/>
      <c r="I149" s="166" t="s">
        <v>4750</v>
      </c>
      <c r="J149" s="166" t="s">
        <v>4926</v>
      </c>
    </row>
    <row r="150" spans="1:10">
      <c r="A150" s="166" t="s">
        <v>5020</v>
      </c>
      <c r="B150" s="166" t="s">
        <v>4999</v>
      </c>
      <c r="C150" s="166" t="s">
        <v>86</v>
      </c>
      <c r="D150" s="166" t="s">
        <v>4747</v>
      </c>
      <c r="E150" s="166"/>
      <c r="F150" s="166" t="s">
        <v>4925</v>
      </c>
      <c r="G150" s="166" t="s">
        <v>4749</v>
      </c>
      <c r="H150" s="166"/>
      <c r="I150" s="166" t="s">
        <v>4750</v>
      </c>
      <c r="J150" s="166" t="s">
        <v>4926</v>
      </c>
    </row>
    <row r="151" spans="1:10">
      <c r="A151" s="166" t="s">
        <v>5021</v>
      </c>
      <c r="B151" s="166" t="s">
        <v>4999</v>
      </c>
      <c r="C151" s="166" t="s">
        <v>87</v>
      </c>
      <c r="D151" s="166" t="s">
        <v>4747</v>
      </c>
      <c r="E151" s="166"/>
      <c r="F151" s="166" t="s">
        <v>4925</v>
      </c>
      <c r="G151" s="166" t="s">
        <v>4749</v>
      </c>
      <c r="H151" s="166"/>
      <c r="I151" s="166" t="s">
        <v>4750</v>
      </c>
      <c r="J151" s="166" t="s">
        <v>4926</v>
      </c>
    </row>
    <row r="152" spans="1:10">
      <c r="A152" s="166" t="s">
        <v>5022</v>
      </c>
      <c r="B152" s="202">
        <v>46440</v>
      </c>
      <c r="C152" s="166" t="s">
        <v>92</v>
      </c>
      <c r="D152" s="166" t="s">
        <v>4747</v>
      </c>
      <c r="E152" s="166"/>
      <c r="F152" s="166" t="s">
        <v>4925</v>
      </c>
      <c r="G152" s="166" t="s">
        <v>4749</v>
      </c>
      <c r="H152" s="166" t="s">
        <v>5023</v>
      </c>
      <c r="I152" s="166" t="s">
        <v>4750</v>
      </c>
      <c r="J152" s="166" t="s">
        <v>4936</v>
      </c>
    </row>
    <row r="153" spans="1:10">
      <c r="A153" s="166" t="s">
        <v>5024</v>
      </c>
      <c r="B153" s="166" t="s">
        <v>4999</v>
      </c>
      <c r="C153" s="166" t="s">
        <v>98</v>
      </c>
      <c r="D153" s="166" t="s">
        <v>4747</v>
      </c>
      <c r="E153" s="166"/>
      <c r="F153" s="166" t="s">
        <v>4925</v>
      </c>
      <c r="G153" s="166" t="s">
        <v>4749</v>
      </c>
      <c r="H153" s="166"/>
      <c r="I153" s="166" t="s">
        <v>4750</v>
      </c>
      <c r="J153" s="166" t="s">
        <v>4926</v>
      </c>
    </row>
    <row r="154" spans="1:10">
      <c r="A154" s="166" t="s">
        <v>5025</v>
      </c>
      <c r="B154" s="202">
        <v>46440</v>
      </c>
      <c r="C154" s="166" t="s">
        <v>14</v>
      </c>
      <c r="D154" s="166" t="s">
        <v>4747</v>
      </c>
      <c r="E154" s="166"/>
      <c r="F154" s="166" t="s">
        <v>4925</v>
      </c>
      <c r="G154" s="166" t="s">
        <v>4749</v>
      </c>
      <c r="H154" s="166" t="s">
        <v>5026</v>
      </c>
      <c r="I154" s="166" t="s">
        <v>4750</v>
      </c>
      <c r="J154" s="166" t="s">
        <v>4942</v>
      </c>
    </row>
    <row r="155" spans="1:10">
      <c r="A155" s="166" t="s">
        <v>5027</v>
      </c>
      <c r="B155" s="166" t="s">
        <v>5028</v>
      </c>
      <c r="C155" s="166" t="s">
        <v>55</v>
      </c>
      <c r="D155" s="166" t="s">
        <v>4810</v>
      </c>
      <c r="E155" s="166"/>
      <c r="F155" s="166" t="s">
        <v>5029</v>
      </c>
      <c r="G155" s="166" t="s">
        <v>4749</v>
      </c>
      <c r="H155" s="166"/>
      <c r="I155" s="166" t="s">
        <v>4750</v>
      </c>
      <c r="J155" s="166" t="s">
        <v>5030</v>
      </c>
    </row>
    <row r="156" spans="1:10">
      <c r="A156" s="166" t="s">
        <v>5031</v>
      </c>
      <c r="B156" s="166" t="s">
        <v>5032</v>
      </c>
      <c r="C156" s="166" t="s">
        <v>70</v>
      </c>
      <c r="D156" s="166" t="s">
        <v>4810</v>
      </c>
      <c r="E156" s="166"/>
      <c r="F156" s="166" t="s">
        <v>5033</v>
      </c>
      <c r="G156" s="166" t="s">
        <v>4749</v>
      </c>
      <c r="H156" s="166"/>
      <c r="I156" s="166" t="s">
        <v>4750</v>
      </c>
      <c r="J156" s="166" t="s">
        <v>5034</v>
      </c>
    </row>
    <row r="157" spans="1:10">
      <c r="A157" s="166" t="s">
        <v>5035</v>
      </c>
      <c r="B157" s="166" t="s">
        <v>5036</v>
      </c>
      <c r="C157" s="166" t="s">
        <v>70</v>
      </c>
      <c r="D157" s="166" t="s">
        <v>4810</v>
      </c>
      <c r="E157" s="166"/>
      <c r="F157" s="166" t="s">
        <v>5033</v>
      </c>
      <c r="G157" s="166" t="s">
        <v>4749</v>
      </c>
      <c r="H157" s="166"/>
      <c r="I157" s="166" t="s">
        <v>4750</v>
      </c>
      <c r="J157" s="166" t="s">
        <v>5034</v>
      </c>
    </row>
    <row r="158" spans="1:10">
      <c r="A158" s="166" t="s">
        <v>5037</v>
      </c>
      <c r="B158" s="166" t="s">
        <v>5038</v>
      </c>
      <c r="C158" s="166" t="s">
        <v>55</v>
      </c>
      <c r="D158" s="166" t="s">
        <v>4810</v>
      </c>
      <c r="E158" s="166"/>
      <c r="F158" s="166" t="s">
        <v>5039</v>
      </c>
      <c r="G158" s="166" t="s">
        <v>4749</v>
      </c>
      <c r="H158" s="166"/>
      <c r="I158" s="166" t="s">
        <v>4750</v>
      </c>
      <c r="J158" s="166" t="s">
        <v>5040</v>
      </c>
    </row>
    <row r="159" spans="1:10">
      <c r="A159" s="166" t="s">
        <v>5041</v>
      </c>
      <c r="B159" s="166" t="s">
        <v>5038</v>
      </c>
      <c r="C159" s="166" t="s">
        <v>59</v>
      </c>
      <c r="D159" s="166" t="s">
        <v>4810</v>
      </c>
      <c r="E159" s="166"/>
      <c r="F159" s="166" t="s">
        <v>5042</v>
      </c>
      <c r="G159" s="166" t="s">
        <v>4749</v>
      </c>
      <c r="H159" s="166"/>
      <c r="I159" s="166" t="s">
        <v>4750</v>
      </c>
      <c r="J159" s="166" t="s">
        <v>5043</v>
      </c>
    </row>
    <row r="160" spans="1:10">
      <c r="A160" s="166" t="s">
        <v>5044</v>
      </c>
      <c r="B160" s="166" t="s">
        <v>5038</v>
      </c>
      <c r="C160" s="166" t="s">
        <v>70</v>
      </c>
      <c r="D160" s="166" t="s">
        <v>4810</v>
      </c>
      <c r="E160" s="166"/>
      <c r="F160" s="166" t="s">
        <v>5033</v>
      </c>
      <c r="G160" s="166" t="s">
        <v>4749</v>
      </c>
      <c r="H160" s="166"/>
      <c r="I160" s="166" t="s">
        <v>4750</v>
      </c>
      <c r="J160" s="166" t="s">
        <v>5034</v>
      </c>
    </row>
    <row r="161" spans="1:10">
      <c r="A161" s="166" t="s">
        <v>5045</v>
      </c>
      <c r="B161" s="166" t="s">
        <v>5038</v>
      </c>
      <c r="C161" s="166" t="s">
        <v>106</v>
      </c>
      <c r="D161" s="166" t="s">
        <v>4810</v>
      </c>
      <c r="E161" s="166"/>
      <c r="F161" s="166" t="s">
        <v>5046</v>
      </c>
      <c r="G161" s="166" t="s">
        <v>4749</v>
      </c>
      <c r="H161" s="166"/>
      <c r="I161" s="166" t="s">
        <v>4750</v>
      </c>
      <c r="J161" s="166" t="s">
        <v>5047</v>
      </c>
    </row>
    <row r="162" spans="1:10">
      <c r="A162" s="166" t="s">
        <v>5048</v>
      </c>
      <c r="B162" s="166" t="s">
        <v>5049</v>
      </c>
      <c r="C162" s="166" t="s">
        <v>72</v>
      </c>
      <c r="D162" s="166" t="s">
        <v>4747</v>
      </c>
      <c r="E162" s="166"/>
      <c r="F162" s="166" t="s">
        <v>5000</v>
      </c>
      <c r="G162" s="166" t="s">
        <v>4749</v>
      </c>
      <c r="H162" s="166"/>
      <c r="I162" s="166" t="s">
        <v>4750</v>
      </c>
      <c r="J162" s="166" t="s">
        <v>5001</v>
      </c>
    </row>
    <row r="163" spans="1:10">
      <c r="A163" s="166" t="s">
        <v>5050</v>
      </c>
      <c r="B163" s="166" t="s">
        <v>5051</v>
      </c>
      <c r="C163" s="166" t="s">
        <v>32</v>
      </c>
      <c r="D163" s="166" t="s">
        <v>4810</v>
      </c>
      <c r="E163" s="166"/>
      <c r="F163" s="166" t="s">
        <v>5052</v>
      </c>
      <c r="G163" s="166" t="s">
        <v>4749</v>
      </c>
      <c r="H163" s="166"/>
      <c r="I163" s="166" t="s">
        <v>4750</v>
      </c>
      <c r="J163" s="166" t="s">
        <v>5053</v>
      </c>
    </row>
    <row r="164" spans="1:10">
      <c r="A164" s="166" t="s">
        <v>5054</v>
      </c>
      <c r="B164" s="166" t="s">
        <v>5055</v>
      </c>
      <c r="C164" s="166" t="s">
        <v>72</v>
      </c>
      <c r="D164" s="166" t="s">
        <v>4810</v>
      </c>
      <c r="E164" s="166"/>
      <c r="F164" s="166" t="s">
        <v>5046</v>
      </c>
      <c r="G164" s="166" t="s">
        <v>4749</v>
      </c>
      <c r="H164" s="166"/>
      <c r="I164" s="166" t="s">
        <v>4750</v>
      </c>
      <c r="J164" s="166" t="s">
        <v>5047</v>
      </c>
    </row>
    <row r="165" spans="1:10">
      <c r="A165" s="166" t="s">
        <v>5056</v>
      </c>
      <c r="B165" s="166" t="s">
        <v>5055</v>
      </c>
      <c r="C165" s="166" t="s">
        <v>78</v>
      </c>
      <c r="D165" s="166" t="s">
        <v>4810</v>
      </c>
      <c r="E165" s="166"/>
      <c r="F165" s="166" t="s">
        <v>5057</v>
      </c>
      <c r="G165" s="166" t="s">
        <v>4749</v>
      </c>
      <c r="H165" s="166"/>
      <c r="I165" s="166" t="s">
        <v>4750</v>
      </c>
      <c r="J165" s="166" t="s">
        <v>5058</v>
      </c>
    </row>
    <row r="166" spans="1:10">
      <c r="A166" s="166" t="s">
        <v>5059</v>
      </c>
      <c r="B166" s="166" t="s">
        <v>5060</v>
      </c>
      <c r="C166" s="166" t="s">
        <v>97</v>
      </c>
      <c r="D166" s="166" t="s">
        <v>4747</v>
      </c>
      <c r="E166" s="166"/>
      <c r="F166" s="166" t="s">
        <v>5000</v>
      </c>
      <c r="G166" s="166" t="s">
        <v>4749</v>
      </c>
      <c r="H166" s="166"/>
      <c r="I166" s="166" t="s">
        <v>4750</v>
      </c>
      <c r="J166" s="166" t="s">
        <v>5001</v>
      </c>
    </row>
    <row r="167" spans="1:10">
      <c r="A167" s="166" t="s">
        <v>5061</v>
      </c>
      <c r="B167" s="166" t="s">
        <v>5060</v>
      </c>
      <c r="C167" s="166" t="s">
        <v>32</v>
      </c>
      <c r="D167" s="166" t="s">
        <v>4747</v>
      </c>
      <c r="E167" s="166"/>
      <c r="F167" s="166" t="s">
        <v>5000</v>
      </c>
      <c r="G167" s="166" t="s">
        <v>4749</v>
      </c>
      <c r="H167" s="166"/>
      <c r="I167" s="166" t="s">
        <v>4750</v>
      </c>
      <c r="J167" s="166" t="s">
        <v>5001</v>
      </c>
    </row>
    <row r="168" spans="1:10">
      <c r="A168" s="166" t="s">
        <v>5062</v>
      </c>
      <c r="B168" s="166" t="s">
        <v>5060</v>
      </c>
      <c r="C168" s="166" t="s">
        <v>55</v>
      </c>
      <c r="D168" s="166" t="s">
        <v>4747</v>
      </c>
      <c r="E168" s="166"/>
      <c r="F168" s="166" t="s">
        <v>4913</v>
      </c>
      <c r="G168" s="166" t="s">
        <v>4749</v>
      </c>
      <c r="H168" s="166"/>
      <c r="I168" s="166" t="s">
        <v>4750</v>
      </c>
      <c r="J168" s="166" t="s">
        <v>4914</v>
      </c>
    </row>
    <row r="169" spans="1:10">
      <c r="A169" s="166" t="s">
        <v>5063</v>
      </c>
      <c r="B169" s="166" t="s">
        <v>5060</v>
      </c>
      <c r="C169" s="166" t="s">
        <v>59</v>
      </c>
      <c r="D169" s="166" t="s">
        <v>4747</v>
      </c>
      <c r="E169" s="166"/>
      <c r="F169" s="166" t="s">
        <v>4916</v>
      </c>
      <c r="G169" s="166" t="s">
        <v>4749</v>
      </c>
      <c r="H169" s="166"/>
      <c r="I169" s="166" t="s">
        <v>4750</v>
      </c>
      <c r="J169" s="166" t="s">
        <v>4917</v>
      </c>
    </row>
    <row r="170" spans="1:10">
      <c r="A170" s="166" t="s">
        <v>5064</v>
      </c>
      <c r="B170" s="166" t="s">
        <v>5060</v>
      </c>
      <c r="C170" s="166" t="s">
        <v>70</v>
      </c>
      <c r="D170" s="166" t="s">
        <v>4747</v>
      </c>
      <c r="E170" s="166"/>
      <c r="F170" s="166" t="s">
        <v>5000</v>
      </c>
      <c r="G170" s="166" t="s">
        <v>4749</v>
      </c>
      <c r="H170" s="166"/>
      <c r="I170" s="166" t="s">
        <v>4750</v>
      </c>
      <c r="J170" s="166" t="s">
        <v>5001</v>
      </c>
    </row>
    <row r="171" spans="1:10">
      <c r="A171" s="166" t="s">
        <v>5065</v>
      </c>
      <c r="B171" s="166" t="s">
        <v>5060</v>
      </c>
      <c r="C171" s="166" t="s">
        <v>78</v>
      </c>
      <c r="D171" s="166" t="s">
        <v>4747</v>
      </c>
      <c r="E171" s="166"/>
      <c r="F171" s="166" t="s">
        <v>5000</v>
      </c>
      <c r="G171" s="166" t="s">
        <v>4749</v>
      </c>
      <c r="H171" s="166"/>
      <c r="I171" s="166" t="s">
        <v>4750</v>
      </c>
      <c r="J171" s="166" t="s">
        <v>5001</v>
      </c>
    </row>
    <row r="172" spans="1:10">
      <c r="A172" s="166" t="s">
        <v>5066</v>
      </c>
      <c r="B172" s="166" t="s">
        <v>5060</v>
      </c>
      <c r="C172" s="166" t="s">
        <v>106</v>
      </c>
      <c r="D172" s="166" t="s">
        <v>4747</v>
      </c>
      <c r="E172" s="166"/>
      <c r="F172" s="166" t="s">
        <v>5011</v>
      </c>
      <c r="G172" s="166" t="s">
        <v>4749</v>
      </c>
      <c r="H172" s="166"/>
      <c r="I172" s="166" t="s">
        <v>4750</v>
      </c>
      <c r="J172" s="166" t="s">
        <v>5012</v>
      </c>
    </row>
    <row r="173" spans="1:10">
      <c r="A173" s="166" t="s">
        <v>5067</v>
      </c>
      <c r="B173" s="166" t="s">
        <v>5060</v>
      </c>
      <c r="C173" s="166" t="s">
        <v>7</v>
      </c>
      <c r="D173" s="166" t="s">
        <v>4747</v>
      </c>
      <c r="E173" s="166"/>
      <c r="F173" s="166" t="s">
        <v>4925</v>
      </c>
      <c r="G173" s="166" t="s">
        <v>4749</v>
      </c>
      <c r="H173" s="166"/>
      <c r="I173" s="166" t="s">
        <v>4750</v>
      </c>
      <c r="J173" s="166" t="s">
        <v>4926</v>
      </c>
    </row>
    <row r="174" spans="1:10">
      <c r="A174" s="166" t="s">
        <v>5068</v>
      </c>
      <c r="B174" s="166" t="s">
        <v>5060</v>
      </c>
      <c r="C174" s="166" t="s">
        <v>30</v>
      </c>
      <c r="D174" s="166" t="s">
        <v>4747</v>
      </c>
      <c r="E174" s="166"/>
      <c r="F174" s="166" t="s">
        <v>4925</v>
      </c>
      <c r="G174" s="166" t="s">
        <v>4749</v>
      </c>
      <c r="H174" s="166"/>
      <c r="I174" s="166" t="s">
        <v>4750</v>
      </c>
      <c r="J174" s="166" t="s">
        <v>4926</v>
      </c>
    </row>
    <row r="175" spans="1:10">
      <c r="A175" s="166" t="s">
        <v>5069</v>
      </c>
      <c r="B175" s="166" t="s">
        <v>5060</v>
      </c>
      <c r="C175" s="166" t="s">
        <v>47</v>
      </c>
      <c r="D175" s="166" t="s">
        <v>4747</v>
      </c>
      <c r="E175" s="166"/>
      <c r="F175" s="166" t="s">
        <v>4925</v>
      </c>
      <c r="G175" s="166" t="s">
        <v>4749</v>
      </c>
      <c r="H175" s="166"/>
      <c r="I175" s="166" t="s">
        <v>4750</v>
      </c>
      <c r="J175" s="166" t="s">
        <v>4926</v>
      </c>
    </row>
    <row r="176" spans="1:10">
      <c r="A176" s="166" t="s">
        <v>5070</v>
      </c>
      <c r="B176" s="166" t="s">
        <v>5060</v>
      </c>
      <c r="C176" s="166" t="s">
        <v>60</v>
      </c>
      <c r="D176" s="166" t="s">
        <v>4747</v>
      </c>
      <c r="E176" s="166"/>
      <c r="F176" s="166" t="s">
        <v>4925</v>
      </c>
      <c r="G176" s="166" t="s">
        <v>4749</v>
      </c>
      <c r="H176" s="166"/>
      <c r="I176" s="166" t="s">
        <v>4750</v>
      </c>
      <c r="J176" s="166" t="s">
        <v>4926</v>
      </c>
    </row>
    <row r="177" spans="1:10">
      <c r="A177" s="166" t="s">
        <v>5071</v>
      </c>
      <c r="B177" s="166" t="s">
        <v>5060</v>
      </c>
      <c r="C177" s="166" t="s">
        <v>54</v>
      </c>
      <c r="D177" s="166" t="s">
        <v>4747</v>
      </c>
      <c r="E177" s="166"/>
      <c r="F177" s="166" t="s">
        <v>4925</v>
      </c>
      <c r="G177" s="166" t="s">
        <v>4749</v>
      </c>
      <c r="H177" s="166"/>
      <c r="I177" s="166" t="s">
        <v>4750</v>
      </c>
      <c r="J177" s="166" t="s">
        <v>4926</v>
      </c>
    </row>
    <row r="178" spans="1:10">
      <c r="A178" s="166" t="s">
        <v>5072</v>
      </c>
      <c r="B178" s="166" t="s">
        <v>5060</v>
      </c>
      <c r="C178" s="166" t="s">
        <v>73</v>
      </c>
      <c r="D178" s="166" t="s">
        <v>4747</v>
      </c>
      <c r="E178" s="166"/>
      <c r="F178" s="166" t="s">
        <v>4925</v>
      </c>
      <c r="G178" s="166" t="s">
        <v>4749</v>
      </c>
      <c r="H178" s="166"/>
      <c r="I178" s="166" t="s">
        <v>4750</v>
      </c>
      <c r="J178" s="166" t="s">
        <v>4926</v>
      </c>
    </row>
    <row r="179" spans="1:10">
      <c r="A179" s="166" t="s">
        <v>5073</v>
      </c>
      <c r="B179" s="166" t="s">
        <v>5060</v>
      </c>
      <c r="C179" s="166" t="s">
        <v>81</v>
      </c>
      <c r="D179" s="166" t="s">
        <v>4747</v>
      </c>
      <c r="E179" s="166"/>
      <c r="F179" s="166" t="s">
        <v>4925</v>
      </c>
      <c r="G179" s="166" t="s">
        <v>4749</v>
      </c>
      <c r="H179" s="166"/>
      <c r="I179" s="166" t="s">
        <v>4750</v>
      </c>
      <c r="J179" s="166" t="s">
        <v>4926</v>
      </c>
    </row>
    <row r="180" spans="1:10">
      <c r="A180" s="166" t="s">
        <v>5074</v>
      </c>
      <c r="B180" s="166" t="s">
        <v>5060</v>
      </c>
      <c r="C180" s="166" t="s">
        <v>86</v>
      </c>
      <c r="D180" s="166" t="s">
        <v>4747</v>
      </c>
      <c r="E180" s="166"/>
      <c r="F180" s="166" t="s">
        <v>4925</v>
      </c>
      <c r="G180" s="166" t="s">
        <v>4749</v>
      </c>
      <c r="H180" s="166"/>
      <c r="I180" s="166" t="s">
        <v>4750</v>
      </c>
      <c r="J180" s="166" t="s">
        <v>4926</v>
      </c>
    </row>
    <row r="181" spans="1:10">
      <c r="A181" s="166" t="s">
        <v>5075</v>
      </c>
      <c r="B181" s="166" t="s">
        <v>5060</v>
      </c>
      <c r="C181" s="166" t="s">
        <v>87</v>
      </c>
      <c r="D181" s="166" t="s">
        <v>4747</v>
      </c>
      <c r="E181" s="166"/>
      <c r="F181" s="166" t="s">
        <v>4925</v>
      </c>
      <c r="G181" s="166" t="s">
        <v>4749</v>
      </c>
      <c r="H181" s="166"/>
      <c r="I181" s="166" t="s">
        <v>4750</v>
      </c>
      <c r="J181" s="166" t="s">
        <v>4926</v>
      </c>
    </row>
    <row r="182" spans="1:10">
      <c r="A182" s="166" t="s">
        <v>5076</v>
      </c>
      <c r="B182" s="166" t="s">
        <v>5060</v>
      </c>
      <c r="C182" s="166" t="s">
        <v>92</v>
      </c>
      <c r="D182" s="166" t="s">
        <v>4747</v>
      </c>
      <c r="E182" s="166"/>
      <c r="F182" s="166" t="s">
        <v>4925</v>
      </c>
      <c r="G182" s="166" t="s">
        <v>4749</v>
      </c>
      <c r="H182" s="166"/>
      <c r="I182" s="166" t="s">
        <v>4750</v>
      </c>
      <c r="J182" s="166" t="s">
        <v>4926</v>
      </c>
    </row>
    <row r="183" spans="1:10">
      <c r="A183" s="166" t="s">
        <v>5077</v>
      </c>
      <c r="B183" s="166" t="s">
        <v>5060</v>
      </c>
      <c r="C183" s="166" t="s">
        <v>98</v>
      </c>
      <c r="D183" s="166" t="s">
        <v>4747</v>
      </c>
      <c r="E183" s="166"/>
      <c r="F183" s="166" t="s">
        <v>4925</v>
      </c>
      <c r="G183" s="166" t="s">
        <v>4749</v>
      </c>
      <c r="H183" s="166"/>
      <c r="I183" s="166" t="s">
        <v>4750</v>
      </c>
      <c r="J183" s="166" t="s">
        <v>4926</v>
      </c>
    </row>
    <row r="184" spans="1:10">
      <c r="A184" s="166" t="s">
        <v>5078</v>
      </c>
      <c r="B184" s="202">
        <v>46500</v>
      </c>
      <c r="C184" s="166" t="s">
        <v>14</v>
      </c>
      <c r="D184" s="166" t="s">
        <v>4747</v>
      </c>
      <c r="E184" s="166"/>
      <c r="F184" s="166" t="s">
        <v>4925</v>
      </c>
      <c r="G184" s="166" t="s">
        <v>4749</v>
      </c>
      <c r="H184" s="166" t="s">
        <v>5079</v>
      </c>
      <c r="I184" s="166" t="s">
        <v>4750</v>
      </c>
      <c r="J184" s="166" t="s">
        <v>4942</v>
      </c>
    </row>
    <row r="185" spans="1:10">
      <c r="A185" s="166" t="s">
        <v>5080</v>
      </c>
      <c r="B185" s="166" t="s">
        <v>5081</v>
      </c>
      <c r="C185" s="166" t="s">
        <v>32</v>
      </c>
      <c r="D185" s="166" t="s">
        <v>4747</v>
      </c>
      <c r="E185" s="166"/>
      <c r="F185" s="166" t="s">
        <v>4747</v>
      </c>
      <c r="G185" s="166" t="s">
        <v>4749</v>
      </c>
      <c r="H185" s="166"/>
      <c r="I185" s="166" t="s">
        <v>4750</v>
      </c>
      <c r="J185" s="166" t="s">
        <v>4877</v>
      </c>
    </row>
    <row r="186" spans="1:10">
      <c r="A186" s="166" t="s">
        <v>5082</v>
      </c>
      <c r="B186" s="166" t="s">
        <v>5083</v>
      </c>
      <c r="C186" s="166" t="s">
        <v>72</v>
      </c>
      <c r="D186" s="166" t="s">
        <v>4747</v>
      </c>
      <c r="E186" s="166"/>
      <c r="F186" s="166" t="s">
        <v>4747</v>
      </c>
      <c r="G186" s="166" t="s">
        <v>4749</v>
      </c>
      <c r="H186" s="166"/>
      <c r="I186" s="166" t="s">
        <v>4750</v>
      </c>
      <c r="J186" s="166" t="s">
        <v>4877</v>
      </c>
    </row>
    <row r="187" spans="1:10">
      <c r="A187" s="166" t="s">
        <v>5084</v>
      </c>
      <c r="B187" s="166" t="s">
        <v>5085</v>
      </c>
      <c r="C187" s="166" t="s">
        <v>97</v>
      </c>
      <c r="D187" s="166" t="s">
        <v>4747</v>
      </c>
      <c r="E187" s="166"/>
      <c r="F187" s="166" t="s">
        <v>4747</v>
      </c>
      <c r="G187" s="166" t="s">
        <v>4749</v>
      </c>
      <c r="H187" s="166"/>
      <c r="I187" s="166" t="s">
        <v>4750</v>
      </c>
      <c r="J187" s="166" t="s">
        <v>4877</v>
      </c>
    </row>
    <row r="188" spans="1:10">
      <c r="A188" s="166" t="s">
        <v>5086</v>
      </c>
      <c r="B188" s="166" t="s">
        <v>5085</v>
      </c>
      <c r="C188" s="166" t="s">
        <v>106</v>
      </c>
      <c r="D188" s="166" t="s">
        <v>4747</v>
      </c>
      <c r="E188" s="166"/>
      <c r="F188" s="166" t="s">
        <v>4747</v>
      </c>
      <c r="G188" s="166" t="s">
        <v>4749</v>
      </c>
      <c r="H188" s="166"/>
      <c r="I188" s="166" t="s">
        <v>4750</v>
      </c>
      <c r="J188" s="166" t="s">
        <v>4877</v>
      </c>
    </row>
    <row r="189" spans="1:10">
      <c r="A189" s="166" t="s">
        <v>5087</v>
      </c>
      <c r="B189" s="166" t="s">
        <v>5088</v>
      </c>
      <c r="C189" s="166" t="s">
        <v>55</v>
      </c>
      <c r="D189" s="166" t="s">
        <v>4810</v>
      </c>
      <c r="E189" s="166"/>
      <c r="F189" s="166" t="s">
        <v>5089</v>
      </c>
      <c r="G189" s="166" t="s">
        <v>4749</v>
      </c>
      <c r="H189" s="166"/>
      <c r="I189" s="166" t="s">
        <v>4750</v>
      </c>
      <c r="J189" s="166" t="s">
        <v>5090</v>
      </c>
    </row>
    <row r="190" spans="1:10">
      <c r="A190" s="166" t="s">
        <v>5091</v>
      </c>
      <c r="B190" s="166" t="s">
        <v>5088</v>
      </c>
      <c r="C190" s="166" t="s">
        <v>59</v>
      </c>
      <c r="D190" s="166" t="s">
        <v>4810</v>
      </c>
      <c r="E190" s="166"/>
      <c r="F190" s="166" t="s">
        <v>5089</v>
      </c>
      <c r="G190" s="166" t="s">
        <v>4749</v>
      </c>
      <c r="H190" s="166"/>
      <c r="I190" s="166" t="s">
        <v>4750</v>
      </c>
      <c r="J190" s="166" t="s">
        <v>5090</v>
      </c>
    </row>
    <row r="191" spans="1:10">
      <c r="A191" s="166" t="s">
        <v>5092</v>
      </c>
      <c r="B191" s="166" t="s">
        <v>5093</v>
      </c>
      <c r="C191" s="166" t="s">
        <v>55</v>
      </c>
      <c r="D191" s="166" t="s">
        <v>4747</v>
      </c>
      <c r="E191" s="166"/>
      <c r="F191" s="166" t="s">
        <v>5094</v>
      </c>
      <c r="G191" s="166" t="s">
        <v>4749</v>
      </c>
      <c r="H191" s="166"/>
      <c r="I191" s="166" t="s">
        <v>4750</v>
      </c>
      <c r="J191" s="166" t="s">
        <v>5095</v>
      </c>
    </row>
    <row r="192" spans="1:10">
      <c r="A192" s="166" t="s">
        <v>5096</v>
      </c>
      <c r="B192" s="166" t="s">
        <v>5093</v>
      </c>
      <c r="C192" s="166" t="s">
        <v>59</v>
      </c>
      <c r="D192" s="166" t="s">
        <v>4747</v>
      </c>
      <c r="E192" s="166"/>
      <c r="F192" s="166" t="s">
        <v>5094</v>
      </c>
      <c r="G192" s="166" t="s">
        <v>4749</v>
      </c>
      <c r="H192" s="166"/>
      <c r="I192" s="166" t="s">
        <v>4750</v>
      </c>
      <c r="J192" s="166" t="s">
        <v>5095</v>
      </c>
    </row>
    <row r="193" spans="1:10">
      <c r="A193" s="166" t="s">
        <v>5097</v>
      </c>
      <c r="B193" s="166" t="s">
        <v>5093</v>
      </c>
      <c r="C193" s="166" t="s">
        <v>106</v>
      </c>
      <c r="D193" s="166" t="s">
        <v>4747</v>
      </c>
      <c r="E193" s="166"/>
      <c r="F193" s="166" t="s">
        <v>4747</v>
      </c>
      <c r="G193" s="166" t="s">
        <v>4749</v>
      </c>
      <c r="H193" s="166"/>
      <c r="I193" s="166" t="s">
        <v>4750</v>
      </c>
      <c r="J193" s="166" t="s">
        <v>4877</v>
      </c>
    </row>
    <row r="194" spans="1:10">
      <c r="A194" s="166" t="s">
        <v>5098</v>
      </c>
      <c r="B194" s="166" t="s">
        <v>5099</v>
      </c>
      <c r="C194" s="166" t="s">
        <v>55</v>
      </c>
      <c r="D194" s="166" t="s">
        <v>4747</v>
      </c>
      <c r="E194" s="166"/>
      <c r="F194" s="166" t="s">
        <v>5094</v>
      </c>
      <c r="G194" s="166" t="s">
        <v>4749</v>
      </c>
      <c r="H194" s="166"/>
      <c r="I194" s="166" t="s">
        <v>4750</v>
      </c>
      <c r="J194" s="166" t="s">
        <v>5095</v>
      </c>
    </row>
    <row r="195" spans="1:10">
      <c r="A195" s="166" t="s">
        <v>5100</v>
      </c>
      <c r="B195" s="166" t="s">
        <v>5099</v>
      </c>
      <c r="C195" s="166" t="s">
        <v>59</v>
      </c>
      <c r="D195" s="166" t="s">
        <v>4747</v>
      </c>
      <c r="E195" s="166"/>
      <c r="F195" s="166" t="s">
        <v>5094</v>
      </c>
      <c r="G195" s="166" t="s">
        <v>4749</v>
      </c>
      <c r="H195" s="166"/>
      <c r="I195" s="166" t="s">
        <v>4750</v>
      </c>
      <c r="J195" s="166" t="s">
        <v>5095</v>
      </c>
    </row>
    <row r="196" spans="1:10">
      <c r="A196" s="166" t="s">
        <v>5101</v>
      </c>
      <c r="B196" s="166" t="s">
        <v>5099</v>
      </c>
      <c r="C196" s="166" t="s">
        <v>106</v>
      </c>
      <c r="D196" s="166" t="s">
        <v>4747</v>
      </c>
      <c r="E196" s="166"/>
      <c r="F196" s="166" t="s">
        <v>4747</v>
      </c>
      <c r="G196" s="166" t="s">
        <v>4749</v>
      </c>
      <c r="H196" s="166"/>
      <c r="I196" s="166" t="s">
        <v>4750</v>
      </c>
      <c r="J196" s="166" t="s">
        <v>4877</v>
      </c>
    </row>
    <row r="197" spans="1:10">
      <c r="A197" s="166" t="s">
        <v>5102</v>
      </c>
      <c r="B197" s="166" t="s">
        <v>5103</v>
      </c>
      <c r="C197" s="166" t="s">
        <v>32</v>
      </c>
      <c r="D197" s="166" t="s">
        <v>4747</v>
      </c>
      <c r="E197" s="166"/>
      <c r="F197" s="166" t="s">
        <v>5000</v>
      </c>
      <c r="G197" s="166" t="s">
        <v>4749</v>
      </c>
      <c r="H197" s="166"/>
      <c r="I197" s="166" t="s">
        <v>4750</v>
      </c>
      <c r="J197" s="166" t="s">
        <v>5001</v>
      </c>
    </row>
    <row r="198" spans="1:10">
      <c r="A198" s="166" t="s">
        <v>5104</v>
      </c>
      <c r="B198" s="166" t="s">
        <v>5103</v>
      </c>
      <c r="C198" s="166" t="s">
        <v>70</v>
      </c>
      <c r="D198" s="166" t="s">
        <v>4747</v>
      </c>
      <c r="E198" s="166"/>
      <c r="F198" s="166" t="s">
        <v>5000</v>
      </c>
      <c r="G198" s="166" t="s">
        <v>4749</v>
      </c>
      <c r="H198" s="166"/>
      <c r="I198" s="166" t="s">
        <v>4750</v>
      </c>
      <c r="J198" s="166" t="s">
        <v>5001</v>
      </c>
    </row>
    <row r="199" spans="1:10">
      <c r="A199" s="166" t="s">
        <v>5105</v>
      </c>
      <c r="B199" s="166" t="s">
        <v>5103</v>
      </c>
      <c r="C199" s="166" t="s">
        <v>72</v>
      </c>
      <c r="D199" s="166" t="s">
        <v>4747</v>
      </c>
      <c r="E199" s="166"/>
      <c r="F199" s="166" t="s">
        <v>5000</v>
      </c>
      <c r="G199" s="166" t="s">
        <v>4749</v>
      </c>
      <c r="H199" s="166"/>
      <c r="I199" s="166" t="s">
        <v>4750</v>
      </c>
      <c r="J199" s="166" t="s">
        <v>5001</v>
      </c>
    </row>
    <row r="200" spans="1:10">
      <c r="A200" s="166" t="s">
        <v>5106</v>
      </c>
      <c r="B200" s="166" t="s">
        <v>5055</v>
      </c>
      <c r="C200" s="166" t="s">
        <v>59</v>
      </c>
      <c r="D200" s="166" t="s">
        <v>4810</v>
      </c>
      <c r="E200" s="166"/>
      <c r="F200" s="166" t="s">
        <v>5033</v>
      </c>
      <c r="G200" s="166" t="s">
        <v>4749</v>
      </c>
      <c r="H200" s="166"/>
      <c r="I200" s="166" t="s">
        <v>4750</v>
      </c>
      <c r="J200" s="166" t="s">
        <v>5034</v>
      </c>
    </row>
    <row r="201" spans="1:10">
      <c r="A201" s="166" t="s">
        <v>5107</v>
      </c>
      <c r="B201" s="202">
        <v>46344</v>
      </c>
      <c r="C201" s="166" t="s">
        <v>73</v>
      </c>
      <c r="D201" s="166" t="s">
        <v>4747</v>
      </c>
      <c r="E201" s="166"/>
      <c r="F201" s="166" t="s">
        <v>5108</v>
      </c>
      <c r="G201" s="166" t="s">
        <v>4825</v>
      </c>
      <c r="H201" s="166" t="s">
        <v>5109</v>
      </c>
      <c r="I201" s="166" t="s">
        <v>4750</v>
      </c>
      <c r="J201" s="166" t="s">
        <v>5110</v>
      </c>
    </row>
    <row r="202" spans="1:10" ht="26.1">
      <c r="A202" s="166" t="s">
        <v>5111</v>
      </c>
      <c r="B202" s="202">
        <v>46286</v>
      </c>
      <c r="C202" s="166" t="s">
        <v>30</v>
      </c>
      <c r="D202" s="166" t="s">
        <v>4747</v>
      </c>
      <c r="E202" s="166"/>
      <c r="F202" s="421" t="s">
        <v>5112</v>
      </c>
      <c r="G202" s="166" t="s">
        <v>5113</v>
      </c>
      <c r="H202" s="166" t="s">
        <v>5114</v>
      </c>
      <c r="I202" s="166" t="s">
        <v>4750</v>
      </c>
      <c r="J202" s="166" t="s">
        <v>5115</v>
      </c>
    </row>
    <row r="203" spans="1:10">
      <c r="A203" s="166" t="s">
        <v>5116</v>
      </c>
      <c r="B203" s="202">
        <v>46261</v>
      </c>
      <c r="C203" s="166" t="s">
        <v>14</v>
      </c>
      <c r="D203" s="166" t="s">
        <v>4810</v>
      </c>
      <c r="E203" s="166"/>
      <c r="F203" s="166" t="s">
        <v>5117</v>
      </c>
      <c r="G203" s="166" t="s">
        <v>5118</v>
      </c>
      <c r="H203" s="166" t="s">
        <v>5119</v>
      </c>
      <c r="I203" s="166" t="s">
        <v>4750</v>
      </c>
      <c r="J203" s="166" t="s">
        <v>5120</v>
      </c>
    </row>
    <row r="204" spans="1:10">
      <c r="A204" s="166" t="s">
        <v>5121</v>
      </c>
      <c r="B204" s="202">
        <v>46276</v>
      </c>
      <c r="C204" s="166" t="s">
        <v>14</v>
      </c>
      <c r="D204" s="166" t="s">
        <v>4747</v>
      </c>
      <c r="E204" s="166"/>
      <c r="F204" s="166"/>
      <c r="G204" s="166" t="s">
        <v>5118</v>
      </c>
      <c r="H204" s="166" t="s">
        <v>5122</v>
      </c>
      <c r="I204" s="166" t="s">
        <v>4750</v>
      </c>
      <c r="J204" s="166" t="s">
        <v>5123</v>
      </c>
    </row>
    <row r="205" spans="1:10">
      <c r="A205" s="166" t="s">
        <v>5124</v>
      </c>
      <c r="B205" s="202">
        <v>46301</v>
      </c>
      <c r="C205" s="166" t="s">
        <v>14</v>
      </c>
      <c r="D205" s="166" t="s">
        <v>4810</v>
      </c>
      <c r="E205" s="166"/>
      <c r="F205" s="166" t="s">
        <v>5117</v>
      </c>
      <c r="G205" s="166" t="s">
        <v>5118</v>
      </c>
      <c r="H205" s="166" t="s">
        <v>5125</v>
      </c>
      <c r="I205" s="166" t="s">
        <v>4750</v>
      </c>
      <c r="J205" s="166" t="s">
        <v>5120</v>
      </c>
    </row>
    <row r="206" spans="1:10">
      <c r="A206" s="166" t="s">
        <v>5126</v>
      </c>
      <c r="B206" s="202">
        <v>46405</v>
      </c>
      <c r="C206" s="166" t="s">
        <v>14</v>
      </c>
      <c r="D206" s="166" t="s">
        <v>4810</v>
      </c>
      <c r="E206" s="166"/>
      <c r="F206" s="166" t="s">
        <v>5117</v>
      </c>
      <c r="G206" s="166" t="s">
        <v>5118</v>
      </c>
      <c r="H206" s="166" t="s">
        <v>5127</v>
      </c>
      <c r="I206" s="166" t="s">
        <v>4750</v>
      </c>
      <c r="J206" s="166" t="s">
        <v>5120</v>
      </c>
    </row>
    <row r="207" spans="1:10">
      <c r="A207" s="166" t="s">
        <v>5128</v>
      </c>
      <c r="B207" s="202">
        <v>46450</v>
      </c>
      <c r="C207" s="166" t="s">
        <v>14</v>
      </c>
      <c r="D207" s="166" t="s">
        <v>4810</v>
      </c>
      <c r="E207" s="166"/>
      <c r="F207" s="166" t="s">
        <v>5117</v>
      </c>
      <c r="G207" s="166" t="s">
        <v>5118</v>
      </c>
      <c r="H207" s="166" t="s">
        <v>5129</v>
      </c>
      <c r="I207" s="166" t="s">
        <v>4750</v>
      </c>
      <c r="J207" s="166" t="s">
        <v>5120</v>
      </c>
    </row>
    <row r="208" spans="1:10">
      <c r="A208" s="166" t="s">
        <v>5130</v>
      </c>
      <c r="B208" s="202">
        <v>46535</v>
      </c>
      <c r="C208" s="166" t="s">
        <v>14</v>
      </c>
      <c r="D208" s="166" t="s">
        <v>4747</v>
      </c>
      <c r="E208" s="166"/>
      <c r="F208" s="166"/>
      <c r="G208" s="166" t="s">
        <v>5118</v>
      </c>
      <c r="H208" s="166" t="s">
        <v>5131</v>
      </c>
      <c r="I208" s="166" t="s">
        <v>4750</v>
      </c>
      <c r="J208" s="166" t="s">
        <v>4942</v>
      </c>
    </row>
    <row r="209" spans="1:10">
      <c r="A209" s="166" t="s">
        <v>5132</v>
      </c>
      <c r="B209" s="202">
        <v>46269</v>
      </c>
      <c r="C209" s="166" t="s">
        <v>92</v>
      </c>
      <c r="D209" s="166" t="s">
        <v>4747</v>
      </c>
      <c r="E209" s="166"/>
      <c r="F209" s="166" t="s">
        <v>5133</v>
      </c>
      <c r="G209" s="166" t="s">
        <v>5134</v>
      </c>
      <c r="H209" s="166" t="s">
        <v>5135</v>
      </c>
      <c r="I209" s="166" t="s">
        <v>4750</v>
      </c>
      <c r="J209" s="166" t="s">
        <v>5136</v>
      </c>
    </row>
    <row r="210" spans="1:10">
      <c r="A210" s="166" t="s">
        <v>5137</v>
      </c>
      <c r="B210" s="202">
        <v>46498</v>
      </c>
      <c r="C210" s="166" t="s">
        <v>92</v>
      </c>
      <c r="D210" s="166" t="s">
        <v>4747</v>
      </c>
      <c r="E210" s="166"/>
      <c r="F210" s="166"/>
      <c r="G210" s="166" t="s">
        <v>5134</v>
      </c>
      <c r="H210" s="166" t="s">
        <v>5138</v>
      </c>
      <c r="I210" s="166" t="s">
        <v>4750</v>
      </c>
      <c r="J210" s="166" t="s">
        <v>5115</v>
      </c>
    </row>
    <row r="211" spans="1:10">
      <c r="A211" s="166" t="s">
        <v>5139</v>
      </c>
      <c r="B211" s="202">
        <v>46276</v>
      </c>
      <c r="C211" s="166" t="s">
        <v>7</v>
      </c>
      <c r="D211" s="166" t="s">
        <v>4747</v>
      </c>
      <c r="E211" s="166"/>
      <c r="F211" s="166" t="s">
        <v>5140</v>
      </c>
      <c r="G211" s="166" t="s">
        <v>5141</v>
      </c>
      <c r="H211" s="166" t="s">
        <v>5142</v>
      </c>
      <c r="I211" s="166" t="s">
        <v>4750</v>
      </c>
      <c r="J211" s="166" t="s">
        <v>5143</v>
      </c>
    </row>
    <row r="212" spans="1:10">
      <c r="A212" s="166" t="s">
        <v>5144</v>
      </c>
      <c r="B212" s="202">
        <v>46265</v>
      </c>
      <c r="C212" s="166" t="s">
        <v>73</v>
      </c>
      <c r="D212" s="166" t="s">
        <v>4747</v>
      </c>
      <c r="E212" s="166"/>
      <c r="F212" s="166"/>
      <c r="G212" s="166" t="s">
        <v>4825</v>
      </c>
      <c r="H212" s="166" t="s">
        <v>5145</v>
      </c>
      <c r="I212" s="166" t="s">
        <v>4750</v>
      </c>
      <c r="J212" s="166" t="s">
        <v>5146</v>
      </c>
    </row>
    <row r="213" spans="1:10">
      <c r="A213" s="166" t="s">
        <v>5147</v>
      </c>
      <c r="B213" s="202">
        <v>46272</v>
      </c>
      <c r="C213" s="166" t="s">
        <v>47</v>
      </c>
      <c r="D213" s="166" t="s">
        <v>4747</v>
      </c>
      <c r="E213" s="166"/>
      <c r="F213" s="166"/>
      <c r="G213" s="166" t="s">
        <v>5148</v>
      </c>
      <c r="H213" s="166" t="s">
        <v>5149</v>
      </c>
      <c r="I213" s="166" t="s">
        <v>4750</v>
      </c>
      <c r="J213" s="166" t="s">
        <v>5115</v>
      </c>
    </row>
    <row r="214" spans="1:10">
      <c r="A214" s="166" t="s">
        <v>5150</v>
      </c>
      <c r="B214" s="202">
        <v>46503</v>
      </c>
      <c r="C214" s="166" t="s">
        <v>47</v>
      </c>
      <c r="D214" s="166" t="s">
        <v>4747</v>
      </c>
      <c r="E214" s="166"/>
      <c r="F214" s="166"/>
      <c r="G214" s="166" t="s">
        <v>5148</v>
      </c>
      <c r="H214" s="166" t="s">
        <v>5151</v>
      </c>
      <c r="I214" s="166" t="s">
        <v>4750</v>
      </c>
      <c r="J214" s="166" t="s">
        <v>5115</v>
      </c>
    </row>
    <row r="215" spans="1:10">
      <c r="A215" s="166" t="s">
        <v>5152</v>
      </c>
      <c r="B215" s="202">
        <v>46275</v>
      </c>
      <c r="C215" s="166" t="s">
        <v>81</v>
      </c>
      <c r="D215" s="166" t="s">
        <v>4747</v>
      </c>
      <c r="E215" s="166"/>
      <c r="F215" s="166"/>
      <c r="G215" s="166" t="s">
        <v>5153</v>
      </c>
      <c r="H215" s="166" t="s">
        <v>5154</v>
      </c>
      <c r="I215" s="166" t="s">
        <v>4750</v>
      </c>
      <c r="J215" s="166" t="s">
        <v>5155</v>
      </c>
    </row>
    <row r="216" spans="1:10">
      <c r="A216" s="166" t="s">
        <v>5156</v>
      </c>
      <c r="B216" s="202">
        <v>46283</v>
      </c>
      <c r="C216" s="166" t="s">
        <v>87</v>
      </c>
      <c r="D216" s="166" t="s">
        <v>4747</v>
      </c>
      <c r="E216" s="166"/>
      <c r="F216" s="166" t="s">
        <v>5157</v>
      </c>
      <c r="G216" s="166" t="s">
        <v>5158</v>
      </c>
      <c r="H216" s="166" t="s">
        <v>5159</v>
      </c>
      <c r="I216" s="166" t="s">
        <v>4750</v>
      </c>
      <c r="J216" s="166" t="s">
        <v>5160</v>
      </c>
    </row>
    <row r="217" spans="1:10">
      <c r="A217" s="166" t="s">
        <v>5161</v>
      </c>
      <c r="B217" s="202">
        <v>46498</v>
      </c>
      <c r="C217" s="166" t="s">
        <v>87</v>
      </c>
      <c r="D217" s="166" t="s">
        <v>4747</v>
      </c>
      <c r="E217" s="166"/>
      <c r="F217" s="166"/>
      <c r="G217" s="166" t="s">
        <v>5158</v>
      </c>
      <c r="H217" s="166" t="s">
        <v>5162</v>
      </c>
      <c r="I217" s="166" t="s">
        <v>4750</v>
      </c>
      <c r="J217" s="166" t="s">
        <v>5115</v>
      </c>
    </row>
    <row r="218" spans="1:10">
      <c r="A218" s="166" t="s">
        <v>5163</v>
      </c>
      <c r="B218" s="202">
        <v>46323</v>
      </c>
      <c r="C218" s="166" t="s">
        <v>87</v>
      </c>
      <c r="D218" s="166" t="s">
        <v>4810</v>
      </c>
      <c r="E218" s="166"/>
      <c r="F218" s="166" t="s">
        <v>5164</v>
      </c>
      <c r="G218" s="166" t="s">
        <v>5165</v>
      </c>
      <c r="H218" s="166" t="s">
        <v>5166</v>
      </c>
      <c r="I218" s="166" t="s">
        <v>4750</v>
      </c>
      <c r="J218" s="166" t="s">
        <v>5120</v>
      </c>
    </row>
    <row r="219" spans="1:10">
      <c r="A219" s="166" t="s">
        <v>5167</v>
      </c>
      <c r="B219" s="202">
        <v>46365</v>
      </c>
      <c r="C219" s="166" t="s">
        <v>87</v>
      </c>
      <c r="D219" s="166" t="s">
        <v>4810</v>
      </c>
      <c r="E219" s="166"/>
      <c r="F219" s="166" t="s">
        <v>5168</v>
      </c>
      <c r="G219" s="166" t="s">
        <v>5158</v>
      </c>
      <c r="H219" s="166" t="s">
        <v>5169</v>
      </c>
      <c r="I219" s="166" t="s">
        <v>4750</v>
      </c>
      <c r="J219" s="166" t="s">
        <v>5120</v>
      </c>
    </row>
    <row r="220" spans="1:10">
      <c r="A220" s="166" t="s">
        <v>5170</v>
      </c>
      <c r="B220" s="202">
        <v>46391</v>
      </c>
      <c r="C220" s="166" t="s">
        <v>87</v>
      </c>
      <c r="D220" s="166" t="s">
        <v>4810</v>
      </c>
      <c r="E220" s="166"/>
      <c r="F220" s="166" t="s">
        <v>5171</v>
      </c>
      <c r="G220" s="166" t="s">
        <v>5158</v>
      </c>
      <c r="H220" s="166" t="s">
        <v>5172</v>
      </c>
      <c r="I220" s="166" t="s">
        <v>4750</v>
      </c>
      <c r="J220" s="166" t="s">
        <v>5120</v>
      </c>
    </row>
    <row r="221" spans="1:10">
      <c r="A221" s="166" t="s">
        <v>5173</v>
      </c>
      <c r="B221" s="202">
        <v>46521</v>
      </c>
      <c r="C221" s="166" t="s">
        <v>87</v>
      </c>
      <c r="D221" s="166" t="s">
        <v>4810</v>
      </c>
      <c r="E221" s="166"/>
      <c r="F221" s="166" t="s">
        <v>5174</v>
      </c>
      <c r="G221" s="166" t="s">
        <v>5158</v>
      </c>
      <c r="H221" s="166" t="s">
        <v>5175</v>
      </c>
      <c r="I221" s="166" t="s">
        <v>4750</v>
      </c>
      <c r="J221" s="166" t="s">
        <v>5120</v>
      </c>
    </row>
    <row r="222" spans="1:10">
      <c r="A222" s="166" t="s">
        <v>5176</v>
      </c>
      <c r="B222" s="202">
        <v>46309</v>
      </c>
      <c r="C222" s="166" t="s">
        <v>92</v>
      </c>
      <c r="D222" s="166" t="s">
        <v>4810</v>
      </c>
      <c r="E222" s="166"/>
      <c r="F222" s="166"/>
      <c r="G222" s="166" t="s">
        <v>5134</v>
      </c>
      <c r="H222" s="166" t="s">
        <v>5177</v>
      </c>
      <c r="I222" s="166" t="s">
        <v>4750</v>
      </c>
      <c r="J222" s="166" t="s">
        <v>5178</v>
      </c>
    </row>
    <row r="223" spans="1:10">
      <c r="A223" s="166" t="s">
        <v>5179</v>
      </c>
      <c r="B223" s="202">
        <v>46456</v>
      </c>
      <c r="C223" s="166" t="s">
        <v>92</v>
      </c>
      <c r="D223" s="166" t="s">
        <v>4810</v>
      </c>
      <c r="E223" s="166"/>
      <c r="F223" s="166"/>
      <c r="G223" s="166" t="s">
        <v>5134</v>
      </c>
      <c r="H223" s="166" t="s">
        <v>5180</v>
      </c>
      <c r="I223" s="166" t="s">
        <v>4750</v>
      </c>
      <c r="J223" s="166" t="s">
        <v>5120</v>
      </c>
    </row>
    <row r="224" spans="1:10">
      <c r="A224" s="166" t="s">
        <v>5181</v>
      </c>
      <c r="B224" s="202">
        <v>46519</v>
      </c>
      <c r="C224" s="166" t="s">
        <v>92</v>
      </c>
      <c r="D224" s="166" t="s">
        <v>4810</v>
      </c>
      <c r="E224" s="166"/>
      <c r="F224" s="166"/>
      <c r="G224" s="166" t="s">
        <v>5182</v>
      </c>
      <c r="H224" s="166" t="s">
        <v>5183</v>
      </c>
      <c r="I224" s="166" t="s">
        <v>4750</v>
      </c>
      <c r="J224" s="166" t="s">
        <v>5178</v>
      </c>
    </row>
    <row r="225" spans="1:10">
      <c r="A225" s="166" t="s">
        <v>5184</v>
      </c>
      <c r="B225" s="202">
        <v>46300</v>
      </c>
      <c r="C225" s="166" t="s">
        <v>60</v>
      </c>
      <c r="D225" s="166" t="s">
        <v>4810</v>
      </c>
      <c r="E225" s="166"/>
      <c r="F225" s="166" t="s">
        <v>5185</v>
      </c>
      <c r="G225" s="166" t="s">
        <v>5186</v>
      </c>
      <c r="H225" s="166" t="s">
        <v>5187</v>
      </c>
      <c r="I225" s="166" t="s">
        <v>4750</v>
      </c>
      <c r="J225" s="166" t="s">
        <v>5120</v>
      </c>
    </row>
    <row r="226" spans="1:10">
      <c r="A226" s="166" t="s">
        <v>5188</v>
      </c>
      <c r="B226" s="202">
        <v>46363</v>
      </c>
      <c r="C226" s="166" t="s">
        <v>60</v>
      </c>
      <c r="D226" s="166" t="s">
        <v>4810</v>
      </c>
      <c r="E226" s="166"/>
      <c r="F226" s="166" t="s">
        <v>5189</v>
      </c>
      <c r="G226" s="166" t="s">
        <v>5186</v>
      </c>
      <c r="H226" s="166" t="s">
        <v>5190</v>
      </c>
      <c r="I226" s="166" t="s">
        <v>4750</v>
      </c>
      <c r="J226" s="166" t="s">
        <v>5120</v>
      </c>
    </row>
    <row r="227" spans="1:10">
      <c r="A227" s="166" t="s">
        <v>5191</v>
      </c>
      <c r="B227" s="202">
        <v>46447</v>
      </c>
      <c r="C227" s="166" t="s">
        <v>60</v>
      </c>
      <c r="D227" s="166" t="s">
        <v>4810</v>
      </c>
      <c r="E227" s="166"/>
      <c r="F227" s="166" t="s">
        <v>5192</v>
      </c>
      <c r="G227" s="166" t="s">
        <v>5186</v>
      </c>
      <c r="H227" s="166" t="s">
        <v>5193</v>
      </c>
      <c r="I227" s="166" t="s">
        <v>4750</v>
      </c>
      <c r="J227" s="166" t="s">
        <v>5120</v>
      </c>
    </row>
    <row r="228" spans="1:10">
      <c r="A228" s="166" t="s">
        <v>5194</v>
      </c>
      <c r="B228" s="202">
        <v>46510</v>
      </c>
      <c r="C228" s="166" t="s">
        <v>60</v>
      </c>
      <c r="D228" s="166" t="s">
        <v>4810</v>
      </c>
      <c r="E228" s="166"/>
      <c r="F228" s="166" t="s">
        <v>5189</v>
      </c>
      <c r="G228" s="166" t="s">
        <v>5186</v>
      </c>
      <c r="H228" s="166" t="s">
        <v>5195</v>
      </c>
      <c r="I228" s="166" t="s">
        <v>4750</v>
      </c>
      <c r="J228" s="166" t="s">
        <v>5120</v>
      </c>
    </row>
    <row r="229" spans="1:10">
      <c r="A229" s="166" t="s">
        <v>5196</v>
      </c>
      <c r="B229" s="202">
        <v>46542</v>
      </c>
      <c r="C229" s="166" t="s">
        <v>60</v>
      </c>
      <c r="D229" s="166" t="s">
        <v>4747</v>
      </c>
      <c r="E229" s="166"/>
      <c r="F229" s="166"/>
      <c r="G229" s="166" t="s">
        <v>5186</v>
      </c>
      <c r="H229" s="166" t="s">
        <v>5197</v>
      </c>
      <c r="I229" s="166" t="s">
        <v>4750</v>
      </c>
      <c r="J229" s="166" t="s">
        <v>5115</v>
      </c>
    </row>
    <row r="230" spans="1:10">
      <c r="A230" s="166" t="s">
        <v>5198</v>
      </c>
      <c r="B230" s="202">
        <v>46307</v>
      </c>
      <c r="C230" s="166" t="s">
        <v>86</v>
      </c>
      <c r="D230" s="166" t="s">
        <v>4747</v>
      </c>
      <c r="E230" s="166"/>
      <c r="F230" s="166" t="s">
        <v>5199</v>
      </c>
      <c r="G230" s="166" t="s">
        <v>4838</v>
      </c>
      <c r="H230" s="166" t="s">
        <v>5200</v>
      </c>
      <c r="I230" s="166" t="s">
        <v>4750</v>
      </c>
      <c r="J230" s="166" t="s">
        <v>5115</v>
      </c>
    </row>
    <row r="231" spans="1:10">
      <c r="A231" s="166" t="s">
        <v>5201</v>
      </c>
      <c r="B231" s="202">
        <v>46276</v>
      </c>
      <c r="C231" s="166" t="s">
        <v>54</v>
      </c>
      <c r="D231" s="166" t="s">
        <v>4747</v>
      </c>
      <c r="E231" s="166"/>
      <c r="F231" s="166"/>
      <c r="G231" s="166" t="s">
        <v>5202</v>
      </c>
      <c r="H231" s="166" t="s">
        <v>5203</v>
      </c>
      <c r="I231" s="166" t="s">
        <v>4750</v>
      </c>
      <c r="J231" s="166" t="s">
        <v>5115</v>
      </c>
    </row>
    <row r="232" spans="1:10">
      <c r="A232" s="166" t="s">
        <v>5204</v>
      </c>
      <c r="B232" s="446" t="s">
        <v>5205</v>
      </c>
      <c r="C232" s="166" t="s">
        <v>98</v>
      </c>
      <c r="D232" s="166" t="s">
        <v>4747</v>
      </c>
      <c r="E232" s="166"/>
      <c r="F232" s="166" t="s">
        <v>5206</v>
      </c>
      <c r="G232" s="166" t="s">
        <v>5207</v>
      </c>
      <c r="H232" s="446" t="s">
        <v>5208</v>
      </c>
      <c r="I232" s="166" t="s">
        <v>4750</v>
      </c>
      <c r="J232" s="166" t="s">
        <v>5209</v>
      </c>
    </row>
    <row r="233" spans="1:10">
      <c r="A233" s="166" t="s">
        <v>5210</v>
      </c>
      <c r="B233" s="202">
        <v>46276</v>
      </c>
      <c r="C233" s="166" t="s">
        <v>78</v>
      </c>
      <c r="D233" s="166" t="s">
        <v>4747</v>
      </c>
      <c r="E233" s="166"/>
      <c r="F233" s="166"/>
      <c r="G233" s="166" t="s">
        <v>5211</v>
      </c>
      <c r="H233" s="166" t="s">
        <v>5212</v>
      </c>
      <c r="I233" s="166" t="s">
        <v>4750</v>
      </c>
      <c r="J233" s="166" t="s">
        <v>5213</v>
      </c>
    </row>
    <row r="234" spans="1:10">
      <c r="A234" s="166" t="s">
        <v>5214</v>
      </c>
      <c r="B234" s="202">
        <v>46311</v>
      </c>
      <c r="C234" s="166" t="s">
        <v>30</v>
      </c>
      <c r="D234" s="166" t="s">
        <v>4810</v>
      </c>
      <c r="E234" s="166"/>
      <c r="F234" s="166" t="s">
        <v>5215</v>
      </c>
      <c r="G234" s="166" t="s">
        <v>5113</v>
      </c>
      <c r="H234" s="166" t="s">
        <v>5216</v>
      </c>
      <c r="I234" s="166" t="s">
        <v>4750</v>
      </c>
      <c r="J234" s="166" t="s">
        <v>5217</v>
      </c>
    </row>
    <row r="235" spans="1:10">
      <c r="A235" s="166" t="s">
        <v>5218</v>
      </c>
      <c r="B235" s="202">
        <v>46360</v>
      </c>
      <c r="C235" s="166" t="s">
        <v>30</v>
      </c>
      <c r="D235" s="166" t="s">
        <v>4810</v>
      </c>
      <c r="E235" s="166"/>
      <c r="F235" s="166" t="s">
        <v>5215</v>
      </c>
      <c r="G235" s="166" t="s">
        <v>5113</v>
      </c>
      <c r="H235" s="166" t="s">
        <v>5219</v>
      </c>
      <c r="I235" s="166" t="s">
        <v>4750</v>
      </c>
      <c r="J235" s="166" t="s">
        <v>5217</v>
      </c>
    </row>
    <row r="236" spans="1:10">
      <c r="A236" s="166" t="s">
        <v>5220</v>
      </c>
      <c r="B236" s="202">
        <v>46281</v>
      </c>
      <c r="C236" s="166" t="s">
        <v>55</v>
      </c>
      <c r="D236" s="166" t="s">
        <v>5221</v>
      </c>
      <c r="E236" s="166"/>
      <c r="F236" s="166" t="s">
        <v>5222</v>
      </c>
      <c r="G236" s="166" t="s">
        <v>4849</v>
      </c>
      <c r="H236" s="166" t="s">
        <v>5223</v>
      </c>
      <c r="I236" s="166" t="s">
        <v>4750</v>
      </c>
      <c r="J236" s="166" t="s">
        <v>5224</v>
      </c>
    </row>
    <row r="237" spans="1:10">
      <c r="A237" s="166" t="s">
        <v>5225</v>
      </c>
      <c r="B237" s="202">
        <v>46335</v>
      </c>
      <c r="C237" s="166" t="s">
        <v>55</v>
      </c>
      <c r="D237" s="166" t="s">
        <v>5221</v>
      </c>
      <c r="E237" s="166"/>
      <c r="F237" s="166" t="s">
        <v>5226</v>
      </c>
      <c r="G237" s="166" t="s">
        <v>4849</v>
      </c>
      <c r="H237" s="166" t="s">
        <v>5227</v>
      </c>
      <c r="I237" s="166" t="s">
        <v>4750</v>
      </c>
      <c r="J237" s="166" t="s">
        <v>5228</v>
      </c>
    </row>
    <row r="238" spans="1:10">
      <c r="A238" s="166" t="s">
        <v>5229</v>
      </c>
      <c r="B238" s="202">
        <v>46280</v>
      </c>
      <c r="C238" s="166" t="s">
        <v>106</v>
      </c>
      <c r="D238" s="166" t="s">
        <v>5221</v>
      </c>
      <c r="E238" s="166"/>
      <c r="F238" s="166" t="s">
        <v>5230</v>
      </c>
      <c r="G238" s="166" t="s">
        <v>5231</v>
      </c>
      <c r="H238" s="166" t="s">
        <v>5232</v>
      </c>
      <c r="I238" s="166" t="s">
        <v>4750</v>
      </c>
      <c r="J238" s="166" t="s">
        <v>5233</v>
      </c>
    </row>
    <row r="239" spans="1:10">
      <c r="A239" s="166" t="s">
        <v>5234</v>
      </c>
      <c r="B239" s="202">
        <v>46276</v>
      </c>
      <c r="C239" s="166" t="s">
        <v>86</v>
      </c>
      <c r="D239" s="166" t="s">
        <v>4747</v>
      </c>
      <c r="E239" s="166"/>
      <c r="F239" s="166"/>
      <c r="G239" s="166" t="s">
        <v>4838</v>
      </c>
      <c r="H239" s="166" t="s">
        <v>5235</v>
      </c>
      <c r="I239" s="166" t="s">
        <v>4750</v>
      </c>
      <c r="J239" s="166" t="s">
        <v>5236</v>
      </c>
    </row>
    <row r="240" spans="1:10" ht="75.95">
      <c r="A240" s="166" t="s">
        <v>5237</v>
      </c>
      <c r="B240" s="202">
        <v>46300</v>
      </c>
      <c r="C240" s="166" t="s">
        <v>70</v>
      </c>
      <c r="D240" s="166" t="s">
        <v>2987</v>
      </c>
      <c r="E240" s="166" t="s">
        <v>5238</v>
      </c>
      <c r="F240" s="421" t="s">
        <v>5239</v>
      </c>
      <c r="G240" s="166" t="s">
        <v>5240</v>
      </c>
      <c r="H240" s="166" t="s">
        <v>5241</v>
      </c>
      <c r="I240" s="166" t="s">
        <v>4750</v>
      </c>
      <c r="J240" s="166" t="s">
        <v>5242</v>
      </c>
    </row>
    <row r="241" spans="1:10">
      <c r="A241" s="166" t="s">
        <v>5243</v>
      </c>
      <c r="B241" s="202">
        <v>46321</v>
      </c>
      <c r="C241" s="166" t="s">
        <v>70</v>
      </c>
      <c r="D241" s="166" t="s">
        <v>4747</v>
      </c>
      <c r="E241" s="166"/>
      <c r="F241" s="166" t="s">
        <v>5244</v>
      </c>
      <c r="G241" s="166" t="s">
        <v>5240</v>
      </c>
      <c r="H241" s="166" t="s">
        <v>5245</v>
      </c>
      <c r="I241" s="166" t="s">
        <v>4750</v>
      </c>
      <c r="J241" s="166" t="s">
        <v>5115</v>
      </c>
    </row>
    <row r="242" spans="1:10">
      <c r="A242" s="166" t="s">
        <v>5246</v>
      </c>
      <c r="B242" s="202">
        <v>46321</v>
      </c>
      <c r="C242" s="166" t="s">
        <v>70</v>
      </c>
      <c r="D242" s="166" t="s">
        <v>2987</v>
      </c>
      <c r="E242" s="166" t="s">
        <v>5247</v>
      </c>
      <c r="F242" s="166" t="s">
        <v>5248</v>
      </c>
      <c r="G242" s="166" t="s">
        <v>5240</v>
      </c>
      <c r="H242" s="166" t="s">
        <v>5249</v>
      </c>
      <c r="I242" s="166" t="s">
        <v>4750</v>
      </c>
      <c r="J242" s="166" t="s">
        <v>5250</v>
      </c>
    </row>
    <row r="243" spans="1:10">
      <c r="A243" s="166" t="s">
        <v>5251</v>
      </c>
      <c r="B243" s="202">
        <v>46322</v>
      </c>
      <c r="C243" s="166" t="s">
        <v>70</v>
      </c>
      <c r="D243" s="166" t="s">
        <v>2987</v>
      </c>
      <c r="E243" s="166" t="s">
        <v>5247</v>
      </c>
      <c r="F243" s="166" t="s">
        <v>5247</v>
      </c>
      <c r="G243" s="166" t="s">
        <v>5252</v>
      </c>
      <c r="H243" s="166" t="s">
        <v>5253</v>
      </c>
      <c r="I243" s="166" t="s">
        <v>4750</v>
      </c>
      <c r="J243" s="166" t="s">
        <v>5250</v>
      </c>
    </row>
    <row r="244" spans="1:10">
      <c r="A244" s="166" t="s">
        <v>5254</v>
      </c>
      <c r="B244" s="202">
        <v>46280</v>
      </c>
      <c r="C244" s="166" t="s">
        <v>106</v>
      </c>
      <c r="D244" s="166" t="s">
        <v>5221</v>
      </c>
      <c r="E244" s="166"/>
      <c r="F244" s="166" t="s">
        <v>5255</v>
      </c>
      <c r="G244" s="166" t="s">
        <v>5231</v>
      </c>
      <c r="H244" s="166" t="s">
        <v>5256</v>
      </c>
      <c r="I244" s="166" t="s">
        <v>4750</v>
      </c>
      <c r="J244" s="166" t="s">
        <v>5257</v>
      </c>
    </row>
    <row r="245" spans="1:10">
      <c r="A245" s="166" t="s">
        <v>5254</v>
      </c>
      <c r="B245" s="202">
        <v>46281</v>
      </c>
      <c r="C245" s="166" t="s">
        <v>106</v>
      </c>
      <c r="D245" s="166" t="s">
        <v>5221</v>
      </c>
      <c r="E245" s="166"/>
      <c r="F245" s="166" t="s">
        <v>5258</v>
      </c>
      <c r="G245" s="166" t="s">
        <v>5231</v>
      </c>
      <c r="H245" s="166" t="s">
        <v>5259</v>
      </c>
      <c r="I245" s="166" t="s">
        <v>4750</v>
      </c>
      <c r="J245" s="166" t="s">
        <v>5260</v>
      </c>
    </row>
    <row r="246" spans="1:10">
      <c r="A246" s="166" t="s">
        <v>5261</v>
      </c>
      <c r="B246" s="202">
        <v>46282</v>
      </c>
      <c r="C246" s="166" t="s">
        <v>106</v>
      </c>
      <c r="D246" s="166" t="s">
        <v>5221</v>
      </c>
      <c r="E246" s="166"/>
      <c r="F246" s="166" t="s">
        <v>5262</v>
      </c>
      <c r="G246" s="166" t="s">
        <v>5231</v>
      </c>
      <c r="H246" s="166" t="s">
        <v>5263</v>
      </c>
      <c r="I246" s="166" t="s">
        <v>4750</v>
      </c>
      <c r="J246" s="166" t="s">
        <v>5260</v>
      </c>
    </row>
    <row r="247" spans="1:10">
      <c r="A247" s="166" t="s">
        <v>5264</v>
      </c>
      <c r="B247" s="202">
        <v>46321</v>
      </c>
      <c r="C247" s="166" t="s">
        <v>60</v>
      </c>
      <c r="D247" s="166" t="s">
        <v>2987</v>
      </c>
      <c r="E247" s="166" t="s">
        <v>5265</v>
      </c>
      <c r="F247" s="166" t="s">
        <v>5266</v>
      </c>
      <c r="G247" s="166" t="s">
        <v>5267</v>
      </c>
      <c r="H247" s="166" t="s">
        <v>5268</v>
      </c>
      <c r="I247" s="166" t="s">
        <v>4750</v>
      </c>
      <c r="J247" s="166" t="s">
        <v>5269</v>
      </c>
    </row>
    <row r="248" spans="1:10">
      <c r="A248" s="166" t="s">
        <v>5270</v>
      </c>
      <c r="B248" s="202">
        <v>46322</v>
      </c>
      <c r="C248" s="166" t="s">
        <v>60</v>
      </c>
      <c r="D248" s="166" t="s">
        <v>2987</v>
      </c>
      <c r="E248" s="166" t="s">
        <v>5265</v>
      </c>
      <c r="F248" s="166" t="s">
        <v>5271</v>
      </c>
      <c r="G248" s="166" t="s">
        <v>5267</v>
      </c>
      <c r="H248" s="166" t="s">
        <v>5272</v>
      </c>
      <c r="I248" s="166" t="s">
        <v>4750</v>
      </c>
      <c r="J248" s="166" t="s">
        <v>5273</v>
      </c>
    </row>
    <row r="249" spans="1:10">
      <c r="A249" s="166" t="s">
        <v>5261</v>
      </c>
      <c r="B249" s="202">
        <v>46279</v>
      </c>
      <c r="C249" s="166" t="s">
        <v>106</v>
      </c>
      <c r="D249" s="166" t="s">
        <v>5221</v>
      </c>
      <c r="E249" s="166"/>
      <c r="F249" s="166" t="s">
        <v>5262</v>
      </c>
      <c r="G249" s="166" t="s">
        <v>5231</v>
      </c>
      <c r="H249" s="166" t="s">
        <v>5263</v>
      </c>
      <c r="I249" s="166" t="s">
        <v>4750</v>
      </c>
      <c r="J249" s="166" t="s">
        <v>5260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5274</v>
      </c>
    </row>
    <row r="2" spans="1:13" ht="51.95">
      <c r="A2" s="165" t="s">
        <v>2826</v>
      </c>
      <c r="B2" s="165" t="s">
        <v>5275</v>
      </c>
      <c r="C2" s="165" t="s">
        <v>114</v>
      </c>
      <c r="D2" s="165" t="s">
        <v>5276</v>
      </c>
      <c r="E2" s="165" t="s">
        <v>5277</v>
      </c>
      <c r="F2" s="165" t="s">
        <v>5278</v>
      </c>
      <c r="G2" s="165" t="s">
        <v>5279</v>
      </c>
      <c r="H2" s="165" t="s">
        <v>5280</v>
      </c>
      <c r="I2" s="165" t="s">
        <v>5281</v>
      </c>
      <c r="J2" s="165" t="s">
        <v>5282</v>
      </c>
      <c r="K2" s="165" t="s">
        <v>5283</v>
      </c>
      <c r="L2" s="165" t="s">
        <v>5284</v>
      </c>
      <c r="M2" s="165" t="s">
        <v>5285</v>
      </c>
    </row>
    <row r="3" spans="1:13">
      <c r="A3" s="166" t="s">
        <v>5286</v>
      </c>
      <c r="B3" s="166" t="s">
        <v>5287</v>
      </c>
      <c r="C3" s="166"/>
      <c r="D3" s="166"/>
      <c r="E3" s="166"/>
      <c r="F3" s="166"/>
      <c r="G3" s="166"/>
      <c r="H3" s="166"/>
      <c r="I3" s="166"/>
      <c r="J3" s="166" t="s">
        <v>5288</v>
      </c>
      <c r="K3" s="166" t="s">
        <v>5289</v>
      </c>
      <c r="L3" s="166" t="s">
        <v>3799</v>
      </c>
      <c r="M3" s="166" t="s">
        <v>5290</v>
      </c>
    </row>
    <row r="4" spans="1:13">
      <c r="A4" s="166" t="s">
        <v>5291</v>
      </c>
      <c r="B4" s="166" t="s">
        <v>5292</v>
      </c>
      <c r="C4" s="166"/>
      <c r="D4" s="166"/>
      <c r="E4" s="166"/>
      <c r="F4" s="166"/>
      <c r="G4" s="166"/>
      <c r="H4" s="166"/>
      <c r="I4" s="166"/>
      <c r="J4" s="166" t="s">
        <v>5288</v>
      </c>
      <c r="K4" s="166" t="s">
        <v>5289</v>
      </c>
      <c r="L4" s="166" t="s">
        <v>3799</v>
      </c>
      <c r="M4" s="166" t="s">
        <v>5290</v>
      </c>
    </row>
    <row r="5" spans="1:13">
      <c r="A5" s="166" t="s">
        <v>5293</v>
      </c>
      <c r="B5" s="166" t="s">
        <v>5294</v>
      </c>
      <c r="C5" s="166"/>
      <c r="D5" s="166"/>
      <c r="E5" s="166"/>
      <c r="F5" s="166"/>
      <c r="G5" s="166"/>
      <c r="H5" s="166"/>
      <c r="I5" s="166"/>
      <c r="J5" s="166" t="s">
        <v>5288</v>
      </c>
      <c r="K5" s="166" t="s">
        <v>5289</v>
      </c>
      <c r="L5" s="166" t="s">
        <v>3799</v>
      </c>
      <c r="M5" s="166"/>
    </row>
    <row r="6" spans="1:13">
      <c r="A6" s="166" t="s">
        <v>5295</v>
      </c>
      <c r="B6" s="166" t="s">
        <v>5296</v>
      </c>
      <c r="C6" s="166"/>
      <c r="D6" s="166"/>
      <c r="E6" s="166"/>
      <c r="F6" s="166"/>
      <c r="G6" s="166"/>
      <c r="H6" s="166"/>
      <c r="I6" s="166"/>
      <c r="J6" s="166" t="s">
        <v>5288</v>
      </c>
      <c r="K6" s="166" t="s">
        <v>5289</v>
      </c>
      <c r="L6" s="166" t="s">
        <v>3799</v>
      </c>
      <c r="M6" s="166"/>
    </row>
    <row r="7" spans="1:13">
      <c r="A7" s="166" t="s">
        <v>5297</v>
      </c>
      <c r="B7" s="166" t="s">
        <v>5298</v>
      </c>
      <c r="C7" s="166"/>
      <c r="D7" s="166"/>
      <c r="E7" s="166"/>
      <c r="F7" s="166"/>
      <c r="G7" s="166"/>
      <c r="H7" s="166"/>
      <c r="I7" s="166"/>
      <c r="J7" s="166" t="s">
        <v>5299</v>
      </c>
      <c r="K7" s="166" t="s">
        <v>5300</v>
      </c>
      <c r="L7" s="166" t="s">
        <v>3799</v>
      </c>
    </row>
    <row r="8" spans="1:13">
      <c r="A8" s="166" t="s">
        <v>5301</v>
      </c>
      <c r="B8" s="166" t="s">
        <v>5302</v>
      </c>
      <c r="C8" s="166"/>
      <c r="D8" s="166"/>
      <c r="E8" s="166"/>
      <c r="F8" s="166"/>
      <c r="G8" s="166"/>
      <c r="H8" s="166"/>
      <c r="I8" s="166"/>
      <c r="J8" s="166" t="s">
        <v>5299</v>
      </c>
      <c r="K8" s="166" t="s">
        <v>5300</v>
      </c>
      <c r="L8" s="166" t="s">
        <v>3799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5303</v>
      </c>
      <c r="C1" s="428" t="s">
        <v>5304</v>
      </c>
    </row>
    <row r="2" spans="1:3" ht="15" customHeight="1">
      <c r="A2" s="47" t="s">
        <v>1333</v>
      </c>
      <c r="B2" s="47" t="s">
        <v>5305</v>
      </c>
      <c r="C2" s="47" t="s">
        <v>5306</v>
      </c>
    </row>
    <row r="3" spans="1:3" ht="15" customHeight="1">
      <c r="A3" s="47" t="s">
        <v>3840</v>
      </c>
      <c r="B3" s="47" t="s">
        <v>5307</v>
      </c>
      <c r="C3" s="47" t="s">
        <v>5308</v>
      </c>
    </row>
    <row r="4" spans="1:3" ht="15" customHeight="1">
      <c r="A4" s="47" t="s">
        <v>1692</v>
      </c>
      <c r="B4" s="47"/>
      <c r="C4" s="47" t="s">
        <v>5309</v>
      </c>
    </row>
    <row r="5" spans="1:3" ht="15" customHeight="1">
      <c r="A5" s="47" t="s">
        <v>669</v>
      </c>
      <c r="B5" s="47"/>
      <c r="C5" s="47" t="s">
        <v>5310</v>
      </c>
    </row>
    <row r="6" spans="1:3" ht="15" customHeight="1">
      <c r="A6" s="47" t="s">
        <v>3912</v>
      </c>
      <c r="B6" s="47" t="s">
        <v>5311</v>
      </c>
      <c r="C6" s="47" t="s">
        <v>5312</v>
      </c>
    </row>
    <row r="7" spans="1:3" ht="15" customHeight="1">
      <c r="A7" s="47" t="s">
        <v>3625</v>
      </c>
      <c r="B7" s="47"/>
      <c r="C7" s="47" t="s">
        <v>5313</v>
      </c>
    </row>
    <row r="8" spans="1:3" ht="15" customHeight="1">
      <c r="A8" s="47" t="s">
        <v>217</v>
      </c>
      <c r="B8" s="47" t="s">
        <v>5314</v>
      </c>
      <c r="C8" s="47" t="s">
        <v>5315</v>
      </c>
    </row>
    <row r="9" spans="1:3" ht="15" customHeight="1">
      <c r="A9" s="47" t="s">
        <v>3803</v>
      </c>
      <c r="B9" s="47" t="s">
        <v>5316</v>
      </c>
      <c r="C9" s="47" t="s">
        <v>5317</v>
      </c>
    </row>
    <row r="10" spans="1:3" ht="15" customHeight="1">
      <c r="A10" s="47" t="s">
        <v>343</v>
      </c>
      <c r="B10" s="47"/>
      <c r="C10" s="47" t="s">
        <v>5318</v>
      </c>
    </row>
    <row r="11" spans="1:3" ht="15" customHeight="1">
      <c r="A11" s="47" t="s">
        <v>243</v>
      </c>
      <c r="B11" s="47"/>
      <c r="C11" s="47" t="s">
        <v>5319</v>
      </c>
    </row>
    <row r="12" spans="1:3" ht="15" customHeight="1">
      <c r="A12" s="47" t="s">
        <v>3707</v>
      </c>
      <c r="B12" s="47"/>
      <c r="C12" s="47" t="s">
        <v>5320</v>
      </c>
    </row>
    <row r="13" spans="1:3" ht="15" customHeight="1">
      <c r="A13" s="47" t="s">
        <v>628</v>
      </c>
      <c r="B13" s="47" t="s">
        <v>5321</v>
      </c>
      <c r="C13" s="47" t="s">
        <v>5322</v>
      </c>
    </row>
    <row r="14" spans="1:3" ht="15" customHeight="1">
      <c r="A14" s="47" t="s">
        <v>4038</v>
      </c>
      <c r="B14" s="47"/>
      <c r="C14" s="47" t="s">
        <v>5323</v>
      </c>
    </row>
    <row r="15" spans="1:3" ht="15" customHeight="1" thickBot="1">
      <c r="A15" s="49" t="s">
        <v>3842</v>
      </c>
      <c r="B15" s="49" t="s">
        <v>5324</v>
      </c>
      <c r="C15" s="49" t="s">
        <v>5325</v>
      </c>
    </row>
    <row r="16" spans="1:3" ht="15" customHeight="1" thickTop="1">
      <c r="A16" s="48" t="s">
        <v>4587</v>
      </c>
      <c r="B16" s="48"/>
      <c r="C16" s="48" t="s">
        <v>5326</v>
      </c>
    </row>
    <row r="17" spans="1:3" ht="15" customHeight="1">
      <c r="A17" s="48" t="s">
        <v>4589</v>
      </c>
      <c r="B17" s="48"/>
      <c r="C17" s="48" t="s">
        <v>5327</v>
      </c>
    </row>
    <row r="18" spans="1:3" ht="15" customHeight="1">
      <c r="A18" s="48" t="s">
        <v>3248</v>
      </c>
      <c r="B18" s="48"/>
      <c r="C18" s="48" t="s">
        <v>5328</v>
      </c>
    </row>
    <row r="19" spans="1:3" ht="15" customHeight="1">
      <c r="A19" s="48" t="s">
        <v>5329</v>
      </c>
      <c r="B19" s="48"/>
      <c r="C19" s="48" t="s">
        <v>5330</v>
      </c>
    </row>
    <row r="20" spans="1:3" ht="15" customHeight="1">
      <c r="A20" s="48" t="s">
        <v>5331</v>
      </c>
      <c r="B20" s="48"/>
      <c r="C20" s="48" t="s">
        <v>5332</v>
      </c>
    </row>
    <row r="21" spans="1:3" ht="15" customHeight="1">
      <c r="A21" s="48" t="s">
        <v>5333</v>
      </c>
      <c r="B21" s="48"/>
      <c r="C21" s="48" t="s">
        <v>5334</v>
      </c>
    </row>
    <row r="22" spans="1:3" ht="15" customHeight="1">
      <c r="A22" s="48" t="s">
        <v>3125</v>
      </c>
      <c r="B22" s="48" t="s">
        <v>5335</v>
      </c>
      <c r="C22" s="48" t="s">
        <v>5336</v>
      </c>
    </row>
    <row r="23" spans="1:3" ht="15" customHeight="1">
      <c r="A23" s="48" t="s">
        <v>3784</v>
      </c>
      <c r="B23" s="48"/>
      <c r="C23" s="48" t="s">
        <v>5337</v>
      </c>
    </row>
    <row r="24" spans="1:3" ht="15" customHeight="1">
      <c r="A24" s="48" t="s">
        <v>5338</v>
      </c>
      <c r="B24" s="48"/>
      <c r="C24" s="48" t="s">
        <v>5339</v>
      </c>
    </row>
    <row r="25" spans="1:3" ht="15" customHeight="1">
      <c r="A25" s="48" t="s">
        <v>3437</v>
      </c>
      <c r="B25" s="48"/>
      <c r="C25" s="48" t="s">
        <v>5340</v>
      </c>
    </row>
    <row r="26" spans="1:3" ht="15" customHeight="1">
      <c r="A26" s="48" t="s">
        <v>3845</v>
      </c>
      <c r="B26" s="48"/>
      <c r="C26" s="48" t="s">
        <v>5341</v>
      </c>
    </row>
    <row r="27" spans="1:3" ht="15" customHeight="1">
      <c r="A27" s="48" t="s">
        <v>2847</v>
      </c>
      <c r="B27" s="48" t="s">
        <v>5342</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2893</v>
      </c>
      <c r="B28" s="48" t="s">
        <v>5343</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2854</v>
      </c>
      <c r="B29" s="48" t="s">
        <v>5344</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3664</v>
      </c>
      <c r="B30" s="48"/>
      <c r="C30" s="48" t="s">
        <v>5345</v>
      </c>
    </row>
    <row r="31" spans="1:3">
      <c r="A31" s="48" t="s">
        <v>941</v>
      </c>
      <c r="B31" s="48"/>
      <c r="C31" s="48" t="s">
        <v>5346</v>
      </c>
    </row>
    <row r="32" spans="1:3">
      <c r="A32" s="48" t="s">
        <v>937</v>
      </c>
      <c r="B32" s="48"/>
      <c r="C32" s="48" t="s">
        <v>5347</v>
      </c>
    </row>
    <row r="33" spans="1:3">
      <c r="A33" s="48" t="s">
        <v>935</v>
      </c>
      <c r="B33" s="48"/>
      <c r="C33" s="48" t="s">
        <v>5348</v>
      </c>
    </row>
    <row r="34" spans="1:3">
      <c r="A34" s="48" t="s">
        <v>4505</v>
      </c>
      <c r="B34" s="48"/>
      <c r="C34" s="48" t="s">
        <v>5349</v>
      </c>
    </row>
    <row r="35" spans="1:3">
      <c r="A35" s="48" t="s">
        <v>4225</v>
      </c>
      <c r="B35" s="48"/>
      <c r="C35" s="48" t="s">
        <v>5350</v>
      </c>
    </row>
    <row r="36" spans="1:3">
      <c r="A36" s="48" t="s">
        <v>4335</v>
      </c>
      <c r="B36" s="48"/>
      <c r="C36" s="48" t="s">
        <v>5351</v>
      </c>
    </row>
    <row r="37" spans="1:3">
      <c r="A37" s="48" t="s">
        <v>4592</v>
      </c>
      <c r="B37" s="48"/>
      <c r="C37" s="48" t="s">
        <v>5352</v>
      </c>
    </row>
    <row r="38" spans="1:3">
      <c r="A38" s="48" t="s">
        <v>554</v>
      </c>
      <c r="B38" s="48"/>
      <c r="C38" s="48" t="s">
        <v>5353</v>
      </c>
    </row>
    <row r="39" spans="1:3">
      <c r="A39" s="48" t="s">
        <v>2599</v>
      </c>
      <c r="B39" s="48"/>
      <c r="C39" s="48" t="s">
        <v>5354</v>
      </c>
    </row>
    <row r="40" spans="1:3">
      <c r="A40" s="48" t="s">
        <v>3497</v>
      </c>
      <c r="B40" s="48"/>
      <c r="C40" s="48" t="s">
        <v>5355</v>
      </c>
    </row>
    <row r="41" spans="1:3">
      <c r="A41" s="48" t="s">
        <v>3844</v>
      </c>
      <c r="B41" s="48"/>
      <c r="C41" s="48" t="s">
        <v>5356</v>
      </c>
    </row>
    <row r="42" spans="1:3">
      <c r="A42" s="48" t="s">
        <v>680</v>
      </c>
      <c r="B42" s="48" t="s">
        <v>5357</v>
      </c>
      <c r="C42" s="48" t="s">
        <v>5358</v>
      </c>
    </row>
    <row r="43" spans="1:3">
      <c r="A43" s="48" t="s">
        <v>5359</v>
      </c>
      <c r="B43" s="48" t="s">
        <v>5360</v>
      </c>
      <c r="C43" s="48" t="s">
        <v>5361</v>
      </c>
    </row>
    <row r="44" spans="1:3">
      <c r="A44" s="48" t="s">
        <v>3456</v>
      </c>
      <c r="B44" s="48"/>
      <c r="C44" s="48" t="s">
        <v>5362</v>
      </c>
    </row>
    <row r="45" spans="1:3">
      <c r="A45" s="48" t="s">
        <v>3986</v>
      </c>
      <c r="B45" s="48"/>
      <c r="C45" s="48" t="s">
        <v>5363</v>
      </c>
    </row>
    <row r="46" spans="1:3">
      <c r="A46" s="48" t="s">
        <v>2367</v>
      </c>
      <c r="B46" s="48"/>
      <c r="C46" s="48" t="s">
        <v>5364</v>
      </c>
    </row>
    <row r="47" spans="1:3">
      <c r="A47" s="48" t="s">
        <v>4060</v>
      </c>
      <c r="B47" s="48"/>
      <c r="C47" s="48" t="s">
        <v>5365</v>
      </c>
    </row>
    <row r="48" spans="1:3">
      <c r="A48" s="48" t="s">
        <v>3055</v>
      </c>
      <c r="B48" s="48"/>
      <c r="C48" s="48" t="s">
        <v>5366</v>
      </c>
    </row>
    <row r="49" spans="1:3">
      <c r="A49" s="48" t="s">
        <v>5367</v>
      </c>
      <c r="B49" s="48"/>
      <c r="C49" s="48"/>
    </row>
    <row r="50" spans="1:3">
      <c r="A50" s="48" t="s">
        <v>3977</v>
      </c>
      <c r="B50" s="48"/>
      <c r="C50" s="48"/>
    </row>
    <row r="51" spans="1:3">
      <c r="A51" s="48" t="s">
        <v>3976</v>
      </c>
      <c r="B51" s="48"/>
      <c r="C51" s="48"/>
    </row>
    <row r="52" spans="1:3">
      <c r="A52" s="48" t="s">
        <v>4442</v>
      </c>
      <c r="B52" s="48"/>
      <c r="C52" s="48" t="s">
        <v>5368</v>
      </c>
    </row>
    <row r="53" spans="1:3">
      <c r="A53" s="48" t="s">
        <v>1708</v>
      </c>
      <c r="B53" s="48"/>
      <c r="C53" s="48" t="s">
        <v>5369</v>
      </c>
    </row>
    <row r="54" spans="1:3">
      <c r="A54" s="48" t="s">
        <v>5370</v>
      </c>
      <c r="B54" s="48" t="s">
        <v>5371</v>
      </c>
      <c r="C54" s="48" t="s">
        <v>5372</v>
      </c>
    </row>
    <row r="56" spans="1:3">
      <c r="A56" s="429" t="s">
        <v>5373</v>
      </c>
      <c r="B56" s="48"/>
      <c r="C56" s="48" t="s">
        <v>5374</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52" t="s">
        <v>5375</v>
      </c>
      <c r="B1" s="552"/>
    </row>
    <row r="2" spans="1:2" ht="30" customHeight="1">
      <c r="A2" s="553" t="s">
        <v>5376</v>
      </c>
      <c r="B2" s="553"/>
    </row>
    <row r="3" spans="1:2" ht="21.75" customHeight="1">
      <c r="A3" s="27" t="s">
        <v>5377</v>
      </c>
      <c r="B3" s="3" t="s">
        <v>5378</v>
      </c>
    </row>
    <row r="4" spans="1:2" ht="21.75" customHeight="1">
      <c r="A4" s="27" t="s">
        <v>5379</v>
      </c>
      <c r="B4" s="3" t="s">
        <v>5380</v>
      </c>
    </row>
    <row r="5" spans="1:2" ht="21.75" customHeight="1">
      <c r="A5" s="27" t="s">
        <v>5381</v>
      </c>
      <c r="B5" s="3" t="s">
        <v>5382</v>
      </c>
    </row>
    <row r="6" spans="1:2" ht="21.75" customHeight="1">
      <c r="A6" s="27" t="s">
        <v>5383</v>
      </c>
      <c r="B6" s="3" t="s">
        <v>5384</v>
      </c>
    </row>
    <row r="7" spans="1:2" ht="21.75" customHeight="1">
      <c r="A7" s="27" t="s">
        <v>5385</v>
      </c>
      <c r="B7" s="3" t="s">
        <v>5386</v>
      </c>
    </row>
    <row r="8" spans="1:2" ht="21.75" customHeight="1">
      <c r="A8" s="27" t="s">
        <v>5387</v>
      </c>
      <c r="B8" s="3" t="s">
        <v>5388</v>
      </c>
    </row>
    <row r="10" spans="1:2" ht="30" customHeight="1">
      <c r="A10" s="554" t="s">
        <v>5389</v>
      </c>
      <c r="B10" s="554"/>
    </row>
    <row r="11" spans="1:2" ht="21.75" customHeight="1">
      <c r="A11" s="28" t="s">
        <v>5390</v>
      </c>
      <c r="B11" s="8" t="s">
        <v>5391</v>
      </c>
    </row>
    <row r="12" spans="1:2" ht="21.75" customHeight="1">
      <c r="A12" s="29" t="s">
        <v>5392</v>
      </c>
      <c r="B12" s="30" t="s">
        <v>5393</v>
      </c>
    </row>
    <row r="13" spans="1:2" ht="21.75" customHeight="1">
      <c r="A13" s="28" t="s">
        <v>5394</v>
      </c>
      <c r="B13" s="8" t="s">
        <v>5395</v>
      </c>
    </row>
    <row r="14" spans="1:2" ht="21.75" customHeight="1">
      <c r="A14" s="31" t="s">
        <v>5396</v>
      </c>
      <c r="B14" s="14" t="s">
        <v>5397</v>
      </c>
    </row>
    <row r="15" spans="1:2" ht="21.75" customHeight="1">
      <c r="A15" s="32" t="s">
        <v>5398</v>
      </c>
      <c r="B15" s="33" t="s">
        <v>5399</v>
      </c>
    </row>
    <row r="17" spans="1:2" ht="30" customHeight="1">
      <c r="A17" s="555" t="s">
        <v>5400</v>
      </c>
      <c r="B17" s="555"/>
    </row>
    <row r="18" spans="1:2" ht="21.75" customHeight="1">
      <c r="A18" s="32" t="s">
        <v>5401</v>
      </c>
      <c r="B18" s="33" t="s">
        <v>5402</v>
      </c>
    </row>
    <row r="19" spans="1:2" ht="21.75" customHeight="1">
      <c r="A19" s="32" t="s">
        <v>5403</v>
      </c>
      <c r="B19" s="33" t="s">
        <v>5404</v>
      </c>
    </row>
    <row r="20" spans="1:2" ht="21.75" customHeight="1">
      <c r="A20" s="32" t="s">
        <v>5405</v>
      </c>
      <c r="B20" s="33" t="s">
        <v>5406</v>
      </c>
    </row>
    <row r="21" spans="1:2" ht="21.75" customHeight="1">
      <c r="A21" s="32" t="s">
        <v>5407</v>
      </c>
      <c r="B21" s="33" t="s">
        <v>5408</v>
      </c>
    </row>
    <row r="22" spans="1:2" ht="21.75" customHeight="1">
      <c r="A22" s="32" t="s">
        <v>5409</v>
      </c>
      <c r="B22" s="33" t="s">
        <v>5410</v>
      </c>
    </row>
    <row r="24" spans="1:2" ht="30" customHeight="1">
      <c r="A24" s="551" t="s">
        <v>5411</v>
      </c>
      <c r="B24" s="551"/>
    </row>
    <row r="25" spans="1:2" ht="279.75" customHeight="1">
      <c r="A25" s="34" t="s">
        <v>5412</v>
      </c>
      <c r="B25" s="35" t="s">
        <v>5413</v>
      </c>
    </row>
    <row r="27" spans="1:2" ht="30" customHeight="1">
      <c r="A27" s="551" t="s">
        <v>5414</v>
      </c>
      <c r="B27" s="551"/>
    </row>
    <row r="28" spans="1:2" ht="21.75" customHeight="1">
      <c r="A28" s="28" t="s">
        <v>5415</v>
      </c>
      <c r="B28" s="8" t="s">
        <v>5416</v>
      </c>
    </row>
    <row r="29" spans="1:2" ht="21.75" customHeight="1">
      <c r="A29" s="28" t="s">
        <v>5417</v>
      </c>
      <c r="B29" s="8" t="s">
        <v>5418</v>
      </c>
    </row>
    <row r="30" spans="1:2" ht="21.75" customHeight="1">
      <c r="A30" s="28" t="s">
        <v>5419</v>
      </c>
      <c r="B30" s="8" t="s">
        <v>5420</v>
      </c>
    </row>
    <row r="31" spans="1:2" ht="21.75" customHeight="1">
      <c r="A31" s="28" t="s">
        <v>5421</v>
      </c>
      <c r="B31" s="8" t="s">
        <v>5422</v>
      </c>
    </row>
    <row r="32" spans="1:2" ht="21.75" customHeight="1">
      <c r="A32" s="28" t="s">
        <v>5423</v>
      </c>
      <c r="B32" s="8" t="s">
        <v>5424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5425</v>
      </c>
      <c r="B1" t="s">
        <v>4623</v>
      </c>
    </row>
    <row r="2" spans="1:2" ht="15" customHeight="1">
      <c r="A2" t="s">
        <v>1802</v>
      </c>
      <c r="B2" t="s">
        <v>5426</v>
      </c>
    </row>
    <row r="3" spans="1:2" ht="15" customHeight="1">
      <c r="A3" t="s">
        <v>985</v>
      </c>
      <c r="B3" t="s">
        <v>5426</v>
      </c>
    </row>
    <row r="4" spans="1:2" ht="15" customHeight="1">
      <c r="A4" t="s">
        <v>987</v>
      </c>
      <c r="B4" t="s">
        <v>5426</v>
      </c>
    </row>
    <row r="5" spans="1:2" ht="15" customHeight="1">
      <c r="A5" t="s">
        <v>1187</v>
      </c>
      <c r="B5" t="s">
        <v>5426</v>
      </c>
    </row>
    <row r="6" spans="1:2" ht="15" customHeight="1">
      <c r="A6" t="s">
        <v>1823</v>
      </c>
      <c r="B6" t="s">
        <v>5426</v>
      </c>
    </row>
    <row r="7" spans="1:2" ht="15" customHeight="1">
      <c r="A7" t="s">
        <v>1829</v>
      </c>
      <c r="B7" t="s">
        <v>5426</v>
      </c>
    </row>
    <row r="8" spans="1:2" ht="15" customHeight="1">
      <c r="A8" t="s">
        <v>1834</v>
      </c>
      <c r="B8" t="s">
        <v>5426</v>
      </c>
    </row>
    <row r="9" spans="1:2" ht="15" customHeight="1">
      <c r="A9" t="s">
        <v>973</v>
      </c>
      <c r="B9" t="s">
        <v>5426</v>
      </c>
    </row>
    <row r="10" spans="1:2" ht="15" customHeight="1">
      <c r="A10" t="s">
        <v>978</v>
      </c>
      <c r="B10" t="s">
        <v>5426</v>
      </c>
    </row>
    <row r="11" spans="1:2" ht="15" customHeight="1">
      <c r="A11" t="s">
        <v>1849</v>
      </c>
      <c r="B11" t="s">
        <v>5426</v>
      </c>
    </row>
    <row r="12" spans="1:2" ht="15" customHeight="1">
      <c r="A12" t="s">
        <v>1854</v>
      </c>
      <c r="B12" t="s">
        <v>5426</v>
      </c>
    </row>
    <row r="13" spans="1:2" ht="15" customHeight="1">
      <c r="A13" t="s">
        <v>1859</v>
      </c>
      <c r="B13" t="s">
        <v>5426</v>
      </c>
    </row>
    <row r="14" spans="1:2" ht="15" customHeight="1">
      <c r="A14" t="s">
        <v>1864</v>
      </c>
      <c r="B14" t="s">
        <v>5426</v>
      </c>
    </row>
    <row r="15" spans="1:2" ht="15" customHeight="1">
      <c r="A15" t="s">
        <v>1870</v>
      </c>
      <c r="B15" t="s">
        <v>5426</v>
      </c>
    </row>
    <row r="16" spans="1:2" ht="15" customHeight="1">
      <c r="A16" t="s">
        <v>1876</v>
      </c>
      <c r="B16" t="s">
        <v>5426</v>
      </c>
    </row>
    <row r="17" spans="1:2" ht="15" customHeight="1">
      <c r="A17" t="s">
        <v>1881</v>
      </c>
      <c r="B17" t="s">
        <v>5426</v>
      </c>
    </row>
    <row r="18" spans="1:2" ht="15" customHeight="1">
      <c r="A18" t="s">
        <v>1887</v>
      </c>
      <c r="B18" t="s">
        <v>5426</v>
      </c>
    </row>
    <row r="19" spans="1:2" ht="15" customHeight="1">
      <c r="A19" t="s">
        <v>1893</v>
      </c>
      <c r="B19" t="s">
        <v>5426</v>
      </c>
    </row>
    <row r="20" spans="1:2" ht="15" customHeight="1">
      <c r="A20" t="s">
        <v>1898</v>
      </c>
      <c r="B20" t="s">
        <v>5426</v>
      </c>
    </row>
    <row r="21" spans="1:2" ht="15" customHeight="1">
      <c r="A21" t="s">
        <v>1903</v>
      </c>
      <c r="B21" t="s">
        <v>5426</v>
      </c>
    </row>
    <row r="22" spans="1:2" ht="15" customHeight="1">
      <c r="A22" t="s">
        <v>1909</v>
      </c>
      <c r="B22" t="s">
        <v>5426</v>
      </c>
    </row>
    <row r="23" spans="1:2" ht="15" customHeight="1">
      <c r="A23" t="s">
        <v>1914</v>
      </c>
      <c r="B23" t="s">
        <v>5426</v>
      </c>
    </row>
    <row r="24" spans="1:2" ht="15" customHeight="1">
      <c r="A24" t="s">
        <v>1262</v>
      </c>
      <c r="B24" t="s">
        <v>5426</v>
      </c>
    </row>
    <row r="25" spans="1:2" ht="15" customHeight="1">
      <c r="A25" t="s">
        <v>1922</v>
      </c>
      <c r="B25" t="s">
        <v>5426</v>
      </c>
    </row>
    <row r="26" spans="1:2" ht="15" customHeight="1">
      <c r="A26" t="s">
        <v>1927</v>
      </c>
      <c r="B26" t="s">
        <v>5426</v>
      </c>
    </row>
    <row r="27" spans="1:2" ht="15" customHeight="1">
      <c r="A27" t="s">
        <v>1933</v>
      </c>
      <c r="B27" t="s">
        <v>5426</v>
      </c>
    </row>
    <row r="28" spans="1:2" ht="15" customHeight="1">
      <c r="A28" t="s">
        <v>1939</v>
      </c>
      <c r="B28" t="s">
        <v>5426</v>
      </c>
    </row>
    <row r="29" spans="1:2" ht="15" customHeight="1">
      <c r="A29" t="s">
        <v>1945</v>
      </c>
      <c r="B29" t="s">
        <v>5426</v>
      </c>
    </row>
    <row r="30" spans="1:2" ht="15" customHeight="1">
      <c r="A30" t="s">
        <v>1951</v>
      </c>
      <c r="B30" t="s">
        <v>5426</v>
      </c>
    </row>
    <row r="31" spans="1:2" ht="15" customHeight="1">
      <c r="A31" t="s">
        <v>1957</v>
      </c>
      <c r="B31" t="s">
        <v>5426</v>
      </c>
    </row>
    <row r="32" spans="1:2" ht="15" customHeight="1">
      <c r="A32" t="s">
        <v>1962</v>
      </c>
      <c r="B32" t="s">
        <v>5426</v>
      </c>
    </row>
    <row r="33" spans="1:2" ht="15" customHeight="1">
      <c r="A33" t="s">
        <v>1968</v>
      </c>
      <c r="B33" t="s">
        <v>5426</v>
      </c>
    </row>
    <row r="34" spans="1:2" ht="15" customHeight="1">
      <c r="A34" t="s">
        <v>1978</v>
      </c>
      <c r="B34" t="s">
        <v>5426</v>
      </c>
    </row>
    <row r="35" spans="1:2" ht="15" customHeight="1">
      <c r="A35" t="s">
        <v>1988</v>
      </c>
      <c r="B35" t="s">
        <v>5426</v>
      </c>
    </row>
    <row r="36" spans="1:2" ht="15" customHeight="1">
      <c r="A36" t="s">
        <v>1989</v>
      </c>
      <c r="B36" t="s">
        <v>5426</v>
      </c>
    </row>
    <row r="37" spans="1:2" ht="15" customHeight="1">
      <c r="A37" t="s">
        <v>1995</v>
      </c>
      <c r="B37" t="s">
        <v>5426</v>
      </c>
    </row>
    <row r="38" spans="1:2" ht="15" customHeight="1">
      <c r="A38" t="s">
        <v>2000</v>
      </c>
      <c r="B38" t="s">
        <v>5426</v>
      </c>
    </row>
    <row r="39" spans="1:2" ht="15" customHeight="1">
      <c r="A39" t="s">
        <v>2006</v>
      </c>
      <c r="B39" t="s">
        <v>5426</v>
      </c>
    </row>
    <row r="40" spans="1:2" ht="15" customHeight="1">
      <c r="A40" t="s">
        <v>2013</v>
      </c>
      <c r="B40" t="s">
        <v>5426</v>
      </c>
    </row>
    <row r="41" spans="1:2" ht="15" customHeight="1">
      <c r="A41" t="s">
        <v>2018</v>
      </c>
      <c r="B41" t="s">
        <v>5426</v>
      </c>
    </row>
    <row r="42" spans="1:2" ht="15" customHeight="1">
      <c r="A42" t="s">
        <v>2023</v>
      </c>
      <c r="B42" t="s">
        <v>5426</v>
      </c>
    </row>
    <row r="43" spans="1:2" ht="15" customHeight="1">
      <c r="A43" t="s">
        <v>2028</v>
      </c>
      <c r="B43" t="s">
        <v>5426</v>
      </c>
    </row>
    <row r="44" spans="1:2" ht="15" customHeight="1">
      <c r="A44" t="s">
        <v>2034</v>
      </c>
      <c r="B44" t="s">
        <v>5426</v>
      </c>
    </row>
    <row r="45" spans="1:2" ht="15" customHeight="1">
      <c r="A45" t="s">
        <v>2040</v>
      </c>
      <c r="B45" t="s">
        <v>5426</v>
      </c>
    </row>
    <row r="46" spans="1:2" ht="15" customHeight="1">
      <c r="A46" t="s">
        <v>2046</v>
      </c>
      <c r="B46" t="s">
        <v>5426</v>
      </c>
    </row>
    <row r="47" spans="1:2" ht="15" customHeight="1">
      <c r="A47" t="s">
        <v>2052</v>
      </c>
      <c r="B47" t="s">
        <v>5426</v>
      </c>
    </row>
    <row r="48" spans="1:2" ht="15" customHeight="1">
      <c r="A48" t="s">
        <v>2057</v>
      </c>
      <c r="B48" t="s">
        <v>5426</v>
      </c>
    </row>
    <row r="49" spans="1:2" ht="15" customHeight="1">
      <c r="A49" t="s">
        <v>2063</v>
      </c>
      <c r="B49" t="s">
        <v>5426</v>
      </c>
    </row>
    <row r="50" spans="1:2" ht="15" customHeight="1">
      <c r="A50" t="s">
        <v>2069</v>
      </c>
      <c r="B50" t="s">
        <v>5426</v>
      </c>
    </row>
    <row r="51" spans="1:2" ht="15" customHeight="1">
      <c r="A51" t="s">
        <v>2074</v>
      </c>
      <c r="B51" t="s">
        <v>5426</v>
      </c>
    </row>
    <row r="52" spans="1:2" ht="15" customHeight="1">
      <c r="A52" t="s">
        <v>2079</v>
      </c>
      <c r="B52" t="s">
        <v>5426</v>
      </c>
    </row>
    <row r="53" spans="1:2" ht="15" customHeight="1">
      <c r="A53" t="s">
        <v>2086</v>
      </c>
      <c r="B53" t="s">
        <v>5426</v>
      </c>
    </row>
    <row r="54" spans="1:2" ht="15" customHeight="1">
      <c r="A54" t="s">
        <v>2091</v>
      </c>
      <c r="B54" t="s">
        <v>5426</v>
      </c>
    </row>
    <row r="55" spans="1:2" ht="15" customHeight="1">
      <c r="A55" t="s">
        <v>2096</v>
      </c>
      <c r="B55" t="s">
        <v>5426</v>
      </c>
    </row>
    <row r="56" spans="1:2" ht="15" customHeight="1">
      <c r="A56" t="s">
        <v>2101</v>
      </c>
      <c r="B56" t="s">
        <v>5426</v>
      </c>
    </row>
    <row r="57" spans="1:2" ht="15" customHeight="1">
      <c r="A57" t="s">
        <v>2106</v>
      </c>
      <c r="B57" t="s">
        <v>5426</v>
      </c>
    </row>
    <row r="58" spans="1:2" ht="15" customHeight="1">
      <c r="A58" t="s">
        <v>2111</v>
      </c>
      <c r="B58" t="s">
        <v>5426</v>
      </c>
    </row>
    <row r="59" spans="1:2" ht="15" customHeight="1">
      <c r="A59" t="s">
        <v>2116</v>
      </c>
      <c r="B59" t="s">
        <v>5426</v>
      </c>
    </row>
    <row r="60" spans="1:2" ht="15" customHeight="1">
      <c r="A60" t="s">
        <v>2121</v>
      </c>
      <c r="B60" t="s">
        <v>5426</v>
      </c>
    </row>
    <row r="61" spans="1:2" ht="15" customHeight="1">
      <c r="A61" t="s">
        <v>2127</v>
      </c>
      <c r="B61" t="s">
        <v>5426</v>
      </c>
    </row>
    <row r="62" spans="1:2" ht="15" customHeight="1">
      <c r="A62" t="s">
        <v>2132</v>
      </c>
      <c r="B62" t="s">
        <v>5426</v>
      </c>
    </row>
    <row r="63" spans="1:2" ht="15" customHeight="1">
      <c r="A63" t="s">
        <v>2137</v>
      </c>
      <c r="B63" t="s">
        <v>5426</v>
      </c>
    </row>
    <row r="64" spans="1:2" ht="15" customHeight="1">
      <c r="A64" t="s">
        <v>2143</v>
      </c>
      <c r="B64" t="s">
        <v>5426</v>
      </c>
    </row>
    <row r="65" spans="1:2" ht="15" customHeight="1">
      <c r="A65" t="s">
        <v>2149</v>
      </c>
      <c r="B65" t="s">
        <v>5426</v>
      </c>
    </row>
    <row r="66" spans="1:2" ht="15" customHeight="1">
      <c r="A66" t="s">
        <v>1106</v>
      </c>
      <c r="B66" t="s">
        <v>5426</v>
      </c>
    </row>
    <row r="67" spans="1:2" ht="15" customHeight="1">
      <c r="A67" t="s">
        <v>2159</v>
      </c>
      <c r="B67" t="s">
        <v>5426</v>
      </c>
    </row>
    <row r="68" spans="1:2" ht="15" customHeight="1">
      <c r="A68" t="s">
        <v>213</v>
      </c>
      <c r="B68" t="s">
        <v>5426</v>
      </c>
    </row>
    <row r="69" spans="1:2" ht="15" customHeight="1">
      <c r="A69" t="s">
        <v>2163</v>
      </c>
      <c r="B69" t="s">
        <v>5426</v>
      </c>
    </row>
    <row r="70" spans="1:2" ht="15" customHeight="1">
      <c r="A70" t="s">
        <v>2169</v>
      </c>
      <c r="B70" t="s">
        <v>5426</v>
      </c>
    </row>
    <row r="71" spans="1:2" ht="15" customHeight="1">
      <c r="A71" t="s">
        <v>2175</v>
      </c>
      <c r="B71" t="s">
        <v>5426</v>
      </c>
    </row>
    <row r="72" spans="1:2" ht="15" customHeight="1">
      <c r="A72" t="s">
        <v>2180</v>
      </c>
      <c r="B72" t="s">
        <v>5426</v>
      </c>
    </row>
    <row r="73" spans="1:2" ht="15" customHeight="1">
      <c r="A73" t="s">
        <v>2184</v>
      </c>
      <c r="B73" t="s">
        <v>5426</v>
      </c>
    </row>
    <row r="74" spans="1:2" ht="15" customHeight="1">
      <c r="A74" t="s">
        <v>2190</v>
      </c>
      <c r="B74" t="s">
        <v>5426</v>
      </c>
    </row>
    <row r="75" spans="1:2" ht="15" customHeight="1">
      <c r="A75" t="s">
        <v>2195</v>
      </c>
      <c r="B75" t="s">
        <v>5426</v>
      </c>
    </row>
    <row r="76" spans="1:2" ht="15" customHeight="1">
      <c r="A76" t="s">
        <v>2199</v>
      </c>
      <c r="B76" t="s">
        <v>5426</v>
      </c>
    </row>
    <row r="77" spans="1:2" ht="15" customHeight="1">
      <c r="A77" t="s">
        <v>2204</v>
      </c>
      <c r="B77" t="s">
        <v>5426</v>
      </c>
    </row>
    <row r="78" spans="1:2" ht="15" customHeight="1">
      <c r="A78" t="s">
        <v>2208</v>
      </c>
      <c r="B78" t="s">
        <v>5426</v>
      </c>
    </row>
    <row r="79" spans="1:2" ht="15" customHeight="1">
      <c r="A79" t="s">
        <v>2213</v>
      </c>
      <c r="B79" t="s">
        <v>5426</v>
      </c>
    </row>
    <row r="80" spans="1:2" ht="15" customHeight="1">
      <c r="A80" t="s">
        <v>2217</v>
      </c>
      <c r="B80" t="s">
        <v>5426</v>
      </c>
    </row>
    <row r="81" spans="1:2" ht="15" customHeight="1">
      <c r="A81" t="s">
        <v>2222</v>
      </c>
      <c r="B81" t="s">
        <v>5426</v>
      </c>
    </row>
    <row r="82" spans="1:2" ht="15" customHeight="1">
      <c r="A82" t="s">
        <v>2227</v>
      </c>
      <c r="B82" t="s">
        <v>5426</v>
      </c>
    </row>
    <row r="83" spans="1:2" ht="15" customHeight="1">
      <c r="A83" t="s">
        <v>2231</v>
      </c>
      <c r="B83" t="s">
        <v>5426</v>
      </c>
    </row>
    <row r="84" spans="1:2" ht="15" customHeight="1">
      <c r="A84" t="s">
        <v>2236</v>
      </c>
      <c r="B84" t="s">
        <v>5426</v>
      </c>
    </row>
    <row r="85" spans="1:2" ht="15" customHeight="1">
      <c r="A85" t="s">
        <v>2241</v>
      </c>
      <c r="B85" t="s">
        <v>5426</v>
      </c>
    </row>
    <row r="86" spans="1:2" ht="15" customHeight="1">
      <c r="A86" t="s">
        <v>2246</v>
      </c>
      <c r="B86" t="s">
        <v>5426</v>
      </c>
    </row>
    <row r="87" spans="1:2" ht="15" customHeight="1">
      <c r="A87" t="s">
        <v>128</v>
      </c>
      <c r="B87" t="s">
        <v>5427</v>
      </c>
    </row>
    <row r="88" spans="1:2" ht="15" customHeight="1">
      <c r="A88" t="s">
        <v>137</v>
      </c>
      <c r="B88" t="s">
        <v>5427</v>
      </c>
    </row>
    <row r="89" spans="1:2" ht="15" customHeight="1">
      <c r="A89" t="s">
        <v>143</v>
      </c>
      <c r="B89" t="s">
        <v>5427</v>
      </c>
    </row>
    <row r="90" spans="1:2" ht="15" customHeight="1">
      <c r="A90" t="s">
        <v>149</v>
      </c>
      <c r="B90" t="s">
        <v>5427</v>
      </c>
    </row>
    <row r="91" spans="1:2" ht="15" customHeight="1">
      <c r="A91" t="s">
        <v>156</v>
      </c>
      <c r="B91" t="s">
        <v>5427</v>
      </c>
    </row>
    <row r="92" spans="1:2" ht="15" customHeight="1">
      <c r="A92" t="s">
        <v>161</v>
      </c>
      <c r="B92" t="s">
        <v>5427</v>
      </c>
    </row>
    <row r="93" spans="1:2" ht="15" customHeight="1">
      <c r="A93" t="s">
        <v>166</v>
      </c>
      <c r="B93" t="s">
        <v>5427</v>
      </c>
    </row>
    <row r="94" spans="1:2" ht="15" customHeight="1">
      <c r="A94" t="s">
        <v>171</v>
      </c>
      <c r="B94" t="s">
        <v>5427</v>
      </c>
    </row>
    <row r="95" spans="1:2" ht="15" customHeight="1">
      <c r="A95" t="s">
        <v>177</v>
      </c>
      <c r="B95" t="s">
        <v>5427</v>
      </c>
    </row>
    <row r="96" spans="1:2" ht="15" customHeight="1">
      <c r="A96" t="s">
        <v>182</v>
      </c>
      <c r="B96" t="s">
        <v>5427</v>
      </c>
    </row>
    <row r="97" spans="1:2" ht="15" customHeight="1">
      <c r="A97" t="s">
        <v>187</v>
      </c>
      <c r="B97" t="s">
        <v>5427</v>
      </c>
    </row>
    <row r="98" spans="1:2" ht="15" customHeight="1">
      <c r="A98" t="s">
        <v>194</v>
      </c>
      <c r="B98" t="s">
        <v>5427</v>
      </c>
    </row>
    <row r="99" spans="1:2" ht="15" customHeight="1">
      <c r="A99" t="s">
        <v>200</v>
      </c>
      <c r="B99" t="s">
        <v>5427</v>
      </c>
    </row>
    <row r="100" spans="1:2" ht="15" customHeight="1">
      <c r="A100" t="s">
        <v>206</v>
      </c>
      <c r="B100" t="s">
        <v>5427</v>
      </c>
    </row>
    <row r="101" spans="1:2" ht="15" customHeight="1">
      <c r="A101" t="s">
        <v>213</v>
      </c>
      <c r="B101" t="s">
        <v>5427</v>
      </c>
    </row>
    <row r="102" spans="1:2" ht="15" customHeight="1">
      <c r="A102" t="s">
        <v>220</v>
      </c>
      <c r="B102" t="s">
        <v>5427</v>
      </c>
    </row>
    <row r="103" spans="1:2" ht="15" customHeight="1">
      <c r="A103" t="s">
        <v>221</v>
      </c>
      <c r="B103" t="s">
        <v>5427</v>
      </c>
    </row>
    <row r="104" spans="1:2" ht="15" customHeight="1">
      <c r="A104" t="s">
        <v>228</v>
      </c>
      <c r="B104" t="s">
        <v>5427</v>
      </c>
    </row>
    <row r="105" spans="1:2" ht="15" customHeight="1">
      <c r="A105" t="s">
        <v>234</v>
      </c>
      <c r="B105" t="s">
        <v>5427</v>
      </c>
    </row>
    <row r="106" spans="1:2" ht="15" customHeight="1">
      <c r="A106" t="s">
        <v>241</v>
      </c>
      <c r="B106" t="s">
        <v>5427</v>
      </c>
    </row>
    <row r="107" spans="1:2" ht="15" customHeight="1">
      <c r="A107" t="s">
        <v>246</v>
      </c>
      <c r="B107" t="s">
        <v>5427</v>
      </c>
    </row>
    <row r="108" spans="1:2" ht="15" customHeight="1">
      <c r="A108" t="s">
        <v>252</v>
      </c>
      <c r="B108" t="s">
        <v>5427</v>
      </c>
    </row>
    <row r="109" spans="1:2" ht="15" customHeight="1">
      <c r="A109" t="s">
        <v>254</v>
      </c>
      <c r="B109" t="s">
        <v>5427</v>
      </c>
    </row>
    <row r="110" spans="1:2" ht="15" customHeight="1">
      <c r="A110" t="s">
        <v>259</v>
      </c>
      <c r="B110" t="s">
        <v>5427</v>
      </c>
    </row>
    <row r="111" spans="1:2" ht="15" customHeight="1">
      <c r="A111" t="s">
        <v>264</v>
      </c>
      <c r="B111" t="s">
        <v>5427</v>
      </c>
    </row>
    <row r="112" spans="1:2" ht="15" customHeight="1">
      <c r="A112" t="s">
        <v>268</v>
      </c>
      <c r="B112" t="s">
        <v>5427</v>
      </c>
    </row>
    <row r="113" spans="1:2" ht="15" customHeight="1">
      <c r="A113" t="s">
        <v>273</v>
      </c>
      <c r="B113" t="s">
        <v>5427</v>
      </c>
    </row>
    <row r="114" spans="1:2" ht="15" customHeight="1">
      <c r="A114" t="s">
        <v>278</v>
      </c>
      <c r="B114" t="s">
        <v>5427</v>
      </c>
    </row>
    <row r="115" spans="1:2" ht="15" customHeight="1">
      <c r="A115" t="s">
        <v>283</v>
      </c>
      <c r="B115" t="s">
        <v>5427</v>
      </c>
    </row>
    <row r="116" spans="1:2" ht="15" customHeight="1">
      <c r="A116" t="s">
        <v>290</v>
      </c>
      <c r="B116" t="s">
        <v>5427</v>
      </c>
    </row>
    <row r="117" spans="1:2" ht="15" customHeight="1">
      <c r="A117" t="s">
        <v>296</v>
      </c>
      <c r="B117" t="s">
        <v>5427</v>
      </c>
    </row>
    <row r="118" spans="1:2" ht="15" customHeight="1">
      <c r="A118" t="s">
        <v>302</v>
      </c>
      <c r="B118" t="s">
        <v>5427</v>
      </c>
    </row>
    <row r="119" spans="1:2" ht="15" customHeight="1">
      <c r="A119" t="s">
        <v>308</v>
      </c>
      <c r="B119" t="s">
        <v>5427</v>
      </c>
    </row>
    <row r="120" spans="1:2" ht="15" customHeight="1">
      <c r="A120" t="s">
        <v>313</v>
      </c>
      <c r="B120" t="s">
        <v>5427</v>
      </c>
    </row>
    <row r="121" spans="1:2" ht="15" customHeight="1">
      <c r="A121" t="s">
        <v>318</v>
      </c>
      <c r="B121" t="s">
        <v>5427</v>
      </c>
    </row>
    <row r="122" spans="1:2" ht="15" customHeight="1">
      <c r="A122" t="s">
        <v>325</v>
      </c>
      <c r="B122" t="s">
        <v>5427</v>
      </c>
    </row>
    <row r="123" spans="1:2" ht="15" customHeight="1">
      <c r="A123" t="s">
        <v>332</v>
      </c>
      <c r="B123" t="s">
        <v>5427</v>
      </c>
    </row>
    <row r="124" spans="1:2" ht="15" customHeight="1">
      <c r="A124" t="s">
        <v>338</v>
      </c>
      <c r="B124" t="s">
        <v>5427</v>
      </c>
    </row>
    <row r="125" spans="1:2" ht="15" customHeight="1">
      <c r="A125" t="s">
        <v>346</v>
      </c>
      <c r="B125" t="s">
        <v>5427</v>
      </c>
    </row>
    <row r="126" spans="1:2" ht="15" customHeight="1">
      <c r="A126" t="s">
        <v>353</v>
      </c>
      <c r="B126" t="s">
        <v>5427</v>
      </c>
    </row>
    <row r="127" spans="1:2" ht="15" customHeight="1">
      <c r="A127" t="s">
        <v>358</v>
      </c>
      <c r="B127" t="s">
        <v>5427</v>
      </c>
    </row>
    <row r="128" spans="1:2" ht="15" customHeight="1">
      <c r="A128" t="s">
        <v>363</v>
      </c>
      <c r="B128" t="s">
        <v>5427</v>
      </c>
    </row>
    <row r="129" spans="1:2" ht="15" customHeight="1">
      <c r="A129" t="s">
        <v>369</v>
      </c>
      <c r="B129" t="s">
        <v>5427</v>
      </c>
    </row>
    <row r="130" spans="1:2" ht="15" customHeight="1">
      <c r="A130" t="s">
        <v>373</v>
      </c>
      <c r="B130" t="s">
        <v>5427</v>
      </c>
    </row>
    <row r="131" spans="1:2" ht="15" customHeight="1">
      <c r="A131" t="s">
        <v>377</v>
      </c>
      <c r="B131" t="s">
        <v>5427</v>
      </c>
    </row>
    <row r="132" spans="1:2" ht="15" customHeight="1">
      <c r="A132" t="s">
        <v>382</v>
      </c>
      <c r="B132" t="s">
        <v>5427</v>
      </c>
    </row>
    <row r="133" spans="1:2" ht="15" customHeight="1">
      <c r="A133" t="s">
        <v>389</v>
      </c>
      <c r="B133" t="s">
        <v>5427</v>
      </c>
    </row>
    <row r="134" spans="1:2" ht="15" customHeight="1">
      <c r="A134" t="s">
        <v>396</v>
      </c>
      <c r="B134" t="s">
        <v>5427</v>
      </c>
    </row>
    <row r="135" spans="1:2" ht="15" customHeight="1">
      <c r="A135" t="s">
        <v>400</v>
      </c>
      <c r="B135" t="s">
        <v>5427</v>
      </c>
    </row>
    <row r="136" spans="1:2" ht="15" customHeight="1">
      <c r="A136" t="s">
        <v>405</v>
      </c>
      <c r="B136" t="s">
        <v>5427</v>
      </c>
    </row>
    <row r="137" spans="1:2" ht="15" customHeight="1">
      <c r="A137" t="s">
        <v>408</v>
      </c>
      <c r="B137" t="s">
        <v>5427</v>
      </c>
    </row>
    <row r="138" spans="1:2" ht="15" customHeight="1">
      <c r="A138" t="s">
        <v>413</v>
      </c>
      <c r="B138" t="s">
        <v>5427</v>
      </c>
    </row>
    <row r="139" spans="1:2" ht="15" customHeight="1">
      <c r="A139" t="s">
        <v>418</v>
      </c>
      <c r="B139" t="s">
        <v>5427</v>
      </c>
    </row>
    <row r="140" spans="1:2" ht="15" customHeight="1">
      <c r="A140" t="s">
        <v>423</v>
      </c>
      <c r="B140" t="s">
        <v>5427</v>
      </c>
    </row>
    <row r="141" spans="1:2" ht="15" customHeight="1">
      <c r="A141" t="s">
        <v>424</v>
      </c>
      <c r="B141" t="s">
        <v>5427</v>
      </c>
    </row>
    <row r="142" spans="1:2" ht="15" customHeight="1">
      <c r="A142" t="s">
        <v>429</v>
      </c>
      <c r="B142" t="s">
        <v>5427</v>
      </c>
    </row>
    <row r="143" spans="1:2" ht="15" customHeight="1">
      <c r="A143" t="s">
        <v>431</v>
      </c>
      <c r="B143" t="s">
        <v>5427</v>
      </c>
    </row>
    <row r="144" spans="1:2" ht="15" customHeight="1">
      <c r="A144" t="s">
        <v>438</v>
      </c>
      <c r="B144" t="s">
        <v>5427</v>
      </c>
    </row>
    <row r="145" spans="1:2" ht="15" customHeight="1">
      <c r="A145" t="s">
        <v>443</v>
      </c>
      <c r="B145" t="s">
        <v>5427</v>
      </c>
    </row>
    <row r="146" spans="1:2" ht="15" customHeight="1">
      <c r="A146" t="s">
        <v>449</v>
      </c>
      <c r="B146" t="s">
        <v>5427</v>
      </c>
    </row>
    <row r="147" spans="1:2" ht="15" customHeight="1">
      <c r="A147" t="s">
        <v>453</v>
      </c>
      <c r="B147" t="s">
        <v>5427</v>
      </c>
    </row>
    <row r="148" spans="1:2" ht="15" customHeight="1">
      <c r="A148" t="s">
        <v>459</v>
      </c>
      <c r="B148" t="s">
        <v>5427</v>
      </c>
    </row>
    <row r="149" spans="1:2">
      <c r="A149" t="s">
        <v>464</v>
      </c>
      <c r="B149" t="s">
        <v>5427</v>
      </c>
    </row>
    <row r="150" spans="1:2">
      <c r="A150" t="s">
        <v>469</v>
      </c>
      <c r="B150" t="s">
        <v>5427</v>
      </c>
    </row>
    <row r="151" spans="1:2">
      <c r="A151" t="s">
        <v>476</v>
      </c>
      <c r="B151" t="s">
        <v>5427</v>
      </c>
    </row>
    <row r="152" spans="1:2">
      <c r="A152" t="s">
        <v>481</v>
      </c>
      <c r="B152" t="s">
        <v>5427</v>
      </c>
    </row>
    <row r="153" spans="1:2">
      <c r="A153" t="s">
        <v>487</v>
      </c>
      <c r="B153" t="s">
        <v>5427</v>
      </c>
    </row>
    <row r="154" spans="1:2">
      <c r="A154" t="s">
        <v>491</v>
      </c>
      <c r="B154" t="s">
        <v>5427</v>
      </c>
    </row>
    <row r="155" spans="1:2">
      <c r="A155" t="s">
        <v>494</v>
      </c>
      <c r="B155" t="s">
        <v>5427</v>
      </c>
    </row>
    <row r="156" spans="1:2">
      <c r="A156" t="s">
        <v>499</v>
      </c>
      <c r="B156" t="s">
        <v>5427</v>
      </c>
    </row>
    <row r="157" spans="1:2">
      <c r="A157" t="s">
        <v>504</v>
      </c>
      <c r="B157" t="s">
        <v>5427</v>
      </c>
    </row>
    <row r="158" spans="1:2">
      <c r="A158" t="s">
        <v>508</v>
      </c>
      <c r="B158" t="s">
        <v>5427</v>
      </c>
    </row>
    <row r="159" spans="1:2">
      <c r="A159" t="s">
        <v>513</v>
      </c>
      <c r="B159" t="s">
        <v>5427</v>
      </c>
    </row>
    <row r="160" spans="1:2">
      <c r="A160" t="s">
        <v>517</v>
      </c>
      <c r="B160" t="s">
        <v>5427</v>
      </c>
    </row>
    <row r="161" spans="1:2">
      <c r="A161" t="s">
        <v>522</v>
      </c>
      <c r="B161" t="s">
        <v>5427</v>
      </c>
    </row>
    <row r="162" spans="1:2">
      <c r="A162" t="s">
        <v>529</v>
      </c>
      <c r="B162" t="s">
        <v>5427</v>
      </c>
    </row>
    <row r="163" spans="1:2">
      <c r="A163" t="s">
        <v>534</v>
      </c>
      <c r="B163" t="s">
        <v>5427</v>
      </c>
    </row>
    <row r="164" spans="1:2">
      <c r="A164" t="s">
        <v>539</v>
      </c>
      <c r="B164" t="s">
        <v>5427</v>
      </c>
    </row>
    <row r="165" spans="1:2">
      <c r="A165" t="s">
        <v>544</v>
      </c>
      <c r="B165" t="s">
        <v>5427</v>
      </c>
    </row>
    <row r="166" spans="1:2">
      <c r="A166" t="s">
        <v>548</v>
      </c>
      <c r="B166" t="s">
        <v>5427</v>
      </c>
    </row>
    <row r="167" spans="1:2">
      <c r="A167" t="s">
        <v>552</v>
      </c>
      <c r="B167" t="s">
        <v>5427</v>
      </c>
    </row>
    <row r="168" spans="1:2">
      <c r="A168" t="s">
        <v>557</v>
      </c>
      <c r="B168" t="s">
        <v>5427</v>
      </c>
    </row>
    <row r="169" spans="1:2">
      <c r="A169" t="s">
        <v>562</v>
      </c>
      <c r="B169" t="s">
        <v>5427</v>
      </c>
    </row>
    <row r="170" spans="1:2">
      <c r="A170" t="s">
        <v>568</v>
      </c>
      <c r="B170" t="s">
        <v>5427</v>
      </c>
    </row>
    <row r="171" spans="1:2">
      <c r="A171" t="s">
        <v>573</v>
      </c>
      <c r="B171" t="s">
        <v>5427</v>
      </c>
    </row>
    <row r="172" spans="1:2">
      <c r="A172" t="s">
        <v>578</v>
      </c>
      <c r="B172" t="s">
        <v>5427</v>
      </c>
    </row>
    <row r="173" spans="1:2">
      <c r="A173" t="s">
        <v>584</v>
      </c>
      <c r="B173" t="s">
        <v>5427</v>
      </c>
    </row>
    <row r="174" spans="1:2">
      <c r="A174" t="s">
        <v>591</v>
      </c>
      <c r="B174" t="s">
        <v>5427</v>
      </c>
    </row>
    <row r="175" spans="1:2">
      <c r="A175" t="s">
        <v>597</v>
      </c>
      <c r="B175" t="s">
        <v>5427</v>
      </c>
    </row>
    <row r="176" spans="1:2">
      <c r="A176" t="s">
        <v>604</v>
      </c>
      <c r="B176" t="s">
        <v>5427</v>
      </c>
    </row>
    <row r="177" spans="1:2">
      <c r="A177" t="s">
        <v>606</v>
      </c>
      <c r="B177" t="s">
        <v>5427</v>
      </c>
    </row>
    <row r="178" spans="1:2">
      <c r="A178" t="s">
        <v>611</v>
      </c>
      <c r="B178" t="s">
        <v>5427</v>
      </c>
    </row>
    <row r="179" spans="1:2">
      <c r="A179" t="s">
        <v>616</v>
      </c>
      <c r="B179" t="s">
        <v>5427</v>
      </c>
    </row>
    <row r="180" spans="1:2">
      <c r="A180" t="s">
        <v>620</v>
      </c>
      <c r="B180" t="s">
        <v>5427</v>
      </c>
    </row>
    <row r="181" spans="1:2">
      <c r="A181" t="s">
        <v>625</v>
      </c>
      <c r="B181" t="s">
        <v>5427</v>
      </c>
    </row>
    <row r="182" spans="1:2">
      <c r="A182" t="s">
        <v>631</v>
      </c>
      <c r="B182" t="s">
        <v>5427</v>
      </c>
    </row>
    <row r="183" spans="1:2">
      <c r="A183" t="s">
        <v>637</v>
      </c>
      <c r="B183" t="s">
        <v>5427</v>
      </c>
    </row>
    <row r="184" spans="1:2">
      <c r="A184" t="s">
        <v>639</v>
      </c>
      <c r="B184" t="s">
        <v>5427</v>
      </c>
    </row>
    <row r="185" spans="1:2">
      <c r="A185" t="s">
        <v>644</v>
      </c>
      <c r="B185" t="s">
        <v>5427</v>
      </c>
    </row>
    <row r="186" spans="1:2">
      <c r="A186" t="s">
        <v>647</v>
      </c>
      <c r="B186" t="s">
        <v>5427</v>
      </c>
    </row>
    <row r="187" spans="1:2">
      <c r="A187" t="s">
        <v>653</v>
      </c>
      <c r="B187" t="s">
        <v>5427</v>
      </c>
    </row>
    <row r="188" spans="1:2">
      <c r="A188" t="s">
        <v>658</v>
      </c>
      <c r="B188" t="s">
        <v>5427</v>
      </c>
    </row>
    <row r="189" spans="1:2">
      <c r="A189" t="s">
        <v>663</v>
      </c>
      <c r="B189" t="s">
        <v>5427</v>
      </c>
    </row>
    <row r="190" spans="1:2">
      <c r="A190" t="s">
        <v>668</v>
      </c>
      <c r="B190" t="s">
        <v>5427</v>
      </c>
    </row>
    <row r="191" spans="1:2">
      <c r="A191" t="s">
        <v>673</v>
      </c>
      <c r="B191" t="s">
        <v>5427</v>
      </c>
    </row>
    <row r="192" spans="1:2">
      <c r="A192" t="s">
        <v>678</v>
      </c>
      <c r="B192" t="s">
        <v>5427</v>
      </c>
    </row>
    <row r="193" spans="1:2">
      <c r="A193" t="s">
        <v>683</v>
      </c>
      <c r="B193" t="s">
        <v>5427</v>
      </c>
    </row>
    <row r="194" spans="1:2">
      <c r="A194" t="s">
        <v>688</v>
      </c>
      <c r="B194" t="s">
        <v>5427</v>
      </c>
    </row>
    <row r="195" spans="1:2">
      <c r="A195" t="s">
        <v>691</v>
      </c>
      <c r="B195" t="s">
        <v>5427</v>
      </c>
    </row>
    <row r="196" spans="1:2">
      <c r="A196" t="s">
        <v>695</v>
      </c>
      <c r="B196" t="s">
        <v>5427</v>
      </c>
    </row>
    <row r="197" spans="1:2">
      <c r="A197" t="s">
        <v>699</v>
      </c>
      <c r="B197" t="s">
        <v>5427</v>
      </c>
    </row>
    <row r="198" spans="1:2">
      <c r="A198" t="s">
        <v>704</v>
      </c>
      <c r="B198" t="s">
        <v>5427</v>
      </c>
    </row>
    <row r="199" spans="1:2">
      <c r="A199" t="s">
        <v>710</v>
      </c>
      <c r="B199" t="s">
        <v>5427</v>
      </c>
    </row>
    <row r="200" spans="1:2">
      <c r="A200" t="s">
        <v>713</v>
      </c>
      <c r="B200" t="s">
        <v>5427</v>
      </c>
    </row>
    <row r="201" spans="1:2">
      <c r="A201" t="s">
        <v>717</v>
      </c>
      <c r="B201" t="s">
        <v>5427</v>
      </c>
    </row>
    <row r="202" spans="1:2">
      <c r="A202" t="s">
        <v>721</v>
      </c>
      <c r="B202" t="s">
        <v>5427</v>
      </c>
    </row>
    <row r="203" spans="1:2">
      <c r="A203" t="s">
        <v>724</v>
      </c>
      <c r="B203" t="s">
        <v>5427</v>
      </c>
    </row>
    <row r="204" spans="1:2">
      <c r="A204" t="s">
        <v>727</v>
      </c>
      <c r="B204" t="s">
        <v>5427</v>
      </c>
    </row>
    <row r="205" spans="1:2">
      <c r="A205" t="s">
        <v>734</v>
      </c>
      <c r="B205" t="s">
        <v>5427</v>
      </c>
    </row>
    <row r="206" spans="1:2">
      <c r="A206" t="s">
        <v>738</v>
      </c>
      <c r="B206" t="s">
        <v>5427</v>
      </c>
    </row>
    <row r="207" spans="1:2">
      <c r="A207" t="s">
        <v>743</v>
      </c>
      <c r="B207" t="s">
        <v>5427</v>
      </c>
    </row>
    <row r="208" spans="1:2">
      <c r="A208" t="s">
        <v>746</v>
      </c>
      <c r="B208" t="s">
        <v>5427</v>
      </c>
    </row>
    <row r="209" spans="1:2">
      <c r="A209" t="s">
        <v>750</v>
      </c>
      <c r="B209" t="s">
        <v>5427</v>
      </c>
    </row>
    <row r="210" spans="1:2">
      <c r="A210" t="s">
        <v>753</v>
      </c>
      <c r="B210" t="s">
        <v>5427</v>
      </c>
    </row>
    <row r="211" spans="1:2">
      <c r="A211" t="s">
        <v>758</v>
      </c>
      <c r="B211" t="s">
        <v>5427</v>
      </c>
    </row>
    <row r="212" spans="1:2">
      <c r="A212" t="s">
        <v>762</v>
      </c>
      <c r="B212" t="s">
        <v>5427</v>
      </c>
    </row>
    <row r="213" spans="1:2">
      <c r="A213" t="s">
        <v>767</v>
      </c>
      <c r="B213" t="s">
        <v>5427</v>
      </c>
    </row>
    <row r="214" spans="1:2">
      <c r="A214" t="s">
        <v>771</v>
      </c>
      <c r="B214" t="s">
        <v>5427</v>
      </c>
    </row>
    <row r="215" spans="1:2">
      <c r="A215" t="s">
        <v>775</v>
      </c>
      <c r="B215" t="s">
        <v>5427</v>
      </c>
    </row>
    <row r="216" spans="1:2">
      <c r="A216" t="s">
        <v>779</v>
      </c>
      <c r="B216" t="s">
        <v>5427</v>
      </c>
    </row>
    <row r="217" spans="1:2">
      <c r="A217" t="s">
        <v>783</v>
      </c>
      <c r="B217" t="s">
        <v>5427</v>
      </c>
    </row>
    <row r="218" spans="1:2">
      <c r="A218" t="s">
        <v>786</v>
      </c>
      <c r="B218" t="s">
        <v>5427</v>
      </c>
    </row>
    <row r="219" spans="1:2">
      <c r="A219" t="s">
        <v>789</v>
      </c>
      <c r="B219" t="s">
        <v>5427</v>
      </c>
    </row>
    <row r="220" spans="1:2">
      <c r="A220" t="s">
        <v>792</v>
      </c>
      <c r="B220" t="s">
        <v>5427</v>
      </c>
    </row>
    <row r="221" spans="1:2">
      <c r="A221" t="s">
        <v>795</v>
      </c>
      <c r="B221" t="s">
        <v>5427</v>
      </c>
    </row>
    <row r="222" spans="1:2">
      <c r="A222" t="s">
        <v>801</v>
      </c>
      <c r="B222" t="s">
        <v>5427</v>
      </c>
    </row>
    <row r="223" spans="1:2">
      <c r="A223" t="s">
        <v>802</v>
      </c>
      <c r="B223" t="s">
        <v>5427</v>
      </c>
    </row>
    <row r="224" spans="1:2">
      <c r="A224" t="s">
        <v>809</v>
      </c>
      <c r="B224" t="s">
        <v>5427</v>
      </c>
    </row>
    <row r="225" spans="1:2">
      <c r="A225" t="s">
        <v>813</v>
      </c>
      <c r="B225" t="s">
        <v>5427</v>
      </c>
    </row>
    <row r="226" spans="1:2">
      <c r="A226" t="s">
        <v>815</v>
      </c>
      <c r="B226" t="s">
        <v>5427</v>
      </c>
    </row>
    <row r="227" spans="1:2">
      <c r="A227" t="s">
        <v>820</v>
      </c>
      <c r="B227" t="s">
        <v>5427</v>
      </c>
    </row>
    <row r="228" spans="1:2">
      <c r="A228" t="s">
        <v>824</v>
      </c>
      <c r="B228" t="s">
        <v>5427</v>
      </c>
    </row>
    <row r="229" spans="1:2">
      <c r="A229" t="s">
        <v>828</v>
      </c>
      <c r="B229" t="s">
        <v>5427</v>
      </c>
    </row>
    <row r="230" spans="1:2">
      <c r="A230" t="s">
        <v>831</v>
      </c>
      <c r="B230" t="s">
        <v>5427</v>
      </c>
    </row>
    <row r="231" spans="1:2">
      <c r="A231" t="s">
        <v>834</v>
      </c>
      <c r="B231" t="s">
        <v>5427</v>
      </c>
    </row>
    <row r="232" spans="1:2">
      <c r="A232" t="s">
        <v>837</v>
      </c>
      <c r="B232" t="s">
        <v>5427</v>
      </c>
    </row>
    <row r="233" spans="1:2">
      <c r="A233" t="s">
        <v>840</v>
      </c>
      <c r="B233" t="s">
        <v>5427</v>
      </c>
    </row>
    <row r="234" spans="1:2">
      <c r="A234" t="s">
        <v>843</v>
      </c>
      <c r="B234" t="s">
        <v>5427</v>
      </c>
    </row>
    <row r="235" spans="1:2">
      <c r="A235" t="s">
        <v>846</v>
      </c>
      <c r="B235" t="s">
        <v>5427</v>
      </c>
    </row>
    <row r="236" spans="1:2">
      <c r="A236" t="s">
        <v>852</v>
      </c>
      <c r="B236" t="s">
        <v>5427</v>
      </c>
    </row>
    <row r="237" spans="1:2">
      <c r="A237" t="s">
        <v>856</v>
      </c>
      <c r="B237" t="s">
        <v>5427</v>
      </c>
    </row>
    <row r="238" spans="1:2">
      <c r="A238" t="s">
        <v>859</v>
      </c>
      <c r="B238" t="s">
        <v>5427</v>
      </c>
    </row>
    <row r="239" spans="1:2">
      <c r="A239" t="s">
        <v>866</v>
      </c>
      <c r="B239" t="s">
        <v>5427</v>
      </c>
    </row>
    <row r="240" spans="1:2">
      <c r="A240" t="s">
        <v>871</v>
      </c>
      <c r="B240" t="s">
        <v>5427</v>
      </c>
    </row>
    <row r="241" spans="1:2">
      <c r="A241" t="s">
        <v>875</v>
      </c>
      <c r="B241" t="s">
        <v>5427</v>
      </c>
    </row>
    <row r="242" spans="1:2">
      <c r="A242" t="s">
        <v>878</v>
      </c>
      <c r="B242" t="s">
        <v>5427</v>
      </c>
    </row>
    <row r="243" spans="1:2">
      <c r="A243" t="s">
        <v>882</v>
      </c>
      <c r="B243" t="s">
        <v>5427</v>
      </c>
    </row>
    <row r="244" spans="1:2">
      <c r="A244" t="s">
        <v>886</v>
      </c>
      <c r="B244" t="s">
        <v>5427</v>
      </c>
    </row>
    <row r="245" spans="1:2">
      <c r="A245" t="s">
        <v>891</v>
      </c>
      <c r="B245" t="s">
        <v>5427</v>
      </c>
    </row>
    <row r="246" spans="1:2">
      <c r="A246" t="s">
        <v>896</v>
      </c>
      <c r="B246" t="s">
        <v>5427</v>
      </c>
    </row>
    <row r="247" spans="1:2">
      <c r="A247" t="s">
        <v>902</v>
      </c>
      <c r="B247" t="s">
        <v>5427</v>
      </c>
    </row>
    <row r="248" spans="1:2">
      <c r="A248" t="s">
        <v>907</v>
      </c>
      <c r="B248" t="s">
        <v>5427</v>
      </c>
    </row>
    <row r="249" spans="1:2">
      <c r="A249" t="s">
        <v>911</v>
      </c>
      <c r="B249" t="s">
        <v>5427</v>
      </c>
    </row>
    <row r="250" spans="1:2">
      <c r="A250" t="s">
        <v>915</v>
      </c>
      <c r="B250" t="s">
        <v>5427</v>
      </c>
    </row>
    <row r="251" spans="1:2">
      <c r="A251" t="s">
        <v>921</v>
      </c>
      <c r="B251" t="s">
        <v>5427</v>
      </c>
    </row>
    <row r="252" spans="1:2">
      <c r="A252" t="s">
        <v>924</v>
      </c>
      <c r="B252" t="s">
        <v>5427</v>
      </c>
    </row>
    <row r="253" spans="1:2">
      <c r="A253" t="s">
        <v>928</v>
      </c>
      <c r="B253" t="s">
        <v>5427</v>
      </c>
    </row>
    <row r="254" spans="1:2">
      <c r="A254" t="s">
        <v>930</v>
      </c>
      <c r="B254" t="s">
        <v>5427</v>
      </c>
    </row>
    <row r="255" spans="1:2">
      <c r="A255" t="s">
        <v>932</v>
      </c>
      <c r="B255" t="s">
        <v>5427</v>
      </c>
    </row>
    <row r="256" spans="1:2">
      <c r="A256" t="s">
        <v>935</v>
      </c>
      <c r="B256" t="s">
        <v>5427</v>
      </c>
    </row>
    <row r="257" spans="1:2">
      <c r="A257" t="s">
        <v>937</v>
      </c>
      <c r="B257" t="s">
        <v>5427</v>
      </c>
    </row>
    <row r="258" spans="1:2">
      <c r="A258" t="s">
        <v>938</v>
      </c>
      <c r="B258" t="s">
        <v>5427</v>
      </c>
    </row>
    <row r="259" spans="1:2">
      <c r="A259" t="s">
        <v>939</v>
      </c>
      <c r="B259" t="s">
        <v>5427</v>
      </c>
    </row>
    <row r="260" spans="1:2">
      <c r="A260" t="s">
        <v>940</v>
      </c>
      <c r="B260" t="s">
        <v>5427</v>
      </c>
    </row>
    <row r="261" spans="1:2">
      <c r="A261" t="s">
        <v>941</v>
      </c>
      <c r="B261" t="s">
        <v>5427</v>
      </c>
    </row>
    <row r="262" spans="1:2">
      <c r="A262" t="s">
        <v>942</v>
      </c>
      <c r="B262" t="s">
        <v>5427</v>
      </c>
    </row>
    <row r="263" spans="1:2">
      <c r="A263" t="s">
        <v>946</v>
      </c>
      <c r="B263" t="s">
        <v>5427</v>
      </c>
    </row>
    <row r="264" spans="1:2">
      <c r="A264" t="s">
        <v>949</v>
      </c>
      <c r="B264" t="s">
        <v>5427</v>
      </c>
    </row>
    <row r="265" spans="1:2">
      <c r="A265" t="s">
        <v>954</v>
      </c>
      <c r="B265" t="s">
        <v>5427</v>
      </c>
    </row>
    <row r="266" spans="1:2">
      <c r="A266" t="s">
        <v>957</v>
      </c>
      <c r="B266" t="s">
        <v>5427</v>
      </c>
    </row>
    <row r="267" spans="1:2">
      <c r="A267" t="s">
        <v>961</v>
      </c>
      <c r="B267" t="s">
        <v>5427</v>
      </c>
    </row>
    <row r="268" spans="1:2">
      <c r="A268" t="s">
        <v>964</v>
      </c>
      <c r="B268" t="s">
        <v>5427</v>
      </c>
    </row>
    <row r="269" spans="1:2">
      <c r="A269" t="s">
        <v>968</v>
      </c>
      <c r="B269" t="s">
        <v>5427</v>
      </c>
    </row>
    <row r="270" spans="1:2">
      <c r="A270" t="s">
        <v>973</v>
      </c>
      <c r="B270" t="s">
        <v>5427</v>
      </c>
    </row>
    <row r="271" spans="1:2">
      <c r="A271" t="s">
        <v>978</v>
      </c>
      <c r="B271" t="s">
        <v>5427</v>
      </c>
    </row>
    <row r="272" spans="1:2">
      <c r="A272" t="s">
        <v>982</v>
      </c>
      <c r="B272" t="s">
        <v>5427</v>
      </c>
    </row>
    <row r="273" spans="1:2">
      <c r="A273" t="s">
        <v>985</v>
      </c>
      <c r="B273" t="s">
        <v>5427</v>
      </c>
    </row>
    <row r="274" spans="1:2">
      <c r="A274" t="s">
        <v>987</v>
      </c>
      <c r="B274" t="s">
        <v>5427</v>
      </c>
    </row>
    <row r="275" spans="1:2">
      <c r="A275" t="s">
        <v>990</v>
      </c>
      <c r="B275" t="s">
        <v>5427</v>
      </c>
    </row>
    <row r="276" spans="1:2">
      <c r="A276" t="s">
        <v>993</v>
      </c>
      <c r="B276" t="s">
        <v>5427</v>
      </c>
    </row>
    <row r="277" spans="1:2">
      <c r="A277" t="s">
        <v>997</v>
      </c>
      <c r="B277" t="s">
        <v>5427</v>
      </c>
    </row>
    <row r="278" spans="1:2">
      <c r="A278" t="s">
        <v>1001</v>
      </c>
      <c r="B278" t="s">
        <v>5427</v>
      </c>
    </row>
    <row r="279" spans="1:2">
      <c r="A279" t="s">
        <v>1004</v>
      </c>
      <c r="B279" t="s">
        <v>5427</v>
      </c>
    </row>
    <row r="280" spans="1:2">
      <c r="A280" t="s">
        <v>1005</v>
      </c>
      <c r="B280" t="s">
        <v>5427</v>
      </c>
    </row>
    <row r="281" spans="1:2">
      <c r="A281" t="s">
        <v>1007</v>
      </c>
      <c r="B281" t="s">
        <v>5427</v>
      </c>
    </row>
    <row r="282" spans="1:2">
      <c r="A282" t="s">
        <v>1009</v>
      </c>
      <c r="B282" t="s">
        <v>5427</v>
      </c>
    </row>
    <row r="283" spans="1:2">
      <c r="A283" t="s">
        <v>1012</v>
      </c>
      <c r="B283" t="s">
        <v>5427</v>
      </c>
    </row>
    <row r="284" spans="1:2">
      <c r="A284" t="s">
        <v>1014</v>
      </c>
      <c r="B284" t="s">
        <v>5427</v>
      </c>
    </row>
    <row r="285" spans="1:2">
      <c r="A285" t="s">
        <v>1015</v>
      </c>
      <c r="B285" t="s">
        <v>5427</v>
      </c>
    </row>
    <row r="286" spans="1:2">
      <c r="A286" t="s">
        <v>1016</v>
      </c>
      <c r="B286" t="s">
        <v>5427</v>
      </c>
    </row>
    <row r="287" spans="1:2">
      <c r="A287" t="s">
        <v>1020</v>
      </c>
      <c r="B287" t="s">
        <v>5427</v>
      </c>
    </row>
    <row r="288" spans="1:2">
      <c r="A288" t="s">
        <v>1023</v>
      </c>
      <c r="B288" t="s">
        <v>5427</v>
      </c>
    </row>
    <row r="289" spans="1:2">
      <c r="A289" t="s">
        <v>1027</v>
      </c>
      <c r="B289" t="s">
        <v>5427</v>
      </c>
    </row>
    <row r="290" spans="1:2">
      <c r="A290" t="s">
        <v>1030</v>
      </c>
      <c r="B290" t="s">
        <v>5427</v>
      </c>
    </row>
    <row r="291" spans="1:2">
      <c r="A291" t="s">
        <v>1033</v>
      </c>
      <c r="B291" t="s">
        <v>5427</v>
      </c>
    </row>
    <row r="292" spans="1:2">
      <c r="A292" t="s">
        <v>1036</v>
      </c>
      <c r="B292" t="s">
        <v>5427</v>
      </c>
    </row>
    <row r="293" spans="1:2">
      <c r="A293" t="s">
        <v>1042</v>
      </c>
      <c r="B293" t="s">
        <v>5427</v>
      </c>
    </row>
    <row r="294" spans="1:2">
      <c r="A294" t="s">
        <v>1045</v>
      </c>
      <c r="B294" t="s">
        <v>5427</v>
      </c>
    </row>
    <row r="295" spans="1:2">
      <c r="A295" t="s">
        <v>1049</v>
      </c>
      <c r="B295" t="s">
        <v>5427</v>
      </c>
    </row>
    <row r="296" spans="1:2">
      <c r="A296" t="s">
        <v>1052</v>
      </c>
      <c r="B296" t="s">
        <v>5427</v>
      </c>
    </row>
    <row r="297" spans="1:2">
      <c r="A297" t="s">
        <v>1057</v>
      </c>
      <c r="B297" t="s">
        <v>5427</v>
      </c>
    </row>
    <row r="298" spans="1:2">
      <c r="A298" t="s">
        <v>1063</v>
      </c>
      <c r="B298" t="s">
        <v>5427</v>
      </c>
    </row>
    <row r="299" spans="1:2">
      <c r="A299" t="s">
        <v>1068</v>
      </c>
      <c r="B299" t="s">
        <v>5427</v>
      </c>
    </row>
    <row r="300" spans="1:2">
      <c r="A300" t="s">
        <v>1072</v>
      </c>
      <c r="B300" t="s">
        <v>5427</v>
      </c>
    </row>
    <row r="301" spans="1:2">
      <c r="A301" t="s">
        <v>1078</v>
      </c>
      <c r="B301" t="s">
        <v>5427</v>
      </c>
    </row>
    <row r="302" spans="1:2">
      <c r="A302" t="s">
        <v>1082</v>
      </c>
      <c r="B302" t="s">
        <v>5427</v>
      </c>
    </row>
    <row r="303" spans="1:2">
      <c r="A303" t="s">
        <v>1086</v>
      </c>
      <c r="B303" t="s">
        <v>5427</v>
      </c>
    </row>
    <row r="304" spans="1:2">
      <c r="A304" t="s">
        <v>1088</v>
      </c>
      <c r="B304" t="s">
        <v>5427</v>
      </c>
    </row>
    <row r="305" spans="1:2">
      <c r="A305" t="s">
        <v>1091</v>
      </c>
      <c r="B305" t="s">
        <v>5427</v>
      </c>
    </row>
    <row r="306" spans="1:2">
      <c r="A306" t="s">
        <v>1093</v>
      </c>
      <c r="B306" t="s">
        <v>5427</v>
      </c>
    </row>
    <row r="307" spans="1:2">
      <c r="A307" t="s">
        <v>1096</v>
      </c>
      <c r="B307" t="s">
        <v>5427</v>
      </c>
    </row>
    <row r="308" spans="1:2">
      <c r="A308" t="s">
        <v>1101</v>
      </c>
      <c r="B308" t="s">
        <v>5427</v>
      </c>
    </row>
    <row r="309" spans="1:2">
      <c r="A309" t="s">
        <v>1104</v>
      </c>
      <c r="B309" t="s">
        <v>5427</v>
      </c>
    </row>
    <row r="310" spans="1:2">
      <c r="A310" t="s">
        <v>1106</v>
      </c>
      <c r="B310" t="s">
        <v>5427</v>
      </c>
    </row>
    <row r="311" spans="1:2">
      <c r="A311" t="s">
        <v>1109</v>
      </c>
      <c r="B311" t="s">
        <v>5427</v>
      </c>
    </row>
    <row r="312" spans="1:2">
      <c r="A312" t="s">
        <v>1114</v>
      </c>
      <c r="B312" t="s">
        <v>5427</v>
      </c>
    </row>
    <row r="313" spans="1:2">
      <c r="A313" t="s">
        <v>1118</v>
      </c>
      <c r="B313" t="s">
        <v>5427</v>
      </c>
    </row>
    <row r="314" spans="1:2">
      <c r="A314" t="s">
        <v>1121</v>
      </c>
      <c r="B314" t="s">
        <v>5427</v>
      </c>
    </row>
    <row r="315" spans="1:2">
      <c r="A315" t="s">
        <v>1125</v>
      </c>
      <c r="B315" t="s">
        <v>5427</v>
      </c>
    </row>
    <row r="316" spans="1:2">
      <c r="A316" t="s">
        <v>1129</v>
      </c>
      <c r="B316" t="s">
        <v>5427</v>
      </c>
    </row>
    <row r="317" spans="1:2">
      <c r="A317" t="s">
        <v>1134</v>
      </c>
      <c r="B317" t="s">
        <v>5427</v>
      </c>
    </row>
    <row r="318" spans="1:2">
      <c r="A318" t="s">
        <v>1138</v>
      </c>
      <c r="B318" t="s">
        <v>5427</v>
      </c>
    </row>
    <row r="319" spans="1:2">
      <c r="A319" t="s">
        <v>1144</v>
      </c>
      <c r="B319" t="s">
        <v>5427</v>
      </c>
    </row>
    <row r="320" spans="1:2">
      <c r="A320" t="s">
        <v>1149</v>
      </c>
      <c r="B320" t="s">
        <v>5427</v>
      </c>
    </row>
    <row r="321" spans="1:2">
      <c r="A321" t="s">
        <v>1153</v>
      </c>
      <c r="B321" t="s">
        <v>5427</v>
      </c>
    </row>
    <row r="322" spans="1:2">
      <c r="A322" t="s">
        <v>1155</v>
      </c>
      <c r="B322" t="s">
        <v>5427</v>
      </c>
    </row>
    <row r="323" spans="1:2">
      <c r="A323" t="s">
        <v>1161</v>
      </c>
      <c r="B323" t="s">
        <v>5427</v>
      </c>
    </row>
    <row r="324" spans="1:2">
      <c r="A324" t="s">
        <v>1163</v>
      </c>
      <c r="B324" t="s">
        <v>5427</v>
      </c>
    </row>
    <row r="325" spans="1:2">
      <c r="A325" t="s">
        <v>1169</v>
      </c>
      <c r="B325" t="s">
        <v>5427</v>
      </c>
    </row>
    <row r="326" spans="1:2">
      <c r="A326" t="s">
        <v>1173</v>
      </c>
      <c r="B326" t="s">
        <v>5427</v>
      </c>
    </row>
    <row r="327" spans="1:2">
      <c r="A327" t="s">
        <v>1175</v>
      </c>
      <c r="B327" t="s">
        <v>5427</v>
      </c>
    </row>
    <row r="328" spans="1:2">
      <c r="A328" t="s">
        <v>1178</v>
      </c>
      <c r="B328" t="s">
        <v>5427</v>
      </c>
    </row>
    <row r="329" spans="1:2">
      <c r="A329" t="s">
        <v>1184</v>
      </c>
      <c r="B329" t="s">
        <v>5427</v>
      </c>
    </row>
    <row r="330" spans="1:2">
      <c r="A330" t="s">
        <v>1187</v>
      </c>
      <c r="B330" t="s">
        <v>5427</v>
      </c>
    </row>
    <row r="331" spans="1:2">
      <c r="A331" t="s">
        <v>1190</v>
      </c>
      <c r="B331" t="s">
        <v>5427</v>
      </c>
    </row>
    <row r="332" spans="1:2">
      <c r="A332" t="s">
        <v>1193</v>
      </c>
      <c r="B332" t="s">
        <v>5427</v>
      </c>
    </row>
    <row r="333" spans="1:2">
      <c r="A333" t="s">
        <v>1195</v>
      </c>
      <c r="B333" t="s">
        <v>5427</v>
      </c>
    </row>
    <row r="334" spans="1:2">
      <c r="A334" t="s">
        <v>1200</v>
      </c>
      <c r="B334" t="s">
        <v>5427</v>
      </c>
    </row>
    <row r="335" spans="1:2">
      <c r="A335" t="s">
        <v>1206</v>
      </c>
      <c r="B335" t="s">
        <v>5427</v>
      </c>
    </row>
    <row r="336" spans="1:2">
      <c r="A336" t="s">
        <v>1211</v>
      </c>
      <c r="B336" t="s">
        <v>5427</v>
      </c>
    </row>
    <row r="337" spans="1:2">
      <c r="A337" t="s">
        <v>1214</v>
      </c>
      <c r="B337" t="s">
        <v>5427</v>
      </c>
    </row>
    <row r="338" spans="1:2">
      <c r="A338" t="s">
        <v>1216</v>
      </c>
      <c r="B338" t="s">
        <v>5427</v>
      </c>
    </row>
    <row r="339" spans="1:2">
      <c r="A339" t="s">
        <v>1217</v>
      </c>
      <c r="B339" t="s">
        <v>5427</v>
      </c>
    </row>
    <row r="340" spans="1:2">
      <c r="A340" t="s">
        <v>1220</v>
      </c>
      <c r="B340" t="s">
        <v>5427</v>
      </c>
    </row>
    <row r="341" spans="1:2">
      <c r="A341" t="s">
        <v>1222</v>
      </c>
      <c r="B341" t="s">
        <v>5427</v>
      </c>
    </row>
    <row r="342" spans="1:2">
      <c r="A342" t="s">
        <v>1226</v>
      </c>
      <c r="B342" t="s">
        <v>5427</v>
      </c>
    </row>
    <row r="343" spans="1:2">
      <c r="A343" t="s">
        <v>1228</v>
      </c>
      <c r="B343" t="s">
        <v>5427</v>
      </c>
    </row>
    <row r="344" spans="1:2">
      <c r="A344" t="s">
        <v>1230</v>
      </c>
      <c r="B344" t="s">
        <v>5427</v>
      </c>
    </row>
    <row r="345" spans="1:2">
      <c r="A345" t="s">
        <v>1234</v>
      </c>
      <c r="B345" t="s">
        <v>5427</v>
      </c>
    </row>
    <row r="346" spans="1:2">
      <c r="A346" t="s">
        <v>1239</v>
      </c>
      <c r="B346" t="s">
        <v>5427</v>
      </c>
    </row>
    <row r="347" spans="1:2">
      <c r="A347" t="s">
        <v>1242</v>
      </c>
      <c r="B347" t="s">
        <v>5427</v>
      </c>
    </row>
    <row r="348" spans="1:2">
      <c r="A348" t="s">
        <v>1246</v>
      </c>
      <c r="B348" t="s">
        <v>5427</v>
      </c>
    </row>
    <row r="349" spans="1:2">
      <c r="A349" t="s">
        <v>1250</v>
      </c>
      <c r="B349" t="s">
        <v>5427</v>
      </c>
    </row>
    <row r="350" spans="1:2">
      <c r="A350" t="s">
        <v>1251</v>
      </c>
      <c r="B350" t="s">
        <v>5427</v>
      </c>
    </row>
    <row r="351" spans="1:2">
      <c r="A351" t="s">
        <v>1254</v>
      </c>
      <c r="B351" t="s">
        <v>5427</v>
      </c>
    </row>
    <row r="352" spans="1:2">
      <c r="A352" t="s">
        <v>1258</v>
      </c>
      <c r="B352" t="s">
        <v>5427</v>
      </c>
    </row>
    <row r="353" spans="1:2">
      <c r="A353" t="s">
        <v>1263</v>
      </c>
      <c r="B353" t="s">
        <v>5427</v>
      </c>
    </row>
    <row r="354" spans="1:2">
      <c r="A354" t="s">
        <v>1266</v>
      </c>
      <c r="B354" t="s">
        <v>5427</v>
      </c>
    </row>
    <row r="355" spans="1:2">
      <c r="A355" t="s">
        <v>1271</v>
      </c>
      <c r="B355" t="s">
        <v>5427</v>
      </c>
    </row>
    <row r="356" spans="1:2">
      <c r="A356" t="s">
        <v>1273</v>
      </c>
      <c r="B356" t="s">
        <v>5427</v>
      </c>
    </row>
    <row r="357" spans="1:2">
      <c r="A357" t="s">
        <v>1275</v>
      </c>
      <c r="B357" t="s">
        <v>5427</v>
      </c>
    </row>
    <row r="358" spans="1:2">
      <c r="A358" t="s">
        <v>1279</v>
      </c>
      <c r="B358" t="s">
        <v>5427</v>
      </c>
    </row>
    <row r="359" spans="1:2">
      <c r="A359" t="s">
        <v>1282</v>
      </c>
      <c r="B359" t="s">
        <v>5427</v>
      </c>
    </row>
    <row r="360" spans="1:2">
      <c r="A360" t="s">
        <v>1285</v>
      </c>
      <c r="B360" t="s">
        <v>5427</v>
      </c>
    </row>
    <row r="361" spans="1:2">
      <c r="A361" t="s">
        <v>1288</v>
      </c>
      <c r="B361" t="s">
        <v>5427</v>
      </c>
    </row>
    <row r="362" spans="1:2">
      <c r="A362" t="s">
        <v>1291</v>
      </c>
      <c r="B362" t="s">
        <v>5427</v>
      </c>
    </row>
    <row r="363" spans="1:2">
      <c r="A363" t="s">
        <v>1294</v>
      </c>
      <c r="B363" t="s">
        <v>5427</v>
      </c>
    </row>
    <row r="364" spans="1:2">
      <c r="A364" t="s">
        <v>1298</v>
      </c>
      <c r="B364" t="s">
        <v>5427</v>
      </c>
    </row>
    <row r="365" spans="1:2">
      <c r="A365" t="s">
        <v>1301</v>
      </c>
      <c r="B365" t="s">
        <v>5427</v>
      </c>
    </row>
    <row r="366" spans="1:2">
      <c r="A366" t="s">
        <v>1305</v>
      </c>
      <c r="B366" t="s">
        <v>5427</v>
      </c>
    </row>
    <row r="367" spans="1:2">
      <c r="A367" t="s">
        <v>1308</v>
      </c>
      <c r="B367" t="s">
        <v>5427</v>
      </c>
    </row>
    <row r="368" spans="1:2">
      <c r="A368" t="s">
        <v>1311</v>
      </c>
      <c r="B368" t="s">
        <v>5427</v>
      </c>
    </row>
    <row r="369" spans="1:2">
      <c r="A369" t="s">
        <v>1314</v>
      </c>
      <c r="B369" t="s">
        <v>5427</v>
      </c>
    </row>
    <row r="370" spans="1:2">
      <c r="A370" t="s">
        <v>1317</v>
      </c>
      <c r="B370" t="s">
        <v>5427</v>
      </c>
    </row>
    <row r="371" spans="1:2">
      <c r="A371" t="s">
        <v>1323</v>
      </c>
      <c r="B371" t="s">
        <v>5427</v>
      </c>
    </row>
    <row r="372" spans="1:2">
      <c r="A372" t="s">
        <v>1327</v>
      </c>
      <c r="B372" t="s">
        <v>5427</v>
      </c>
    </row>
    <row r="373" spans="1:2">
      <c r="A373" t="s">
        <v>1330</v>
      </c>
      <c r="B373" t="s">
        <v>5427</v>
      </c>
    </row>
    <row r="374" spans="1:2">
      <c r="A374" t="s">
        <v>1335</v>
      </c>
      <c r="B374" t="s">
        <v>5427</v>
      </c>
    </row>
    <row r="375" spans="1:2">
      <c r="A375" t="s">
        <v>1340</v>
      </c>
      <c r="B375" t="s">
        <v>5427</v>
      </c>
    </row>
    <row r="376" spans="1:2">
      <c r="A376" t="s">
        <v>1344</v>
      </c>
      <c r="B376" t="s">
        <v>5427</v>
      </c>
    </row>
    <row r="377" spans="1:2">
      <c r="A377" t="s">
        <v>1347</v>
      </c>
      <c r="B377" t="s">
        <v>5427</v>
      </c>
    </row>
    <row r="378" spans="1:2">
      <c r="A378" t="s">
        <v>1348</v>
      </c>
      <c r="B378" t="s">
        <v>5427</v>
      </c>
    </row>
    <row r="379" spans="1:2">
      <c r="A379" t="s">
        <v>1351</v>
      </c>
      <c r="B379" t="s">
        <v>5427</v>
      </c>
    </row>
    <row r="380" spans="1:2">
      <c r="A380" t="s">
        <v>1355</v>
      </c>
      <c r="B380" t="s">
        <v>5427</v>
      </c>
    </row>
    <row r="381" spans="1:2">
      <c r="A381" t="s">
        <v>1359</v>
      </c>
      <c r="B381" t="s">
        <v>5427</v>
      </c>
    </row>
    <row r="382" spans="1:2">
      <c r="A382" t="s">
        <v>1361</v>
      </c>
      <c r="B382" t="s">
        <v>5427</v>
      </c>
    </row>
    <row r="383" spans="1:2">
      <c r="A383" t="s">
        <v>1366</v>
      </c>
      <c r="B383" t="s">
        <v>5427</v>
      </c>
    </row>
    <row r="384" spans="1:2">
      <c r="A384" t="s">
        <v>1370</v>
      </c>
      <c r="B384" t="s">
        <v>5427</v>
      </c>
    </row>
    <row r="385" spans="1:2">
      <c r="A385" t="s">
        <v>5428</v>
      </c>
      <c r="B385" t="s">
        <v>5427</v>
      </c>
    </row>
    <row r="386" spans="1:2">
      <c r="A386" t="s">
        <v>1376</v>
      </c>
      <c r="B386" t="s">
        <v>5427</v>
      </c>
    </row>
    <row r="387" spans="1:2">
      <c r="A387" t="s">
        <v>1380</v>
      </c>
      <c r="B387" t="s">
        <v>5427</v>
      </c>
    </row>
    <row r="388" spans="1:2">
      <c r="A388" t="s">
        <v>1385</v>
      </c>
      <c r="B388" t="s">
        <v>5427</v>
      </c>
    </row>
    <row r="389" spans="1:2">
      <c r="A389" t="s">
        <v>1387</v>
      </c>
      <c r="B389" t="s">
        <v>5427</v>
      </c>
    </row>
    <row r="390" spans="1:2">
      <c r="A390" t="s">
        <v>1392</v>
      </c>
      <c r="B390" t="s">
        <v>5427</v>
      </c>
    </row>
    <row r="391" spans="1:2">
      <c r="A391" t="s">
        <v>1396</v>
      </c>
      <c r="B391" t="s">
        <v>5427</v>
      </c>
    </row>
    <row r="392" spans="1:2">
      <c r="A392" t="s">
        <v>1398</v>
      </c>
      <c r="B392" t="s">
        <v>5427</v>
      </c>
    </row>
    <row r="393" spans="1:2">
      <c r="A393" t="s">
        <v>1399</v>
      </c>
      <c r="B393" t="s">
        <v>5427</v>
      </c>
    </row>
    <row r="394" spans="1:2">
      <c r="A394" t="s">
        <v>1401</v>
      </c>
      <c r="B394" t="s">
        <v>5427</v>
      </c>
    </row>
    <row r="395" spans="1:2">
      <c r="A395" t="s">
        <v>1402</v>
      </c>
      <c r="B395" t="s">
        <v>5427</v>
      </c>
    </row>
    <row r="396" spans="1:2">
      <c r="A396" t="s">
        <v>1403</v>
      </c>
      <c r="B396" t="s">
        <v>5427</v>
      </c>
    </row>
    <row r="397" spans="1:2">
      <c r="A397" t="s">
        <v>1405</v>
      </c>
      <c r="B397" t="s">
        <v>5427</v>
      </c>
    </row>
    <row r="398" spans="1:2">
      <c r="A398" t="s">
        <v>1407</v>
      </c>
      <c r="B398" t="s">
        <v>5427</v>
      </c>
    </row>
    <row r="399" spans="1:2">
      <c r="A399" t="s">
        <v>1411</v>
      </c>
      <c r="B399" t="s">
        <v>5427</v>
      </c>
    </row>
    <row r="400" spans="1:2">
      <c r="A400" t="s">
        <v>1412</v>
      </c>
      <c r="B400" t="s">
        <v>5427</v>
      </c>
    </row>
    <row r="401" spans="1:2">
      <c r="A401" t="s">
        <v>1413</v>
      </c>
      <c r="B401" t="s">
        <v>5427</v>
      </c>
    </row>
    <row r="402" spans="1:2">
      <c r="A402" t="s">
        <v>1414</v>
      </c>
      <c r="B402" t="s">
        <v>5427</v>
      </c>
    </row>
    <row r="403" spans="1:2">
      <c r="A403" t="s">
        <v>1416</v>
      </c>
      <c r="B403" t="s">
        <v>5427</v>
      </c>
    </row>
    <row r="404" spans="1:2">
      <c r="A404" t="s">
        <v>1417</v>
      </c>
      <c r="B404" t="s">
        <v>5427</v>
      </c>
    </row>
    <row r="405" spans="1:2">
      <c r="A405" t="s">
        <v>1420</v>
      </c>
      <c r="B405" t="s">
        <v>5427</v>
      </c>
    </row>
    <row r="406" spans="1:2">
      <c r="A406" t="s">
        <v>1421</v>
      </c>
      <c r="B406" t="s">
        <v>5427</v>
      </c>
    </row>
    <row r="407" spans="1:2">
      <c r="A407" t="s">
        <v>1422</v>
      </c>
      <c r="B407" t="s">
        <v>5427</v>
      </c>
    </row>
    <row r="408" spans="1:2">
      <c r="A408" t="s">
        <v>1423</v>
      </c>
      <c r="B408" t="s">
        <v>5427</v>
      </c>
    </row>
    <row r="409" spans="1:2">
      <c r="A409" t="s">
        <v>1425</v>
      </c>
      <c r="B409" t="s">
        <v>5427</v>
      </c>
    </row>
    <row r="410" spans="1:2">
      <c r="A410" t="s">
        <v>1426</v>
      </c>
      <c r="B410" t="s">
        <v>5427</v>
      </c>
    </row>
    <row r="411" spans="1:2">
      <c r="A411" t="s">
        <v>1427</v>
      </c>
      <c r="B411" t="s">
        <v>5427</v>
      </c>
    </row>
    <row r="412" spans="1:2">
      <c r="A412" t="s">
        <v>1428</v>
      </c>
      <c r="B412" t="s">
        <v>5427</v>
      </c>
    </row>
    <row r="413" spans="1:2">
      <c r="A413" t="s">
        <v>1429</v>
      </c>
      <c r="B413" t="s">
        <v>5427</v>
      </c>
    </row>
    <row r="414" spans="1:2">
      <c r="A414" t="s">
        <v>1430</v>
      </c>
      <c r="B414" t="s">
        <v>5427</v>
      </c>
    </row>
    <row r="415" spans="1:2">
      <c r="A415" t="s">
        <v>1431</v>
      </c>
      <c r="B415" t="s">
        <v>5427</v>
      </c>
    </row>
    <row r="416" spans="1:2">
      <c r="A416" t="s">
        <v>1434</v>
      </c>
      <c r="B416" t="s">
        <v>5427</v>
      </c>
    </row>
    <row r="417" spans="1:2">
      <c r="A417" t="s">
        <v>1435</v>
      </c>
      <c r="B417" t="s">
        <v>5427</v>
      </c>
    </row>
    <row r="418" spans="1:2">
      <c r="A418" t="s">
        <v>1436</v>
      </c>
      <c r="B418" t="s">
        <v>5427</v>
      </c>
    </row>
    <row r="419" spans="1:2">
      <c r="A419" t="s">
        <v>1437</v>
      </c>
      <c r="B419" t="s">
        <v>5427</v>
      </c>
    </row>
    <row r="420" spans="1:2">
      <c r="A420" t="s">
        <v>1438</v>
      </c>
      <c r="B420" t="s">
        <v>5427</v>
      </c>
    </row>
    <row r="421" spans="1:2">
      <c r="A421" t="s">
        <v>1442</v>
      </c>
      <c r="B421" t="s">
        <v>5427</v>
      </c>
    </row>
    <row r="422" spans="1:2">
      <c r="A422" t="s">
        <v>1443</v>
      </c>
      <c r="B422" t="s">
        <v>5427</v>
      </c>
    </row>
    <row r="423" spans="1:2">
      <c r="A423" t="s">
        <v>1444</v>
      </c>
      <c r="B423" t="s">
        <v>5427</v>
      </c>
    </row>
    <row r="424" spans="1:2">
      <c r="A424" t="s">
        <v>1445</v>
      </c>
      <c r="B424" t="s">
        <v>5427</v>
      </c>
    </row>
    <row r="425" spans="1:2">
      <c r="A425" t="s">
        <v>1446</v>
      </c>
      <c r="B425" t="s">
        <v>5427</v>
      </c>
    </row>
    <row r="426" spans="1:2">
      <c r="A426" t="s">
        <v>1450</v>
      </c>
      <c r="B426" t="s">
        <v>5427</v>
      </c>
    </row>
    <row r="427" spans="1:2">
      <c r="A427" t="s">
        <v>1452</v>
      </c>
      <c r="B427" t="s">
        <v>5427</v>
      </c>
    </row>
    <row r="428" spans="1:2">
      <c r="A428" t="s">
        <v>1453</v>
      </c>
      <c r="B428" t="s">
        <v>5427</v>
      </c>
    </row>
    <row r="429" spans="1:2">
      <c r="A429" t="s">
        <v>1454</v>
      </c>
      <c r="B429" t="s">
        <v>5427</v>
      </c>
    </row>
    <row r="430" spans="1:2">
      <c r="A430" t="s">
        <v>1459</v>
      </c>
      <c r="B430" t="s">
        <v>5427</v>
      </c>
    </row>
    <row r="431" spans="1:2">
      <c r="A431" t="s">
        <v>1460</v>
      </c>
      <c r="B431" t="s">
        <v>5427</v>
      </c>
    </row>
    <row r="432" spans="1:2">
      <c r="A432" t="s">
        <v>1465</v>
      </c>
      <c r="B432" t="s">
        <v>5427</v>
      </c>
    </row>
    <row r="433" spans="1:2">
      <c r="A433" t="s">
        <v>1469</v>
      </c>
      <c r="B433" t="s">
        <v>5427</v>
      </c>
    </row>
    <row r="434" spans="1:2">
      <c r="A434" t="s">
        <v>1471</v>
      </c>
      <c r="B434" t="s">
        <v>5427</v>
      </c>
    </row>
    <row r="435" spans="1:2">
      <c r="A435" t="s">
        <v>1473</v>
      </c>
      <c r="B435" t="s">
        <v>5427</v>
      </c>
    </row>
    <row r="436" spans="1:2">
      <c r="A436" t="s">
        <v>1478</v>
      </c>
      <c r="B436" t="s">
        <v>5427</v>
      </c>
    </row>
    <row r="437" spans="1:2">
      <c r="A437" t="s">
        <v>1482</v>
      </c>
      <c r="B437" t="s">
        <v>5427</v>
      </c>
    </row>
    <row r="438" spans="1:2">
      <c r="A438" t="s">
        <v>1486</v>
      </c>
      <c r="B438" t="s">
        <v>5427</v>
      </c>
    </row>
    <row r="439" spans="1:2">
      <c r="A439" t="s">
        <v>1489</v>
      </c>
      <c r="B439" t="s">
        <v>5427</v>
      </c>
    </row>
    <row r="440" spans="1:2">
      <c r="A440" t="s">
        <v>1493</v>
      </c>
      <c r="B440" t="s">
        <v>5427</v>
      </c>
    </row>
    <row r="441" spans="1:2">
      <c r="A441" t="s">
        <v>1499</v>
      </c>
      <c r="B441" t="s">
        <v>5427</v>
      </c>
    </row>
    <row r="442" spans="1:2">
      <c r="A442" t="s">
        <v>1505</v>
      </c>
      <c r="B442" t="s">
        <v>5427</v>
      </c>
    </row>
    <row r="443" spans="1:2">
      <c r="A443" t="s">
        <v>1507</v>
      </c>
      <c r="B443" t="s">
        <v>5427</v>
      </c>
    </row>
    <row r="444" spans="1:2">
      <c r="A444" t="s">
        <v>1509</v>
      </c>
      <c r="B444" t="s">
        <v>5427</v>
      </c>
    </row>
    <row r="445" spans="1:2">
      <c r="A445" t="s">
        <v>1514</v>
      </c>
      <c r="B445" t="s">
        <v>5427</v>
      </c>
    </row>
    <row r="446" spans="1:2">
      <c r="A446" t="s">
        <v>1516</v>
      </c>
      <c r="B446" t="s">
        <v>5427</v>
      </c>
    </row>
    <row r="447" spans="1:2">
      <c r="A447" t="s">
        <v>1523</v>
      </c>
      <c r="B447" t="s">
        <v>5427</v>
      </c>
    </row>
    <row r="448" spans="1:2">
      <c r="A448" t="s">
        <v>1526</v>
      </c>
      <c r="B448" t="s">
        <v>5427</v>
      </c>
    </row>
    <row r="449" spans="1:2">
      <c r="A449" t="s">
        <v>1529</v>
      </c>
      <c r="B449" t="s">
        <v>5427</v>
      </c>
    </row>
    <row r="450" spans="1:2">
      <c r="A450" t="s">
        <v>1531</v>
      </c>
      <c r="B450" t="s">
        <v>5427</v>
      </c>
    </row>
    <row r="451" spans="1:2">
      <c r="A451" t="s">
        <v>1533</v>
      </c>
      <c r="B451" t="s">
        <v>5427</v>
      </c>
    </row>
    <row r="452" spans="1:2">
      <c r="A452" t="s">
        <v>1535</v>
      </c>
      <c r="B452" t="s">
        <v>5427</v>
      </c>
    </row>
    <row r="453" spans="1:2">
      <c r="A453" t="s">
        <v>1538</v>
      </c>
      <c r="B453" t="s">
        <v>5427</v>
      </c>
    </row>
    <row r="454" spans="1:2">
      <c r="A454" t="s">
        <v>1543</v>
      </c>
      <c r="B454" t="s">
        <v>5427</v>
      </c>
    </row>
    <row r="455" spans="1:2">
      <c r="A455" t="s">
        <v>1547</v>
      </c>
      <c r="B455" t="s">
        <v>5427</v>
      </c>
    </row>
    <row r="456" spans="1:2">
      <c r="A456" t="s">
        <v>1557</v>
      </c>
      <c r="B456" t="s">
        <v>5427</v>
      </c>
    </row>
    <row r="457" spans="1:2">
      <c r="A457" t="s">
        <v>1560</v>
      </c>
      <c r="B457" t="s">
        <v>5427</v>
      </c>
    </row>
    <row r="458" spans="1:2">
      <c r="A458" t="s">
        <v>1566</v>
      </c>
      <c r="B458" t="s">
        <v>5427</v>
      </c>
    </row>
    <row r="459" spans="1:2">
      <c r="A459" t="s">
        <v>1570</v>
      </c>
      <c r="B459" t="s">
        <v>5427</v>
      </c>
    </row>
    <row r="460" spans="1:2">
      <c r="A460" t="s">
        <v>1572</v>
      </c>
      <c r="B460" t="s">
        <v>5427</v>
      </c>
    </row>
    <row r="461" spans="1:2">
      <c r="A461" t="s">
        <v>1574</v>
      </c>
      <c r="B461" t="s">
        <v>5427</v>
      </c>
    </row>
    <row r="462" spans="1:2">
      <c r="A462" t="s">
        <v>1577</v>
      </c>
      <c r="B462" t="s">
        <v>5427</v>
      </c>
    </row>
    <row r="463" spans="1:2">
      <c r="A463" t="s">
        <v>1583</v>
      </c>
      <c r="B463" t="s">
        <v>5427</v>
      </c>
    </row>
    <row r="464" spans="1:2">
      <c r="A464" t="s">
        <v>1587</v>
      </c>
      <c r="B464" t="s">
        <v>5427</v>
      </c>
    </row>
    <row r="465" spans="1:2">
      <c r="A465" t="s">
        <v>1590</v>
      </c>
      <c r="B465" t="s">
        <v>5427</v>
      </c>
    </row>
    <row r="466" spans="1:2">
      <c r="A466" t="s">
        <v>1594</v>
      </c>
      <c r="B466" t="s">
        <v>5427</v>
      </c>
    </row>
    <row r="467" spans="1:2">
      <c r="A467" t="s">
        <v>1598</v>
      </c>
      <c r="B467" t="s">
        <v>5427</v>
      </c>
    </row>
    <row r="468" spans="1:2">
      <c r="A468" t="s">
        <v>1603</v>
      </c>
      <c r="B468" t="s">
        <v>5427</v>
      </c>
    </row>
    <row r="469" spans="1:2">
      <c r="A469" t="s">
        <v>1607</v>
      </c>
      <c r="B469" t="s">
        <v>5427</v>
      </c>
    </row>
    <row r="470" spans="1:2">
      <c r="A470" t="s">
        <v>1612</v>
      </c>
      <c r="B470" t="s">
        <v>5427</v>
      </c>
    </row>
    <row r="471" spans="1:2">
      <c r="A471" t="s">
        <v>1614</v>
      </c>
      <c r="B471" t="s">
        <v>5427</v>
      </c>
    </row>
    <row r="472" spans="1:2">
      <c r="A472" t="s">
        <v>5429</v>
      </c>
      <c r="B472" t="s">
        <v>5427</v>
      </c>
    </row>
    <row r="473" spans="1:2">
      <c r="A473" t="s">
        <v>1629</v>
      </c>
      <c r="B473" t="s">
        <v>5427</v>
      </c>
    </row>
    <row r="474" spans="1:2">
      <c r="A474" t="s">
        <v>1637</v>
      </c>
      <c r="B474" t="s">
        <v>5427</v>
      </c>
    </row>
    <row r="475" spans="1:2">
      <c r="A475" t="s">
        <v>1645</v>
      </c>
      <c r="B475" t="s">
        <v>5427</v>
      </c>
    </row>
    <row r="476" spans="1:2">
      <c r="A476" t="s">
        <v>1648</v>
      </c>
      <c r="B476" t="s">
        <v>5427</v>
      </c>
    </row>
    <row r="477" spans="1:2">
      <c r="A477" t="s">
        <v>1657</v>
      </c>
      <c r="B477" t="s">
        <v>5427</v>
      </c>
    </row>
    <row r="478" spans="1:2">
      <c r="A478" t="s">
        <v>851</v>
      </c>
      <c r="B478" t="s">
        <v>5427</v>
      </c>
    </row>
    <row r="479" spans="1:2">
      <c r="A479" t="s">
        <v>1666</v>
      </c>
      <c r="B479" t="s">
        <v>5427</v>
      </c>
    </row>
    <row r="480" spans="1:2">
      <c r="A480" t="s">
        <v>865</v>
      </c>
      <c r="B480" t="s">
        <v>5427</v>
      </c>
    </row>
    <row r="481" spans="1:2">
      <c r="A481" t="s">
        <v>1667</v>
      </c>
      <c r="B481" t="s">
        <v>5427</v>
      </c>
    </row>
    <row r="482" spans="1:2">
      <c r="A482" t="s">
        <v>1262</v>
      </c>
      <c r="B482" t="s">
        <v>5427</v>
      </c>
    </row>
    <row r="483" spans="1:2">
      <c r="A483" t="s">
        <v>1668</v>
      </c>
      <c r="B483" t="s">
        <v>5427</v>
      </c>
    </row>
    <row r="484" spans="1:2">
      <c r="A484" t="s">
        <v>1669</v>
      </c>
      <c r="B484" t="s">
        <v>5427</v>
      </c>
    </row>
    <row r="485" spans="1:2">
      <c r="A485" t="s">
        <v>1670</v>
      </c>
      <c r="B485" t="s">
        <v>5427</v>
      </c>
    </row>
    <row r="486" spans="1:2">
      <c r="A486" t="s">
        <v>1671</v>
      </c>
      <c r="B486" t="s">
        <v>5427</v>
      </c>
    </row>
    <row r="487" spans="1:2">
      <c r="A487" t="s">
        <v>1672</v>
      </c>
      <c r="B487" t="s">
        <v>5427</v>
      </c>
    </row>
    <row r="488" spans="1:2">
      <c r="A488" t="s">
        <v>1673</v>
      </c>
      <c r="B488" t="s">
        <v>5427</v>
      </c>
    </row>
    <row r="489" spans="1:2">
      <c r="A489" t="s">
        <v>1674</v>
      </c>
      <c r="B489" t="s">
        <v>5427</v>
      </c>
    </row>
    <row r="490" spans="1:2">
      <c r="A490" t="s">
        <v>1675</v>
      </c>
      <c r="B490" t="s">
        <v>5427</v>
      </c>
    </row>
    <row r="491" spans="1:2">
      <c r="A491" t="s">
        <v>1676</v>
      </c>
      <c r="B491" t="s">
        <v>5427</v>
      </c>
    </row>
    <row r="492" spans="1:2">
      <c r="A492" t="s">
        <v>1677</v>
      </c>
      <c r="B492" t="s">
        <v>5427</v>
      </c>
    </row>
    <row r="493" spans="1:2">
      <c r="A493" t="s">
        <v>1678</v>
      </c>
      <c r="B493" t="s">
        <v>5427</v>
      </c>
    </row>
    <row r="494" spans="1:2">
      <c r="A494" t="s">
        <v>1679</v>
      </c>
      <c r="B494" t="s">
        <v>5427</v>
      </c>
    </row>
    <row r="495" spans="1:2">
      <c r="A495" t="s">
        <v>1681</v>
      </c>
      <c r="B495" t="s">
        <v>5427</v>
      </c>
    </row>
    <row r="496" spans="1:2">
      <c r="A496" t="s">
        <v>1682</v>
      </c>
      <c r="B496" t="s">
        <v>5427</v>
      </c>
    </row>
    <row r="497" spans="1:2">
      <c r="A497" t="s">
        <v>1683</v>
      </c>
      <c r="B497" t="s">
        <v>5427</v>
      </c>
    </row>
    <row r="498" spans="1:2">
      <c r="A498" t="s">
        <v>1684</v>
      </c>
      <c r="B498" t="s">
        <v>5427</v>
      </c>
    </row>
    <row r="499" spans="1:2">
      <c r="A499" t="s">
        <v>1685</v>
      </c>
      <c r="B499" t="s">
        <v>5427</v>
      </c>
    </row>
    <row r="500" spans="1:2">
      <c r="A500" t="s">
        <v>1686</v>
      </c>
      <c r="B500" t="s">
        <v>5427</v>
      </c>
    </row>
    <row r="501" spans="1:2">
      <c r="A501" t="s">
        <v>1687</v>
      </c>
      <c r="B501" t="s">
        <v>5427</v>
      </c>
    </row>
    <row r="502" spans="1:2">
      <c r="A502" t="s">
        <v>1688</v>
      </c>
      <c r="B502" t="s">
        <v>5427</v>
      </c>
    </row>
    <row r="503" spans="1:2">
      <c r="A503" t="s">
        <v>1689</v>
      </c>
      <c r="B503" t="s">
        <v>5427</v>
      </c>
    </row>
    <row r="504" spans="1:2">
      <c r="A504" t="s">
        <v>1690</v>
      </c>
      <c r="B504" t="s">
        <v>5427</v>
      </c>
    </row>
    <row r="505" spans="1:2">
      <c r="A505" t="s">
        <v>1691</v>
      </c>
      <c r="B505" t="s">
        <v>5427</v>
      </c>
    </row>
    <row r="506" spans="1:2">
      <c r="A506" t="s">
        <v>1692</v>
      </c>
      <c r="B506" t="s">
        <v>5427</v>
      </c>
    </row>
    <row r="507" spans="1:2">
      <c r="A507" t="s">
        <v>1693</v>
      </c>
      <c r="B507" t="s">
        <v>5427</v>
      </c>
    </row>
    <row r="508" spans="1:2">
      <c r="A508" t="s">
        <v>1694</v>
      </c>
      <c r="B508" t="s">
        <v>5427</v>
      </c>
    </row>
    <row r="509" spans="1:2">
      <c r="A509" t="s">
        <v>1695</v>
      </c>
      <c r="B509" t="s">
        <v>5427</v>
      </c>
    </row>
    <row r="510" spans="1:2">
      <c r="A510" t="s">
        <v>1696</v>
      </c>
      <c r="B510" t="s">
        <v>5427</v>
      </c>
    </row>
    <row r="511" spans="1:2">
      <c r="A511" t="s">
        <v>1697</v>
      </c>
      <c r="B511" t="s">
        <v>5427</v>
      </c>
    </row>
    <row r="512" spans="1:2">
      <c r="A512" t="s">
        <v>1698</v>
      </c>
      <c r="B512" t="s">
        <v>5427</v>
      </c>
    </row>
    <row r="513" spans="1:2">
      <c r="A513" t="s">
        <v>1699</v>
      </c>
      <c r="B513" t="s">
        <v>5427</v>
      </c>
    </row>
    <row r="514" spans="1:2">
      <c r="A514" t="s">
        <v>1700</v>
      </c>
      <c r="B514" t="s">
        <v>5427</v>
      </c>
    </row>
    <row r="515" spans="1:2">
      <c r="A515" t="s">
        <v>1701</v>
      </c>
      <c r="B515" t="s">
        <v>5427</v>
      </c>
    </row>
    <row r="516" spans="1:2">
      <c r="A516" t="s">
        <v>1702</v>
      </c>
      <c r="B516" t="s">
        <v>5427</v>
      </c>
    </row>
    <row r="517" spans="1:2">
      <c r="A517" t="s">
        <v>1703</v>
      </c>
      <c r="B517" t="s">
        <v>5427</v>
      </c>
    </row>
    <row r="518" spans="1:2">
      <c r="A518" t="s">
        <v>1704</v>
      </c>
      <c r="B518" t="s">
        <v>5427</v>
      </c>
    </row>
    <row r="519" spans="1:2">
      <c r="A519" t="s">
        <v>1705</v>
      </c>
      <c r="B519" t="s">
        <v>5427</v>
      </c>
    </row>
    <row r="520" spans="1:2">
      <c r="A520" t="s">
        <v>1706</v>
      </c>
      <c r="B520" t="s">
        <v>5427</v>
      </c>
    </row>
    <row r="521" spans="1:2">
      <c r="A521" t="s">
        <v>1707</v>
      </c>
      <c r="B521" t="s">
        <v>5427</v>
      </c>
    </row>
    <row r="522" spans="1:2">
      <c r="A522" t="s">
        <v>1708</v>
      </c>
      <c r="B522" t="s">
        <v>5427</v>
      </c>
    </row>
    <row r="523" spans="1:2">
      <c r="A523" t="s">
        <v>1709</v>
      </c>
      <c r="B523" t="s">
        <v>5427</v>
      </c>
    </row>
    <row r="524" spans="1:2">
      <c r="A524" t="s">
        <v>1710</v>
      </c>
      <c r="B524" t="s">
        <v>5427</v>
      </c>
    </row>
    <row r="525" spans="1:2">
      <c r="A525" t="s">
        <v>1711</v>
      </c>
      <c r="B525" t="s">
        <v>5427</v>
      </c>
    </row>
    <row r="526" spans="1:2">
      <c r="A526" t="s">
        <v>1712</v>
      </c>
      <c r="B526" t="s">
        <v>5427</v>
      </c>
    </row>
    <row r="527" spans="1:2">
      <c r="A527" t="s">
        <v>1713</v>
      </c>
      <c r="B527" t="s">
        <v>5427</v>
      </c>
    </row>
    <row r="528" spans="1:2">
      <c r="A528" t="s">
        <v>1714</v>
      </c>
      <c r="B528" t="s">
        <v>5427</v>
      </c>
    </row>
    <row r="529" spans="1:2">
      <c r="A529" t="s">
        <v>1715</v>
      </c>
      <c r="B529" t="s">
        <v>5427</v>
      </c>
    </row>
    <row r="530" spans="1:2">
      <c r="A530" t="s">
        <v>1716</v>
      </c>
      <c r="B530" t="s">
        <v>5427</v>
      </c>
    </row>
    <row r="531" spans="1:2">
      <c r="A531" t="s">
        <v>1717</v>
      </c>
      <c r="B531" t="s">
        <v>5427</v>
      </c>
    </row>
    <row r="532" spans="1:2">
      <c r="A532" t="s">
        <v>1718</v>
      </c>
      <c r="B532" t="s">
        <v>5427</v>
      </c>
    </row>
    <row r="533" spans="1:2">
      <c r="A533" t="s">
        <v>1719</v>
      </c>
      <c r="B533" t="s">
        <v>5427</v>
      </c>
    </row>
    <row r="534" spans="1:2">
      <c r="A534" t="s">
        <v>1720</v>
      </c>
      <c r="B534" t="s">
        <v>5427</v>
      </c>
    </row>
    <row r="535" spans="1:2">
      <c r="A535" t="s">
        <v>1721</v>
      </c>
      <c r="B535" t="s">
        <v>5427</v>
      </c>
    </row>
    <row r="536" spans="1:2">
      <c r="A536" t="s">
        <v>1722</v>
      </c>
      <c r="B536" t="s">
        <v>5427</v>
      </c>
    </row>
    <row r="537" spans="1:2">
      <c r="A537" t="s">
        <v>1723</v>
      </c>
      <c r="B537" t="s">
        <v>5427</v>
      </c>
    </row>
    <row r="538" spans="1:2">
      <c r="A538" t="s">
        <v>1724</v>
      </c>
      <c r="B538" t="s">
        <v>5427</v>
      </c>
    </row>
    <row r="539" spans="1:2">
      <c r="A539" t="s">
        <v>1725</v>
      </c>
      <c r="B539" t="s">
        <v>5427</v>
      </c>
    </row>
    <row r="540" spans="1:2">
      <c r="A540" t="s">
        <v>1726</v>
      </c>
      <c r="B540" t="s">
        <v>5427</v>
      </c>
    </row>
    <row r="541" spans="1:2">
      <c r="A541" t="s">
        <v>1727</v>
      </c>
      <c r="B541" t="s">
        <v>5427</v>
      </c>
    </row>
    <row r="542" spans="1:2">
      <c r="A542" t="s">
        <v>1729</v>
      </c>
      <c r="B542" t="s">
        <v>5427</v>
      </c>
    </row>
    <row r="543" spans="1:2">
      <c r="A543" t="s">
        <v>1730</v>
      </c>
      <c r="B543" t="s">
        <v>5427</v>
      </c>
    </row>
    <row r="544" spans="1:2">
      <c r="A544" t="s">
        <v>1731</v>
      </c>
      <c r="B544" t="s">
        <v>5427</v>
      </c>
    </row>
    <row r="545" spans="1:2">
      <c r="A545" t="s">
        <v>1732</v>
      </c>
      <c r="B545" t="s">
        <v>5427</v>
      </c>
    </row>
    <row r="546" spans="1:2">
      <c r="A546" t="s">
        <v>1733</v>
      </c>
      <c r="B546" t="s">
        <v>5427</v>
      </c>
    </row>
    <row r="547" spans="1:2">
      <c r="A547" t="s">
        <v>1734</v>
      </c>
      <c r="B547" t="s">
        <v>5427</v>
      </c>
    </row>
    <row r="548" spans="1:2">
      <c r="A548" t="s">
        <v>1735</v>
      </c>
      <c r="B548" t="s">
        <v>5427</v>
      </c>
    </row>
    <row r="549" spans="1:2">
      <c r="A549" t="s">
        <v>1736</v>
      </c>
      <c r="B549" t="s">
        <v>5427</v>
      </c>
    </row>
    <row r="550" spans="1:2">
      <c r="A550" t="s">
        <v>1738</v>
      </c>
      <c r="B550" t="s">
        <v>5427</v>
      </c>
    </row>
    <row r="551" spans="1:2">
      <c r="A551" t="s">
        <v>1740</v>
      </c>
      <c r="B551" t="s">
        <v>5427</v>
      </c>
    </row>
    <row r="552" spans="1:2">
      <c r="A552" t="s">
        <v>1742</v>
      </c>
      <c r="B552" t="s">
        <v>5427</v>
      </c>
    </row>
    <row r="553" spans="1:2">
      <c r="A553" t="s">
        <v>1745</v>
      </c>
      <c r="B553" t="s">
        <v>5427</v>
      </c>
    </row>
    <row r="554" spans="1:2">
      <c r="A554" t="s">
        <v>1747</v>
      </c>
      <c r="B554" t="s">
        <v>5427</v>
      </c>
    </row>
    <row r="555" spans="1:2">
      <c r="A555" t="s">
        <v>1754</v>
      </c>
      <c r="B555" t="s">
        <v>5427</v>
      </c>
    </row>
    <row r="556" spans="1:2">
      <c r="A556" t="s">
        <v>1762</v>
      </c>
      <c r="B556" t="s">
        <v>5427</v>
      </c>
    </row>
    <row r="557" spans="1:2">
      <c r="A557" t="s">
        <v>1768</v>
      </c>
      <c r="B557" t="s">
        <v>5427</v>
      </c>
    </row>
    <row r="558" spans="1:2">
      <c r="A558" t="s">
        <v>1772</v>
      </c>
      <c r="B558" t="s">
        <v>5427</v>
      </c>
    </row>
    <row r="559" spans="1:2">
      <c r="A559" t="s">
        <v>1774</v>
      </c>
      <c r="B559" t="s">
        <v>5427</v>
      </c>
    </row>
    <row r="560" spans="1:2">
      <c r="A560" t="s">
        <v>1777</v>
      </c>
      <c r="B560" t="s">
        <v>5427</v>
      </c>
    </row>
    <row r="561" spans="1:2">
      <c r="A561" t="s">
        <v>1784</v>
      </c>
      <c r="B561" t="s">
        <v>5427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2257</v>
      </c>
      <c r="B1" t="s">
        <v>0</v>
      </c>
      <c r="C1" t="s">
        <v>2826</v>
      </c>
      <c r="D1" t="s">
        <v>2827</v>
      </c>
      <c r="E1" t="s">
        <v>2828</v>
      </c>
      <c r="F1" t="s">
        <v>1795</v>
      </c>
      <c r="G1" t="s">
        <v>5430</v>
      </c>
      <c r="H1" t="s">
        <v>2830</v>
      </c>
      <c r="I1" t="s">
        <v>5431</v>
      </c>
      <c r="J1" t="s">
        <v>5432</v>
      </c>
      <c r="K1" t="s">
        <v>5433</v>
      </c>
    </row>
    <row r="2" spans="1:11">
      <c r="A2" s="69" t="s">
        <v>5434</v>
      </c>
      <c r="B2" t="s">
        <v>32</v>
      </c>
      <c r="C2" t="s">
        <v>2833</v>
      </c>
      <c r="D2" t="s">
        <v>36</v>
      </c>
      <c r="G2" t="s">
        <v>5435</v>
      </c>
      <c r="I2" t="s">
        <v>4633</v>
      </c>
    </row>
    <row r="3" spans="1:11">
      <c r="A3" s="69" t="s">
        <v>5434</v>
      </c>
      <c r="B3" t="s">
        <v>55</v>
      </c>
      <c r="C3" t="s">
        <v>2838</v>
      </c>
      <c r="D3" t="s">
        <v>35</v>
      </c>
      <c r="E3" t="s">
        <v>2839</v>
      </c>
      <c r="F3" t="s">
        <v>2842</v>
      </c>
      <c r="G3" t="s">
        <v>5436</v>
      </c>
      <c r="H3" t="s">
        <v>2841</v>
      </c>
      <c r="I3" t="s">
        <v>4637</v>
      </c>
      <c r="J3" t="s">
        <v>2595</v>
      </c>
      <c r="K3" t="s">
        <v>2596</v>
      </c>
    </row>
    <row r="4" spans="1:11">
      <c r="A4" s="69" t="s">
        <v>5434</v>
      </c>
      <c r="B4" t="s">
        <v>55</v>
      </c>
      <c r="C4" t="s">
        <v>2843</v>
      </c>
      <c r="D4" t="s">
        <v>35</v>
      </c>
      <c r="E4" t="s">
        <v>2844</v>
      </c>
      <c r="F4" t="s">
        <v>2845</v>
      </c>
      <c r="G4" t="s">
        <v>5437</v>
      </c>
      <c r="H4" t="s">
        <v>1333</v>
      </c>
      <c r="I4" t="s">
        <v>4637</v>
      </c>
      <c r="J4" t="s">
        <v>2593</v>
      </c>
      <c r="K4" t="s">
        <v>1080</v>
      </c>
    </row>
    <row r="5" spans="1:11">
      <c r="A5" s="69" t="s">
        <v>5434</v>
      </c>
      <c r="B5" t="s">
        <v>55</v>
      </c>
      <c r="C5" t="s">
        <v>2846</v>
      </c>
      <c r="D5" t="s">
        <v>36</v>
      </c>
      <c r="E5" t="s">
        <v>2847</v>
      </c>
      <c r="F5" t="s">
        <v>2849</v>
      </c>
      <c r="G5" t="s">
        <v>5436</v>
      </c>
      <c r="H5" t="s">
        <v>2848</v>
      </c>
      <c r="I5" t="s">
        <v>4637</v>
      </c>
      <c r="J5" t="s">
        <v>2595</v>
      </c>
      <c r="K5" t="s">
        <v>2596</v>
      </c>
    </row>
    <row r="6" spans="1:11">
      <c r="A6" s="69" t="s">
        <v>5434</v>
      </c>
      <c r="B6" t="s">
        <v>55</v>
      </c>
      <c r="C6" t="s">
        <v>2850</v>
      </c>
      <c r="D6" t="s">
        <v>38</v>
      </c>
      <c r="E6" t="s">
        <v>2851</v>
      </c>
      <c r="F6" t="s">
        <v>2852</v>
      </c>
      <c r="G6" t="s">
        <v>5437</v>
      </c>
      <c r="H6" t="s">
        <v>1333</v>
      </c>
      <c r="I6" t="s">
        <v>4637</v>
      </c>
      <c r="J6" t="s">
        <v>2593</v>
      </c>
      <c r="K6" t="s">
        <v>1080</v>
      </c>
    </row>
    <row r="7" spans="1:11">
      <c r="A7" s="69" t="s">
        <v>5434</v>
      </c>
      <c r="B7" t="s">
        <v>55</v>
      </c>
      <c r="C7" t="s">
        <v>2853</v>
      </c>
      <c r="D7" t="s">
        <v>38</v>
      </c>
      <c r="E7" t="s">
        <v>2854</v>
      </c>
      <c r="F7" t="s">
        <v>2855</v>
      </c>
      <c r="G7" t="s">
        <v>5436</v>
      </c>
      <c r="H7" t="s">
        <v>2841</v>
      </c>
      <c r="I7" t="s">
        <v>4637</v>
      </c>
      <c r="J7" t="s">
        <v>2595</v>
      </c>
      <c r="K7" t="s">
        <v>2596</v>
      </c>
    </row>
    <row r="8" spans="1:11">
      <c r="A8" s="69" t="s">
        <v>5434</v>
      </c>
      <c r="B8" t="s">
        <v>55</v>
      </c>
      <c r="C8" t="s">
        <v>2856</v>
      </c>
      <c r="D8" t="s">
        <v>42</v>
      </c>
      <c r="E8" t="s">
        <v>2847</v>
      </c>
      <c r="F8" t="s">
        <v>2857</v>
      </c>
      <c r="G8" t="s">
        <v>5436</v>
      </c>
      <c r="H8" t="s">
        <v>2848</v>
      </c>
      <c r="I8" t="s">
        <v>4637</v>
      </c>
      <c r="J8" t="s">
        <v>2595</v>
      </c>
      <c r="K8" t="s">
        <v>2596</v>
      </c>
    </row>
    <row r="9" spans="1:11">
      <c r="A9" s="69" t="s">
        <v>5434</v>
      </c>
      <c r="B9" t="s">
        <v>55</v>
      </c>
      <c r="C9" t="s">
        <v>2858</v>
      </c>
      <c r="D9" t="s">
        <v>44</v>
      </c>
      <c r="E9" t="s">
        <v>2847</v>
      </c>
      <c r="G9" t="s">
        <v>5436</v>
      </c>
      <c r="H9" t="s">
        <v>2848</v>
      </c>
      <c r="I9" t="s">
        <v>4637</v>
      </c>
      <c r="J9" t="s">
        <v>2595</v>
      </c>
      <c r="K9" t="s">
        <v>2596</v>
      </c>
    </row>
    <row r="10" spans="1:11">
      <c r="A10" s="69" t="s">
        <v>5434</v>
      </c>
      <c r="B10" t="s">
        <v>55</v>
      </c>
      <c r="C10" t="s">
        <v>2859</v>
      </c>
      <c r="D10" t="s">
        <v>57</v>
      </c>
      <c r="E10" t="s">
        <v>2847</v>
      </c>
      <c r="G10" t="s">
        <v>5436</v>
      </c>
      <c r="H10" t="s">
        <v>2848</v>
      </c>
      <c r="I10" t="s">
        <v>4637</v>
      </c>
      <c r="J10" t="s">
        <v>2595</v>
      </c>
      <c r="K10" t="s">
        <v>2596</v>
      </c>
    </row>
    <row r="11" spans="1:11">
      <c r="A11" s="69" t="s">
        <v>5434</v>
      </c>
      <c r="B11" t="s">
        <v>55</v>
      </c>
      <c r="C11" t="s">
        <v>2860</v>
      </c>
      <c r="D11" t="s">
        <v>56</v>
      </c>
      <c r="E11" t="s">
        <v>2854</v>
      </c>
      <c r="F11" t="s">
        <v>2855</v>
      </c>
      <c r="G11" t="s">
        <v>5436</v>
      </c>
      <c r="H11" t="s">
        <v>2841</v>
      </c>
      <c r="I11" t="s">
        <v>4637</v>
      </c>
      <c r="J11" t="s">
        <v>2595</v>
      </c>
      <c r="K11" t="s">
        <v>2596</v>
      </c>
    </row>
    <row r="12" spans="1:11">
      <c r="A12" s="69" t="s">
        <v>5434</v>
      </c>
      <c r="B12" t="s">
        <v>55</v>
      </c>
      <c r="C12" t="s">
        <v>2861</v>
      </c>
      <c r="D12" t="s">
        <v>58</v>
      </c>
      <c r="E12" t="s">
        <v>2851</v>
      </c>
      <c r="F12" t="s">
        <v>2852</v>
      </c>
      <c r="G12" t="s">
        <v>5437</v>
      </c>
      <c r="H12" t="s">
        <v>1333</v>
      </c>
      <c r="I12" t="s">
        <v>4637</v>
      </c>
      <c r="J12" t="s">
        <v>2593</v>
      </c>
      <c r="K12" t="s">
        <v>1080</v>
      </c>
    </row>
    <row r="13" spans="1:11">
      <c r="A13" s="69" t="s">
        <v>5434</v>
      </c>
      <c r="B13" t="s">
        <v>55</v>
      </c>
      <c r="C13" t="s">
        <v>2862</v>
      </c>
      <c r="D13" t="s">
        <v>2863</v>
      </c>
      <c r="G13" t="s">
        <v>5435</v>
      </c>
      <c r="I13" t="s">
        <v>4637</v>
      </c>
    </row>
    <row r="14" spans="1:11">
      <c r="A14" s="69" t="s">
        <v>5434</v>
      </c>
      <c r="B14" t="s">
        <v>55</v>
      </c>
      <c r="C14" t="s">
        <v>2864</v>
      </c>
      <c r="D14" t="s">
        <v>2863</v>
      </c>
      <c r="G14" t="s">
        <v>5435</v>
      </c>
      <c r="I14" t="s">
        <v>4637</v>
      </c>
    </row>
    <row r="15" spans="1:11">
      <c r="A15" s="69" t="s">
        <v>5434</v>
      </c>
      <c r="B15" t="s">
        <v>55</v>
      </c>
      <c r="C15" t="s">
        <v>2865</v>
      </c>
      <c r="D15" t="s">
        <v>2866</v>
      </c>
      <c r="G15" t="s">
        <v>5435</v>
      </c>
      <c r="I15" t="s">
        <v>4637</v>
      </c>
    </row>
    <row r="16" spans="1:11">
      <c r="A16" s="69" t="s">
        <v>5434</v>
      </c>
      <c r="B16" t="s">
        <v>55</v>
      </c>
      <c r="C16" t="s">
        <v>2867</v>
      </c>
      <c r="D16" t="s">
        <v>2868</v>
      </c>
      <c r="G16" t="s">
        <v>5435</v>
      </c>
      <c r="I16" t="s">
        <v>4637</v>
      </c>
    </row>
    <row r="17" spans="1:11">
      <c r="A17" s="69" t="s">
        <v>5434</v>
      </c>
      <c r="B17" t="s">
        <v>55</v>
      </c>
      <c r="C17" t="s">
        <v>2869</v>
      </c>
      <c r="D17" t="s">
        <v>2868</v>
      </c>
      <c r="G17" t="s">
        <v>5435</v>
      </c>
      <c r="I17" t="s">
        <v>4637</v>
      </c>
    </row>
    <row r="18" spans="1:11">
      <c r="A18" s="69" t="s">
        <v>5434</v>
      </c>
      <c r="B18" t="s">
        <v>55</v>
      </c>
      <c r="C18" t="s">
        <v>2870</v>
      </c>
      <c r="D18" t="s">
        <v>2868</v>
      </c>
      <c r="G18" t="s">
        <v>5435</v>
      </c>
      <c r="I18" t="s">
        <v>4637</v>
      </c>
    </row>
    <row r="19" spans="1:11">
      <c r="A19" s="69" t="s">
        <v>5434</v>
      </c>
      <c r="B19" t="s">
        <v>55</v>
      </c>
      <c r="C19" t="s">
        <v>2871</v>
      </c>
      <c r="D19" t="s">
        <v>2868</v>
      </c>
      <c r="G19" t="s">
        <v>5435</v>
      </c>
      <c r="I19" t="s">
        <v>4637</v>
      </c>
    </row>
    <row r="20" spans="1:11">
      <c r="A20" s="69" t="s">
        <v>5434</v>
      </c>
      <c r="B20" t="s">
        <v>55</v>
      </c>
      <c r="C20" t="s">
        <v>2872</v>
      </c>
      <c r="D20" t="s">
        <v>36</v>
      </c>
      <c r="G20" t="s">
        <v>5435</v>
      </c>
      <c r="I20" t="s">
        <v>4637</v>
      </c>
    </row>
    <row r="21" spans="1:11">
      <c r="A21" s="69" t="s">
        <v>5434</v>
      </c>
      <c r="B21" t="s">
        <v>55</v>
      </c>
      <c r="C21" t="s">
        <v>2873</v>
      </c>
      <c r="D21" t="s">
        <v>35</v>
      </c>
      <c r="G21" t="s">
        <v>5435</v>
      </c>
      <c r="I21" t="s">
        <v>4637</v>
      </c>
    </row>
    <row r="22" spans="1:11">
      <c r="A22" s="69" t="s">
        <v>5434</v>
      </c>
      <c r="B22" t="s">
        <v>55</v>
      </c>
      <c r="C22" t="s">
        <v>2874</v>
      </c>
      <c r="D22" t="s">
        <v>40</v>
      </c>
      <c r="G22" t="s">
        <v>5435</v>
      </c>
      <c r="I22" t="s">
        <v>4637</v>
      </c>
    </row>
    <row r="23" spans="1:11">
      <c r="A23" s="69" t="s">
        <v>5434</v>
      </c>
      <c r="B23" t="s">
        <v>55</v>
      </c>
      <c r="C23" t="s">
        <v>2875</v>
      </c>
      <c r="D23" t="s">
        <v>2876</v>
      </c>
      <c r="G23" t="s">
        <v>5435</v>
      </c>
      <c r="I23" t="s">
        <v>4637</v>
      </c>
    </row>
    <row r="24" spans="1:11">
      <c r="A24" s="69" t="s">
        <v>5434</v>
      </c>
      <c r="B24" t="s">
        <v>55</v>
      </c>
      <c r="C24" t="s">
        <v>2877</v>
      </c>
      <c r="D24" t="s">
        <v>35</v>
      </c>
      <c r="G24" t="s">
        <v>5435</v>
      </c>
      <c r="I24" t="s">
        <v>4637</v>
      </c>
    </row>
    <row r="25" spans="1:11">
      <c r="A25" s="69" t="s">
        <v>5434</v>
      </c>
      <c r="B25" t="s">
        <v>55</v>
      </c>
      <c r="C25" t="s">
        <v>2878</v>
      </c>
      <c r="D25" t="s">
        <v>42</v>
      </c>
      <c r="E25" t="s">
        <v>2847</v>
      </c>
      <c r="F25" t="s">
        <v>2879</v>
      </c>
      <c r="G25" t="s">
        <v>5436</v>
      </c>
      <c r="H25" t="s">
        <v>2848</v>
      </c>
      <c r="I25" t="s">
        <v>4637</v>
      </c>
      <c r="J25" t="s">
        <v>2595</v>
      </c>
      <c r="K25" t="s">
        <v>2596</v>
      </c>
    </row>
    <row r="26" spans="1:11">
      <c r="A26" s="69" t="s">
        <v>5434</v>
      </c>
      <c r="B26" t="s">
        <v>55</v>
      </c>
      <c r="C26" t="s">
        <v>2880</v>
      </c>
      <c r="D26" t="s">
        <v>2881</v>
      </c>
      <c r="E26" t="s">
        <v>1333</v>
      </c>
      <c r="F26" t="s">
        <v>2882</v>
      </c>
      <c r="G26" t="s">
        <v>5437</v>
      </c>
      <c r="H26" t="s">
        <v>1333</v>
      </c>
      <c r="I26" t="s">
        <v>4637</v>
      </c>
      <c r="J26" t="s">
        <v>2593</v>
      </c>
      <c r="K26" t="s">
        <v>1080</v>
      </c>
    </row>
    <row r="27" spans="1:11">
      <c r="A27" s="69" t="s">
        <v>5434</v>
      </c>
      <c r="B27" t="s">
        <v>55</v>
      </c>
      <c r="C27" t="s">
        <v>2883</v>
      </c>
      <c r="D27" t="s">
        <v>2884</v>
      </c>
      <c r="E27" t="s">
        <v>2854</v>
      </c>
      <c r="F27" t="s">
        <v>2885</v>
      </c>
      <c r="G27" t="s">
        <v>5436</v>
      </c>
      <c r="H27" t="s">
        <v>2841</v>
      </c>
      <c r="I27" t="s">
        <v>4637</v>
      </c>
      <c r="J27" t="s">
        <v>2595</v>
      </c>
      <c r="K27" t="s">
        <v>2596</v>
      </c>
    </row>
    <row r="28" spans="1:11">
      <c r="A28" s="69" t="s">
        <v>5434</v>
      </c>
      <c r="B28" t="s">
        <v>59</v>
      </c>
      <c r="C28" t="s">
        <v>2887</v>
      </c>
      <c r="D28" t="s">
        <v>40</v>
      </c>
      <c r="F28" t="s">
        <v>2888</v>
      </c>
      <c r="G28" t="s">
        <v>5435</v>
      </c>
      <c r="I28" t="s">
        <v>4641</v>
      </c>
    </row>
    <row r="29" spans="1:11">
      <c r="A29" s="69" t="s">
        <v>5434</v>
      </c>
      <c r="B29" t="s">
        <v>70</v>
      </c>
      <c r="C29" t="s">
        <v>2890</v>
      </c>
      <c r="D29" t="s">
        <v>42</v>
      </c>
      <c r="E29" t="s">
        <v>2847</v>
      </c>
      <c r="F29" t="s">
        <v>2891</v>
      </c>
      <c r="G29" t="s">
        <v>5436</v>
      </c>
      <c r="H29" t="s">
        <v>2848</v>
      </c>
      <c r="I29" t="s">
        <v>4645</v>
      </c>
      <c r="J29" t="s">
        <v>2595</v>
      </c>
      <c r="K29" t="s">
        <v>2596</v>
      </c>
    </row>
    <row r="30" spans="1:11">
      <c r="A30" s="69" t="s">
        <v>5434</v>
      </c>
      <c r="B30" t="s">
        <v>70</v>
      </c>
      <c r="C30" t="s">
        <v>2892</v>
      </c>
      <c r="D30" t="s">
        <v>42</v>
      </c>
      <c r="E30" t="s">
        <v>2893</v>
      </c>
      <c r="F30" t="s">
        <v>2895</v>
      </c>
      <c r="G30" t="s">
        <v>5436</v>
      </c>
      <c r="H30" t="s">
        <v>2894</v>
      </c>
      <c r="I30" t="s">
        <v>4645</v>
      </c>
      <c r="J30" t="s">
        <v>2595</v>
      </c>
      <c r="K30" t="s">
        <v>2596</v>
      </c>
    </row>
    <row r="31" spans="1:11">
      <c r="A31" s="69" t="s">
        <v>5434</v>
      </c>
      <c r="B31" t="s">
        <v>70</v>
      </c>
      <c r="C31" t="s">
        <v>2896</v>
      </c>
      <c r="D31" t="s">
        <v>44</v>
      </c>
      <c r="E31" t="s">
        <v>2897</v>
      </c>
      <c r="F31" t="s">
        <v>2898</v>
      </c>
      <c r="G31" t="s">
        <v>5437</v>
      </c>
      <c r="H31" t="s">
        <v>1333</v>
      </c>
      <c r="I31" t="s">
        <v>4645</v>
      </c>
      <c r="J31" t="s">
        <v>2593</v>
      </c>
      <c r="K31" t="s">
        <v>1080</v>
      </c>
    </row>
    <row r="32" spans="1:11">
      <c r="A32" s="69" t="s">
        <v>5434</v>
      </c>
      <c r="B32" t="s">
        <v>70</v>
      </c>
      <c r="C32" t="s">
        <v>2899</v>
      </c>
      <c r="D32" t="s">
        <v>56</v>
      </c>
      <c r="E32" t="s">
        <v>2847</v>
      </c>
      <c r="F32" t="s">
        <v>2891</v>
      </c>
      <c r="G32" t="s">
        <v>5436</v>
      </c>
      <c r="H32" t="s">
        <v>2848</v>
      </c>
      <c r="I32" t="s">
        <v>4645</v>
      </c>
      <c r="J32" t="s">
        <v>2595</v>
      </c>
      <c r="K32" t="s">
        <v>2596</v>
      </c>
    </row>
    <row r="33" spans="1:11">
      <c r="A33" s="69" t="s">
        <v>5434</v>
      </c>
      <c r="B33" t="s">
        <v>70</v>
      </c>
      <c r="C33" t="s">
        <v>2900</v>
      </c>
      <c r="D33" t="s">
        <v>58</v>
      </c>
      <c r="E33" t="s">
        <v>1333</v>
      </c>
      <c r="F33" t="s">
        <v>2901</v>
      </c>
      <c r="G33" t="s">
        <v>5437</v>
      </c>
      <c r="H33" t="s">
        <v>1333</v>
      </c>
      <c r="I33" t="s">
        <v>4645</v>
      </c>
      <c r="J33" t="s">
        <v>2593</v>
      </c>
      <c r="K33" t="s">
        <v>1080</v>
      </c>
    </row>
    <row r="34" spans="1:11">
      <c r="A34" s="69" t="s">
        <v>5434</v>
      </c>
      <c r="B34" t="s">
        <v>70</v>
      </c>
      <c r="C34" t="s">
        <v>2902</v>
      </c>
      <c r="D34" t="s">
        <v>35</v>
      </c>
      <c r="E34" t="s">
        <v>2847</v>
      </c>
      <c r="G34" t="s">
        <v>5436</v>
      </c>
      <c r="H34" t="s">
        <v>2848</v>
      </c>
      <c r="I34" t="s">
        <v>4645</v>
      </c>
      <c r="J34" t="s">
        <v>2595</v>
      </c>
      <c r="K34" t="s">
        <v>2596</v>
      </c>
    </row>
    <row r="35" spans="1:11">
      <c r="A35" s="69" t="s">
        <v>5434</v>
      </c>
      <c r="B35" t="s">
        <v>70</v>
      </c>
      <c r="C35" t="s">
        <v>2903</v>
      </c>
      <c r="D35" t="s">
        <v>36</v>
      </c>
      <c r="G35" t="s">
        <v>5435</v>
      </c>
      <c r="I35" t="s">
        <v>4645</v>
      </c>
    </row>
    <row r="36" spans="1:11">
      <c r="A36" s="69" t="s">
        <v>5434</v>
      </c>
      <c r="B36" t="s">
        <v>70</v>
      </c>
      <c r="C36" t="s">
        <v>2904</v>
      </c>
      <c r="E36" t="s">
        <v>2854</v>
      </c>
      <c r="F36" t="s">
        <v>2905</v>
      </c>
      <c r="G36" t="s">
        <v>5436</v>
      </c>
      <c r="H36" t="s">
        <v>2841</v>
      </c>
      <c r="I36" t="s">
        <v>4645</v>
      </c>
      <c r="J36" t="s">
        <v>2595</v>
      </c>
      <c r="K36" t="s">
        <v>2596</v>
      </c>
    </row>
    <row r="37" spans="1:11">
      <c r="A37" s="69" t="s">
        <v>5434</v>
      </c>
      <c r="B37" t="s">
        <v>70</v>
      </c>
      <c r="C37" t="s">
        <v>2906</v>
      </c>
      <c r="D37" t="s">
        <v>2907</v>
      </c>
      <c r="E37" t="s">
        <v>2854</v>
      </c>
      <c r="G37" t="s">
        <v>5436</v>
      </c>
      <c r="H37" t="s">
        <v>2841</v>
      </c>
      <c r="I37" t="s">
        <v>4645</v>
      </c>
      <c r="J37" t="s">
        <v>2595</v>
      </c>
      <c r="K37" t="s">
        <v>2596</v>
      </c>
    </row>
    <row r="38" spans="1:11">
      <c r="A38" s="69" t="s">
        <v>5434</v>
      </c>
      <c r="B38" t="s">
        <v>70</v>
      </c>
      <c r="C38" t="s">
        <v>2908</v>
      </c>
      <c r="D38" t="s">
        <v>2863</v>
      </c>
      <c r="E38" t="s">
        <v>2854</v>
      </c>
      <c r="F38" t="s">
        <v>2909</v>
      </c>
      <c r="G38" t="s">
        <v>5436</v>
      </c>
      <c r="H38" t="s">
        <v>2841</v>
      </c>
      <c r="I38" t="s">
        <v>4645</v>
      </c>
      <c r="J38" t="s">
        <v>2595</v>
      </c>
      <c r="K38" t="s">
        <v>2596</v>
      </c>
    </row>
    <row r="39" spans="1:11">
      <c r="A39" s="69" t="s">
        <v>5434</v>
      </c>
      <c r="B39" t="s">
        <v>106</v>
      </c>
      <c r="C39" t="s">
        <v>2911</v>
      </c>
      <c r="D39" t="s">
        <v>40</v>
      </c>
      <c r="E39" t="s">
        <v>2847</v>
      </c>
      <c r="G39" t="s">
        <v>5436</v>
      </c>
      <c r="H39" t="s">
        <v>2848</v>
      </c>
      <c r="I39" t="s">
        <v>4649</v>
      </c>
      <c r="J39" t="s">
        <v>2595</v>
      </c>
      <c r="K39" t="s">
        <v>2596</v>
      </c>
    </row>
    <row r="40" spans="1:11">
      <c r="A40" s="69" t="s">
        <v>5434</v>
      </c>
      <c r="B40" t="s">
        <v>106</v>
      </c>
      <c r="C40" t="s">
        <v>2912</v>
      </c>
      <c r="D40" t="s">
        <v>42</v>
      </c>
      <c r="E40" t="s">
        <v>2893</v>
      </c>
      <c r="G40" t="s">
        <v>5436</v>
      </c>
      <c r="H40" t="s">
        <v>2894</v>
      </c>
      <c r="I40" t="s">
        <v>4649</v>
      </c>
      <c r="J40" t="s">
        <v>2595</v>
      </c>
      <c r="K40" t="s">
        <v>2596</v>
      </c>
    </row>
    <row r="41" spans="1:11">
      <c r="A41" s="69" t="s">
        <v>5434</v>
      </c>
      <c r="B41" t="s">
        <v>106</v>
      </c>
      <c r="C41" t="s">
        <v>2913</v>
      </c>
      <c r="D41" t="s">
        <v>57</v>
      </c>
      <c r="E41" t="s">
        <v>2847</v>
      </c>
      <c r="F41" t="s">
        <v>2914</v>
      </c>
      <c r="G41" t="s">
        <v>5436</v>
      </c>
      <c r="H41" t="s">
        <v>2848</v>
      </c>
      <c r="I41" t="s">
        <v>4649</v>
      </c>
      <c r="J41" t="s">
        <v>2595</v>
      </c>
      <c r="K41" t="s">
        <v>2596</v>
      </c>
    </row>
    <row r="42" spans="1:11">
      <c r="A42" s="69" t="s">
        <v>5434</v>
      </c>
      <c r="B42" t="s">
        <v>106</v>
      </c>
      <c r="C42" t="s">
        <v>2915</v>
      </c>
      <c r="D42" t="s">
        <v>2916</v>
      </c>
      <c r="E42" t="s">
        <v>1333</v>
      </c>
      <c r="G42" t="s">
        <v>5437</v>
      </c>
      <c r="H42" t="s">
        <v>1333</v>
      </c>
      <c r="I42" t="s">
        <v>4649</v>
      </c>
      <c r="J42" t="s">
        <v>2593</v>
      </c>
      <c r="K42" t="s">
        <v>1080</v>
      </c>
    </row>
    <row r="43" spans="1:11">
      <c r="A43" s="69" t="s">
        <v>5434</v>
      </c>
      <c r="B43" t="s">
        <v>72</v>
      </c>
      <c r="C43" t="s">
        <v>2918</v>
      </c>
      <c r="D43" t="s">
        <v>36</v>
      </c>
      <c r="E43" t="s">
        <v>2893</v>
      </c>
      <c r="G43" t="s">
        <v>5436</v>
      </c>
      <c r="H43" t="s">
        <v>2894</v>
      </c>
      <c r="I43" t="s">
        <v>4653</v>
      </c>
      <c r="J43" t="s">
        <v>2595</v>
      </c>
      <c r="K43" t="s">
        <v>2596</v>
      </c>
    </row>
    <row r="44" spans="1:11">
      <c r="A44" s="69" t="s">
        <v>5434</v>
      </c>
      <c r="B44" t="s">
        <v>72</v>
      </c>
      <c r="C44" t="s">
        <v>2919</v>
      </c>
      <c r="D44" t="s">
        <v>36</v>
      </c>
      <c r="F44" t="s">
        <v>2920</v>
      </c>
      <c r="G44" t="s">
        <v>5435</v>
      </c>
      <c r="I44" t="s">
        <v>4653</v>
      </c>
    </row>
    <row r="45" spans="1:11">
      <c r="A45" s="69" t="s">
        <v>5434</v>
      </c>
      <c r="B45" t="s">
        <v>72</v>
      </c>
      <c r="C45" t="s">
        <v>2921</v>
      </c>
      <c r="D45" t="s">
        <v>42</v>
      </c>
      <c r="E45" t="s">
        <v>2922</v>
      </c>
      <c r="F45" t="s">
        <v>2923</v>
      </c>
      <c r="G45" t="s">
        <v>5436</v>
      </c>
      <c r="H45" t="s">
        <v>2848</v>
      </c>
      <c r="I45" t="s">
        <v>4653</v>
      </c>
      <c r="J45" t="s">
        <v>2595</v>
      </c>
      <c r="K45" t="s">
        <v>2596</v>
      </c>
    </row>
    <row r="46" spans="1:11">
      <c r="A46" s="69" t="s">
        <v>5434</v>
      </c>
      <c r="B46" t="s">
        <v>72</v>
      </c>
      <c r="C46" t="s">
        <v>2924</v>
      </c>
      <c r="D46" t="s">
        <v>44</v>
      </c>
      <c r="E46" t="s">
        <v>2847</v>
      </c>
      <c r="F46" t="s">
        <v>2925</v>
      </c>
      <c r="G46" t="s">
        <v>5436</v>
      </c>
      <c r="H46" t="s">
        <v>2848</v>
      </c>
      <c r="I46" t="s">
        <v>4653</v>
      </c>
      <c r="J46" t="s">
        <v>2595</v>
      </c>
      <c r="K46" t="s">
        <v>2596</v>
      </c>
    </row>
    <row r="47" spans="1:11">
      <c r="A47" s="69" t="s">
        <v>5434</v>
      </c>
      <c r="B47" t="s">
        <v>72</v>
      </c>
      <c r="C47" t="s">
        <v>2926</v>
      </c>
      <c r="D47" t="s">
        <v>58</v>
      </c>
      <c r="G47" t="s">
        <v>5435</v>
      </c>
      <c r="I47" t="s">
        <v>4653</v>
      </c>
    </row>
    <row r="48" spans="1:11">
      <c r="A48" s="69" t="s">
        <v>5434</v>
      </c>
      <c r="B48" t="s">
        <v>72</v>
      </c>
      <c r="C48" t="s">
        <v>2927</v>
      </c>
      <c r="D48" t="s">
        <v>40</v>
      </c>
      <c r="G48" t="s">
        <v>5435</v>
      </c>
      <c r="I48" t="s">
        <v>4653</v>
      </c>
    </row>
    <row r="49" spans="1:11">
      <c r="A49" s="69" t="s">
        <v>5434</v>
      </c>
      <c r="B49" t="s">
        <v>72</v>
      </c>
      <c r="C49" t="s">
        <v>2928</v>
      </c>
      <c r="D49" t="s">
        <v>42</v>
      </c>
      <c r="G49" t="s">
        <v>5435</v>
      </c>
      <c r="I49" t="s">
        <v>4653</v>
      </c>
    </row>
    <row r="50" spans="1:11">
      <c r="A50" s="69" t="s">
        <v>5434</v>
      </c>
      <c r="B50" t="s">
        <v>72</v>
      </c>
      <c r="C50" t="s">
        <v>2929</v>
      </c>
      <c r="D50" t="s">
        <v>42</v>
      </c>
      <c r="G50" t="s">
        <v>5435</v>
      </c>
      <c r="I50" t="s">
        <v>4653</v>
      </c>
    </row>
    <row r="51" spans="1:11">
      <c r="A51" s="69" t="s">
        <v>5434</v>
      </c>
      <c r="B51" t="s">
        <v>72</v>
      </c>
      <c r="C51" t="s">
        <v>2930</v>
      </c>
      <c r="D51" t="s">
        <v>2876</v>
      </c>
      <c r="G51" t="s">
        <v>5435</v>
      </c>
      <c r="I51" t="s">
        <v>4653</v>
      </c>
    </row>
    <row r="52" spans="1:11">
      <c r="A52" s="69" t="s">
        <v>5434</v>
      </c>
      <c r="B52" t="s">
        <v>72</v>
      </c>
      <c r="C52" t="s">
        <v>2931</v>
      </c>
      <c r="D52" t="s">
        <v>56</v>
      </c>
      <c r="G52" t="s">
        <v>5435</v>
      </c>
      <c r="I52" t="s">
        <v>4653</v>
      </c>
    </row>
    <row r="53" spans="1:11">
      <c r="A53" s="69" t="s">
        <v>5434</v>
      </c>
      <c r="B53" t="s">
        <v>72</v>
      </c>
      <c r="C53" t="s">
        <v>2932</v>
      </c>
      <c r="D53" t="s">
        <v>2876</v>
      </c>
      <c r="G53" t="s">
        <v>5435</v>
      </c>
      <c r="I53" t="s">
        <v>4653</v>
      </c>
    </row>
    <row r="54" spans="1:11">
      <c r="A54" s="69" t="s">
        <v>5434</v>
      </c>
      <c r="B54" t="s">
        <v>78</v>
      </c>
      <c r="C54" t="s">
        <v>2934</v>
      </c>
      <c r="D54" t="s">
        <v>44</v>
      </c>
      <c r="E54" t="s">
        <v>2935</v>
      </c>
      <c r="F54" t="s">
        <v>2937</v>
      </c>
      <c r="G54" t="s">
        <v>5438</v>
      </c>
      <c r="H54" t="s">
        <v>2599</v>
      </c>
      <c r="I54" t="s">
        <v>4657</v>
      </c>
    </row>
    <row r="55" spans="1:11">
      <c r="A55" s="69" t="s">
        <v>5434</v>
      </c>
      <c r="B55" t="s">
        <v>78</v>
      </c>
      <c r="C55" t="s">
        <v>2938</v>
      </c>
      <c r="D55" t="s">
        <v>44</v>
      </c>
      <c r="G55" t="s">
        <v>5439</v>
      </c>
      <c r="I55" t="s">
        <v>4657</v>
      </c>
    </row>
    <row r="56" spans="1:11">
      <c r="A56" s="69" t="s">
        <v>5434</v>
      </c>
      <c r="B56" t="s">
        <v>78</v>
      </c>
      <c r="C56" t="s">
        <v>2940</v>
      </c>
      <c r="D56" t="s">
        <v>44</v>
      </c>
      <c r="E56" t="s">
        <v>2941</v>
      </c>
      <c r="F56" t="s">
        <v>2943</v>
      </c>
      <c r="G56" t="s">
        <v>5440</v>
      </c>
      <c r="I56" t="s">
        <v>4657</v>
      </c>
    </row>
    <row r="57" spans="1:11">
      <c r="A57" s="69" t="s">
        <v>5434</v>
      </c>
      <c r="B57" t="s">
        <v>78</v>
      </c>
      <c r="C57" t="s">
        <v>2944</v>
      </c>
      <c r="D57" t="s">
        <v>2876</v>
      </c>
      <c r="G57" t="s">
        <v>5441</v>
      </c>
      <c r="I57" t="s">
        <v>4657</v>
      </c>
    </row>
    <row r="58" spans="1:11">
      <c r="A58" s="69" t="s">
        <v>5434</v>
      </c>
      <c r="B58" t="s">
        <v>97</v>
      </c>
      <c r="C58" t="s">
        <v>2947</v>
      </c>
      <c r="D58" t="s">
        <v>58</v>
      </c>
      <c r="E58" t="s">
        <v>2839</v>
      </c>
      <c r="F58" t="s">
        <v>2948</v>
      </c>
      <c r="G58" t="s">
        <v>5436</v>
      </c>
      <c r="H58" t="s">
        <v>2841</v>
      </c>
      <c r="I58" t="s">
        <v>4661</v>
      </c>
      <c r="J58" t="s">
        <v>2595</v>
      </c>
      <c r="K58" t="s">
        <v>2596</v>
      </c>
    </row>
    <row r="59" spans="1:11">
      <c r="A59" s="69" t="s">
        <v>5434</v>
      </c>
      <c r="B59" t="s">
        <v>97</v>
      </c>
      <c r="C59" t="s">
        <v>2949</v>
      </c>
      <c r="D59" t="s">
        <v>56</v>
      </c>
      <c r="G59" t="s">
        <v>5435</v>
      </c>
      <c r="I59" t="s">
        <v>4661</v>
      </c>
    </row>
    <row r="60" spans="1:11">
      <c r="A60" s="69" t="s">
        <v>5434</v>
      </c>
      <c r="B60" t="s">
        <v>97</v>
      </c>
      <c r="C60" t="s">
        <v>2950</v>
      </c>
      <c r="D60" t="s">
        <v>2951</v>
      </c>
      <c r="E60" t="s">
        <v>1333</v>
      </c>
      <c r="G60" t="s">
        <v>5437</v>
      </c>
      <c r="H60" t="s">
        <v>1333</v>
      </c>
      <c r="I60" t="s">
        <v>4661</v>
      </c>
      <c r="J60" t="s">
        <v>2593</v>
      </c>
      <c r="K60" t="s">
        <v>1080</v>
      </c>
    </row>
    <row r="61" spans="1:11">
      <c r="A61" s="69" t="s">
        <v>5434</v>
      </c>
      <c r="B61" t="s">
        <v>97</v>
      </c>
      <c r="C61" t="s">
        <v>2952</v>
      </c>
      <c r="D61" t="s">
        <v>2951</v>
      </c>
      <c r="E61" t="s">
        <v>1333</v>
      </c>
      <c r="G61" t="s">
        <v>5437</v>
      </c>
      <c r="H61" t="s">
        <v>1333</v>
      </c>
      <c r="I61" t="s">
        <v>4661</v>
      </c>
      <c r="J61" t="s">
        <v>2593</v>
      </c>
      <c r="K61" t="s">
        <v>1080</v>
      </c>
    </row>
    <row r="62" spans="1:11">
      <c r="A62" s="69" t="s">
        <v>5434</v>
      </c>
      <c r="B62" t="s">
        <v>14</v>
      </c>
      <c r="C62" t="s">
        <v>2954</v>
      </c>
      <c r="D62" t="s">
        <v>17</v>
      </c>
      <c r="E62" t="s">
        <v>2854</v>
      </c>
      <c r="F62" t="s">
        <v>2955</v>
      </c>
      <c r="G62" t="s">
        <v>5436</v>
      </c>
      <c r="H62" t="s">
        <v>2841</v>
      </c>
      <c r="I62" t="s">
        <v>4664</v>
      </c>
      <c r="J62" t="s">
        <v>2595</v>
      </c>
      <c r="K62" t="s">
        <v>2596</v>
      </c>
    </row>
    <row r="63" spans="1:11">
      <c r="A63" s="69" t="s">
        <v>5434</v>
      </c>
      <c r="B63" t="s">
        <v>14</v>
      </c>
      <c r="C63" t="s">
        <v>2956</v>
      </c>
      <c r="D63" t="s">
        <v>2957</v>
      </c>
      <c r="E63" t="s">
        <v>1333</v>
      </c>
      <c r="G63" t="s">
        <v>5437</v>
      </c>
      <c r="H63" t="s">
        <v>1333</v>
      </c>
      <c r="I63" t="s">
        <v>4664</v>
      </c>
      <c r="J63" t="s">
        <v>2593</v>
      </c>
      <c r="K63" t="s">
        <v>1080</v>
      </c>
    </row>
    <row r="64" spans="1:11">
      <c r="A64" s="69" t="s">
        <v>5434</v>
      </c>
      <c r="B64" t="s">
        <v>14</v>
      </c>
      <c r="C64" t="s">
        <v>2958</v>
      </c>
      <c r="E64" t="s">
        <v>2959</v>
      </c>
      <c r="G64" t="s">
        <v>5437</v>
      </c>
      <c r="H64" t="s">
        <v>1333</v>
      </c>
      <c r="I64" t="s">
        <v>4664</v>
      </c>
      <c r="J64" t="s">
        <v>2593</v>
      </c>
      <c r="K64" t="s">
        <v>1080</v>
      </c>
    </row>
    <row r="65" spans="1:11">
      <c r="A65" s="69" t="s">
        <v>5434</v>
      </c>
      <c r="B65" t="s">
        <v>60</v>
      </c>
      <c r="C65" t="s">
        <v>2961</v>
      </c>
      <c r="D65" t="s">
        <v>10</v>
      </c>
      <c r="E65" t="s">
        <v>2847</v>
      </c>
      <c r="G65" t="s">
        <v>5436</v>
      </c>
      <c r="H65" t="s">
        <v>2848</v>
      </c>
      <c r="I65" t="s">
        <v>4680</v>
      </c>
      <c r="J65" t="s">
        <v>2595</v>
      </c>
      <c r="K65" t="s">
        <v>2596</v>
      </c>
    </row>
    <row r="66" spans="1:11">
      <c r="A66" s="69" t="s">
        <v>5434</v>
      </c>
      <c r="B66" t="s">
        <v>60</v>
      </c>
      <c r="C66" t="s">
        <v>2962</v>
      </c>
      <c r="D66" t="s">
        <v>10</v>
      </c>
      <c r="E66" t="s">
        <v>2847</v>
      </c>
      <c r="G66" t="s">
        <v>5436</v>
      </c>
      <c r="H66" t="s">
        <v>2848</v>
      </c>
      <c r="I66" t="s">
        <v>4680</v>
      </c>
      <c r="J66" t="s">
        <v>2595</v>
      </c>
      <c r="K66" t="s">
        <v>2596</v>
      </c>
    </row>
    <row r="67" spans="1:11">
      <c r="A67" s="69" t="s">
        <v>5434</v>
      </c>
      <c r="B67" t="s">
        <v>60</v>
      </c>
      <c r="C67" t="s">
        <v>2963</v>
      </c>
      <c r="D67" t="s">
        <v>10</v>
      </c>
      <c r="E67" t="s">
        <v>2847</v>
      </c>
      <c r="G67" t="s">
        <v>5436</v>
      </c>
      <c r="H67" t="s">
        <v>2848</v>
      </c>
      <c r="I67" t="s">
        <v>4680</v>
      </c>
      <c r="J67" t="s">
        <v>2595</v>
      </c>
      <c r="K67" t="s">
        <v>2596</v>
      </c>
    </row>
    <row r="68" spans="1:11">
      <c r="A68" s="69" t="s">
        <v>5434</v>
      </c>
      <c r="B68" t="s">
        <v>60</v>
      </c>
      <c r="C68" t="s">
        <v>2964</v>
      </c>
      <c r="D68" t="s">
        <v>10</v>
      </c>
      <c r="E68" t="s">
        <v>2847</v>
      </c>
      <c r="G68" t="s">
        <v>5436</v>
      </c>
      <c r="H68" t="s">
        <v>2848</v>
      </c>
      <c r="I68" t="s">
        <v>4680</v>
      </c>
      <c r="J68" t="s">
        <v>2595</v>
      </c>
      <c r="K68" t="s">
        <v>2596</v>
      </c>
    </row>
    <row r="69" spans="1:11">
      <c r="A69" s="69" t="s">
        <v>5434</v>
      </c>
      <c r="B69" t="s">
        <v>54</v>
      </c>
      <c r="C69" t="s">
        <v>2966</v>
      </c>
      <c r="D69" t="s">
        <v>2957</v>
      </c>
      <c r="E69" t="s">
        <v>2847</v>
      </c>
      <c r="G69" t="s">
        <v>5436</v>
      </c>
      <c r="H69" t="s">
        <v>2848</v>
      </c>
      <c r="I69" t="s">
        <v>4682</v>
      </c>
      <c r="J69" t="s">
        <v>2595</v>
      </c>
      <c r="K69" t="s">
        <v>2596</v>
      </c>
    </row>
    <row r="70" spans="1:11">
      <c r="A70" s="69" t="s">
        <v>5434</v>
      </c>
      <c r="B70" t="s">
        <v>54</v>
      </c>
      <c r="C70" t="s">
        <v>2967</v>
      </c>
      <c r="D70" t="s">
        <v>2957</v>
      </c>
      <c r="E70" t="s">
        <v>2847</v>
      </c>
      <c r="G70" t="s">
        <v>5436</v>
      </c>
      <c r="H70" t="s">
        <v>2848</v>
      </c>
      <c r="I70" t="s">
        <v>4682</v>
      </c>
      <c r="J70" t="s">
        <v>2595</v>
      </c>
      <c r="K70" t="s">
        <v>2596</v>
      </c>
    </row>
    <row r="71" spans="1:11">
      <c r="A71" s="69" t="s">
        <v>5434</v>
      </c>
      <c r="B71" t="s">
        <v>54</v>
      </c>
      <c r="C71" t="s">
        <v>2968</v>
      </c>
      <c r="D71" t="s">
        <v>2957</v>
      </c>
      <c r="E71" t="s">
        <v>2847</v>
      </c>
      <c r="G71" t="s">
        <v>5436</v>
      </c>
      <c r="H71" t="s">
        <v>2848</v>
      </c>
      <c r="I71" t="s">
        <v>4682</v>
      </c>
      <c r="J71" t="s">
        <v>2595</v>
      </c>
      <c r="K71" t="s">
        <v>2596</v>
      </c>
    </row>
    <row r="72" spans="1:11">
      <c r="A72" s="69" t="s">
        <v>5434</v>
      </c>
      <c r="B72" t="s">
        <v>73</v>
      </c>
      <c r="C72" t="s">
        <v>2970</v>
      </c>
      <c r="D72" t="s">
        <v>2957</v>
      </c>
      <c r="E72" t="s">
        <v>2847</v>
      </c>
      <c r="G72" t="s">
        <v>5436</v>
      </c>
      <c r="H72" t="s">
        <v>2848</v>
      </c>
      <c r="I72" t="s">
        <v>4684</v>
      </c>
      <c r="J72" t="s">
        <v>2595</v>
      </c>
      <c r="K72" t="s">
        <v>2596</v>
      </c>
    </row>
    <row r="73" spans="1:11">
      <c r="A73" s="69" t="s">
        <v>5434</v>
      </c>
      <c r="B73" t="s">
        <v>73</v>
      </c>
      <c r="C73" t="s">
        <v>2971</v>
      </c>
      <c r="D73" t="s">
        <v>2957</v>
      </c>
      <c r="E73" t="s">
        <v>2847</v>
      </c>
      <c r="G73" t="s">
        <v>5436</v>
      </c>
      <c r="H73" t="s">
        <v>2848</v>
      </c>
      <c r="I73" t="s">
        <v>4684</v>
      </c>
      <c r="J73" t="s">
        <v>2595</v>
      </c>
      <c r="K73" t="s">
        <v>2596</v>
      </c>
    </row>
    <row r="74" spans="1:11">
      <c r="A74" s="69" t="s">
        <v>5434</v>
      </c>
      <c r="B74" t="s">
        <v>86</v>
      </c>
      <c r="C74" t="s">
        <v>2973</v>
      </c>
      <c r="D74" t="s">
        <v>2974</v>
      </c>
      <c r="E74" t="s">
        <v>2854</v>
      </c>
      <c r="F74" t="s">
        <v>2975</v>
      </c>
      <c r="G74" t="s">
        <v>5436</v>
      </c>
      <c r="H74" t="s">
        <v>2841</v>
      </c>
      <c r="I74" t="s">
        <v>4692</v>
      </c>
      <c r="J74" t="s">
        <v>2595</v>
      </c>
      <c r="K74" t="s">
        <v>2596</v>
      </c>
    </row>
    <row r="75" spans="1:11">
      <c r="A75" s="69" t="s">
        <v>5434</v>
      </c>
      <c r="B75" t="s">
        <v>86</v>
      </c>
      <c r="C75" t="s">
        <v>2976</v>
      </c>
      <c r="D75" t="s">
        <v>2977</v>
      </c>
      <c r="E75" t="s">
        <v>2854</v>
      </c>
      <c r="F75" t="s">
        <v>2978</v>
      </c>
      <c r="G75" t="s">
        <v>5436</v>
      </c>
      <c r="H75" t="s">
        <v>2841</v>
      </c>
      <c r="I75" t="s">
        <v>4692</v>
      </c>
      <c r="J75" t="s">
        <v>2595</v>
      </c>
      <c r="K75" t="s">
        <v>2596</v>
      </c>
    </row>
    <row r="76" spans="1:11">
      <c r="A76" s="69" t="s">
        <v>5434</v>
      </c>
      <c r="B76" t="s">
        <v>86</v>
      </c>
      <c r="C76" t="s">
        <v>2979</v>
      </c>
      <c r="D76" t="s">
        <v>2980</v>
      </c>
      <c r="F76" t="s">
        <v>2982</v>
      </c>
      <c r="G76" t="s">
        <v>5442</v>
      </c>
      <c r="I76" t="s">
        <v>4692</v>
      </c>
    </row>
    <row r="77" spans="1:11">
      <c r="A77" s="69" t="s">
        <v>5434</v>
      </c>
      <c r="B77" t="s">
        <v>86</v>
      </c>
      <c r="C77" t="s">
        <v>2983</v>
      </c>
      <c r="D77" t="s">
        <v>2980</v>
      </c>
      <c r="G77" t="s">
        <v>5442</v>
      </c>
      <c r="I77" t="s">
        <v>4692</v>
      </c>
    </row>
    <row r="78" spans="1:11">
      <c r="A78" s="69" t="s">
        <v>5434</v>
      </c>
      <c r="B78" t="s">
        <v>86</v>
      </c>
      <c r="C78" t="s">
        <v>2984</v>
      </c>
      <c r="D78" t="s">
        <v>88</v>
      </c>
      <c r="E78" t="s">
        <v>2854</v>
      </c>
      <c r="F78" t="s">
        <v>2985</v>
      </c>
      <c r="G78" t="s">
        <v>5436</v>
      </c>
      <c r="H78" t="s">
        <v>2841</v>
      </c>
      <c r="I78" t="s">
        <v>4692</v>
      </c>
      <c r="J78" t="s">
        <v>2595</v>
      </c>
      <c r="K78" t="s">
        <v>2596</v>
      </c>
    </row>
    <row r="79" spans="1:11">
      <c r="A79" s="69" t="s">
        <v>5434</v>
      </c>
      <c r="B79" t="s">
        <v>86</v>
      </c>
      <c r="C79" t="s">
        <v>2986</v>
      </c>
      <c r="D79" t="s">
        <v>2974</v>
      </c>
      <c r="E79" t="s">
        <v>2987</v>
      </c>
      <c r="F79" t="s">
        <v>2989</v>
      </c>
      <c r="G79" t="s">
        <v>5443</v>
      </c>
      <c r="I79" t="s">
        <v>4692</v>
      </c>
    </row>
    <row r="80" spans="1:11">
      <c r="A80" s="69" t="s">
        <v>5434</v>
      </c>
      <c r="B80" t="s">
        <v>86</v>
      </c>
      <c r="C80" t="s">
        <v>2990</v>
      </c>
      <c r="D80" t="s">
        <v>2957</v>
      </c>
      <c r="E80" t="s">
        <v>2893</v>
      </c>
      <c r="G80" t="s">
        <v>5436</v>
      </c>
      <c r="H80" t="s">
        <v>2894</v>
      </c>
      <c r="I80" t="s">
        <v>4692</v>
      </c>
      <c r="J80" t="s">
        <v>2595</v>
      </c>
      <c r="K80" t="s">
        <v>2596</v>
      </c>
    </row>
    <row r="81" spans="1:11">
      <c r="A81" s="69" t="s">
        <v>5434</v>
      </c>
      <c r="B81" t="s">
        <v>86</v>
      </c>
      <c r="C81" t="s">
        <v>2991</v>
      </c>
      <c r="D81" t="s">
        <v>2957</v>
      </c>
      <c r="E81" t="s">
        <v>2854</v>
      </c>
      <c r="G81" t="s">
        <v>5436</v>
      </c>
      <c r="H81" t="s">
        <v>2841</v>
      </c>
      <c r="I81" t="s">
        <v>4692</v>
      </c>
      <c r="J81" t="s">
        <v>2595</v>
      </c>
      <c r="K81" t="s">
        <v>2596</v>
      </c>
    </row>
    <row r="82" spans="1:11">
      <c r="A82" s="69" t="s">
        <v>5434</v>
      </c>
      <c r="B82" t="s">
        <v>86</v>
      </c>
      <c r="C82" t="s">
        <v>2992</v>
      </c>
      <c r="D82" t="s">
        <v>2993</v>
      </c>
      <c r="E82" t="s">
        <v>2847</v>
      </c>
      <c r="G82" t="s">
        <v>5436</v>
      </c>
      <c r="H82" t="s">
        <v>2848</v>
      </c>
      <c r="I82" t="s">
        <v>4692</v>
      </c>
      <c r="J82" t="s">
        <v>2595</v>
      </c>
      <c r="K82" t="s">
        <v>2596</v>
      </c>
    </row>
    <row r="83" spans="1:11">
      <c r="A83" s="69" t="s">
        <v>5434</v>
      </c>
      <c r="B83" t="s">
        <v>86</v>
      </c>
      <c r="C83" t="s">
        <v>2992</v>
      </c>
      <c r="D83" t="s">
        <v>2993</v>
      </c>
      <c r="E83" t="s">
        <v>2847</v>
      </c>
      <c r="G83" t="s">
        <v>5436</v>
      </c>
      <c r="H83" t="s">
        <v>2848</v>
      </c>
      <c r="I83" t="s">
        <v>4692</v>
      </c>
      <c r="J83" t="s">
        <v>2595</v>
      </c>
      <c r="K83" t="s">
        <v>2596</v>
      </c>
    </row>
    <row r="84" spans="1:11">
      <c r="A84" s="69" t="s">
        <v>5434</v>
      </c>
      <c r="B84" t="s">
        <v>87</v>
      </c>
      <c r="C84" t="s">
        <v>2995</v>
      </c>
      <c r="D84" t="s">
        <v>2957</v>
      </c>
      <c r="E84" t="s">
        <v>2854</v>
      </c>
      <c r="G84" t="s">
        <v>5436</v>
      </c>
      <c r="H84" t="s">
        <v>2841</v>
      </c>
      <c r="I84" t="s">
        <v>4696</v>
      </c>
      <c r="J84" t="s">
        <v>2595</v>
      </c>
      <c r="K84" t="s">
        <v>2596</v>
      </c>
    </row>
    <row r="85" spans="1:11">
      <c r="A85" s="69" t="s">
        <v>5434</v>
      </c>
      <c r="B85" t="s">
        <v>87</v>
      </c>
      <c r="C85" t="s">
        <v>2996</v>
      </c>
      <c r="D85" t="s">
        <v>2957</v>
      </c>
      <c r="G85" t="s">
        <v>5444</v>
      </c>
      <c r="I85" t="s">
        <v>4696</v>
      </c>
    </row>
    <row r="86" spans="1:11">
      <c r="A86" s="69" t="s">
        <v>5434</v>
      </c>
      <c r="B86" t="s">
        <v>92</v>
      </c>
      <c r="C86" t="s">
        <v>2999</v>
      </c>
      <c r="E86" t="s">
        <v>669</v>
      </c>
      <c r="G86" t="s">
        <v>5445</v>
      </c>
      <c r="I86" t="s">
        <v>4700</v>
      </c>
    </row>
    <row r="87" spans="1:11">
      <c r="A87" s="69" t="s">
        <v>5434</v>
      </c>
      <c r="B87" t="s">
        <v>92</v>
      </c>
      <c r="C87" t="s">
        <v>3001</v>
      </c>
      <c r="D87" t="s">
        <v>94</v>
      </c>
      <c r="E87" t="s">
        <v>3002</v>
      </c>
      <c r="F87" t="s">
        <v>3004</v>
      </c>
      <c r="G87" t="s">
        <v>5437</v>
      </c>
      <c r="H87" t="s">
        <v>3003</v>
      </c>
      <c r="I87" t="s">
        <v>4700</v>
      </c>
      <c r="J87" t="s">
        <v>2593</v>
      </c>
      <c r="K87" t="s">
        <v>1080</v>
      </c>
    </row>
    <row r="88" spans="1:11">
      <c r="A88" s="69" t="s">
        <v>5434</v>
      </c>
      <c r="B88" t="s">
        <v>92</v>
      </c>
      <c r="C88" t="s">
        <v>3005</v>
      </c>
      <c r="D88" t="s">
        <v>2957</v>
      </c>
      <c r="E88" t="s">
        <v>3006</v>
      </c>
      <c r="G88" t="s">
        <v>5446</v>
      </c>
      <c r="I88" t="s">
        <v>4700</v>
      </c>
    </row>
    <row r="89" spans="1:11">
      <c r="A89" s="69" t="s">
        <v>5434</v>
      </c>
      <c r="B89" t="s">
        <v>92</v>
      </c>
      <c r="C89" t="s">
        <v>3008</v>
      </c>
      <c r="D89" t="s">
        <v>96</v>
      </c>
      <c r="G89" t="s">
        <v>5447</v>
      </c>
      <c r="I89" t="s">
        <v>4700</v>
      </c>
    </row>
    <row r="90" spans="1:11">
      <c r="A90" s="69" t="s">
        <v>5434</v>
      </c>
      <c r="B90" t="s">
        <v>98</v>
      </c>
      <c r="C90" t="s">
        <v>3011</v>
      </c>
      <c r="D90" t="s">
        <v>2957</v>
      </c>
      <c r="E90" t="s">
        <v>2854</v>
      </c>
      <c r="F90" t="s">
        <v>3012</v>
      </c>
      <c r="G90" t="s">
        <v>5436</v>
      </c>
      <c r="H90" t="s">
        <v>2841</v>
      </c>
      <c r="I90" t="s">
        <v>4704</v>
      </c>
      <c r="J90" t="s">
        <v>2595</v>
      </c>
      <c r="K90" t="s">
        <v>2596</v>
      </c>
    </row>
    <row r="91" spans="1:11">
      <c r="A91" s="69" t="s">
        <v>5434</v>
      </c>
      <c r="B91" t="s">
        <v>98</v>
      </c>
      <c r="C91" t="s">
        <v>3013</v>
      </c>
      <c r="D91" t="s">
        <v>104</v>
      </c>
      <c r="E91" t="s">
        <v>2847</v>
      </c>
      <c r="G91" t="s">
        <v>5436</v>
      </c>
      <c r="H91" t="s">
        <v>2848</v>
      </c>
      <c r="I91" t="s">
        <v>4704</v>
      </c>
      <c r="J91" t="s">
        <v>2595</v>
      </c>
      <c r="K91" t="s">
        <v>2596</v>
      </c>
    </row>
    <row r="92" spans="1:11">
      <c r="A92" s="69" t="s">
        <v>5434</v>
      </c>
      <c r="B92" t="s">
        <v>98</v>
      </c>
      <c r="C92" t="s">
        <v>3014</v>
      </c>
      <c r="D92" t="s">
        <v>101</v>
      </c>
      <c r="E92" t="s">
        <v>3015</v>
      </c>
      <c r="F92" t="s">
        <v>3016</v>
      </c>
      <c r="G92" t="s">
        <v>5436</v>
      </c>
      <c r="H92" t="s">
        <v>2841</v>
      </c>
      <c r="I92" t="s">
        <v>4704</v>
      </c>
      <c r="J92" t="s">
        <v>2595</v>
      </c>
      <c r="K92" t="s">
        <v>2596</v>
      </c>
    </row>
    <row r="93" spans="1:11">
      <c r="A93" s="69" t="s">
        <v>5434</v>
      </c>
      <c r="B93" t="s">
        <v>98</v>
      </c>
      <c r="C93" t="s">
        <v>3017</v>
      </c>
      <c r="D93" t="s">
        <v>2957</v>
      </c>
      <c r="E93" t="s">
        <v>2847</v>
      </c>
      <c r="G93" t="s">
        <v>5436</v>
      </c>
      <c r="H93" t="s">
        <v>2848</v>
      </c>
      <c r="I93" t="s">
        <v>4704</v>
      </c>
      <c r="J93" t="s">
        <v>2595</v>
      </c>
      <c r="K93" t="s">
        <v>2596</v>
      </c>
    </row>
    <row r="94" spans="1:11">
      <c r="A94" s="69" t="s">
        <v>5448</v>
      </c>
      <c r="B94" t="s">
        <v>32</v>
      </c>
      <c r="C94" t="s">
        <v>3019</v>
      </c>
      <c r="D94" t="s">
        <v>36</v>
      </c>
      <c r="E94" t="s">
        <v>669</v>
      </c>
      <c r="F94" t="s">
        <v>3021</v>
      </c>
      <c r="G94" t="s">
        <v>5449</v>
      </c>
      <c r="H94" t="s">
        <v>669</v>
      </c>
      <c r="I94" t="s">
        <v>4633</v>
      </c>
      <c r="J94" t="s">
        <v>2612</v>
      </c>
      <c r="K94" t="s">
        <v>1845</v>
      </c>
    </row>
    <row r="95" spans="1:11">
      <c r="A95" s="69" t="s">
        <v>5448</v>
      </c>
      <c r="B95" t="s">
        <v>32</v>
      </c>
      <c r="C95" t="s">
        <v>3022</v>
      </c>
      <c r="D95" t="s">
        <v>40</v>
      </c>
      <c r="E95" t="s">
        <v>669</v>
      </c>
      <c r="F95" t="s">
        <v>3023</v>
      </c>
      <c r="G95" t="s">
        <v>5449</v>
      </c>
      <c r="H95" t="s">
        <v>669</v>
      </c>
      <c r="I95" t="s">
        <v>4633</v>
      </c>
      <c r="J95" t="s">
        <v>2612</v>
      </c>
      <c r="K95" t="s">
        <v>1845</v>
      </c>
    </row>
    <row r="96" spans="1:11">
      <c r="A96" s="69" t="s">
        <v>5448</v>
      </c>
      <c r="B96" t="s">
        <v>32</v>
      </c>
      <c r="C96" t="s">
        <v>3024</v>
      </c>
      <c r="D96" t="s">
        <v>42</v>
      </c>
      <c r="E96" t="s">
        <v>3025</v>
      </c>
      <c r="F96" t="s">
        <v>3026</v>
      </c>
      <c r="G96" t="s">
        <v>5449</v>
      </c>
      <c r="H96" t="s">
        <v>669</v>
      </c>
      <c r="I96" t="s">
        <v>4633</v>
      </c>
      <c r="J96" t="s">
        <v>2612</v>
      </c>
      <c r="K96" t="s">
        <v>1845</v>
      </c>
    </row>
    <row r="97" spans="1:11">
      <c r="A97" s="69" t="s">
        <v>5448</v>
      </c>
      <c r="B97" t="s">
        <v>32</v>
      </c>
      <c r="C97" t="s">
        <v>3027</v>
      </c>
      <c r="D97" t="s">
        <v>44</v>
      </c>
      <c r="E97" t="s">
        <v>1889</v>
      </c>
      <c r="F97" t="s">
        <v>3028</v>
      </c>
      <c r="G97" t="s">
        <v>5449</v>
      </c>
      <c r="H97" t="s">
        <v>669</v>
      </c>
      <c r="I97" t="s">
        <v>4633</v>
      </c>
      <c r="J97" t="s">
        <v>2612</v>
      </c>
      <c r="K97" t="s">
        <v>1845</v>
      </c>
    </row>
    <row r="98" spans="1:11">
      <c r="A98" s="69" t="s">
        <v>5448</v>
      </c>
      <c r="B98" t="s">
        <v>32</v>
      </c>
      <c r="C98" t="s">
        <v>2833</v>
      </c>
      <c r="D98" t="s">
        <v>36</v>
      </c>
      <c r="G98" t="s">
        <v>5435</v>
      </c>
      <c r="I98" t="s">
        <v>4633</v>
      </c>
    </row>
    <row r="99" spans="1:11">
      <c r="A99" s="69" t="s">
        <v>5448</v>
      </c>
      <c r="B99" t="s">
        <v>55</v>
      </c>
      <c r="C99" t="s">
        <v>2843</v>
      </c>
      <c r="D99" t="s">
        <v>35</v>
      </c>
      <c r="E99" t="s">
        <v>2844</v>
      </c>
      <c r="F99" t="s">
        <v>2845</v>
      </c>
      <c r="G99" t="s">
        <v>5450</v>
      </c>
      <c r="H99" t="s">
        <v>669</v>
      </c>
      <c r="I99" t="s">
        <v>4637</v>
      </c>
      <c r="J99" t="s">
        <v>266</v>
      </c>
      <c r="K99" t="s">
        <v>231</v>
      </c>
    </row>
    <row r="100" spans="1:11">
      <c r="A100" s="69" t="s">
        <v>5448</v>
      </c>
      <c r="B100" t="s">
        <v>55</v>
      </c>
      <c r="C100" t="s">
        <v>2846</v>
      </c>
      <c r="D100" t="s">
        <v>36</v>
      </c>
      <c r="E100" t="s">
        <v>2847</v>
      </c>
      <c r="F100" t="s">
        <v>2849</v>
      </c>
      <c r="G100" t="s">
        <v>5449</v>
      </c>
      <c r="H100" t="s">
        <v>3030</v>
      </c>
      <c r="I100" t="s">
        <v>4637</v>
      </c>
      <c r="J100" t="s">
        <v>2614</v>
      </c>
      <c r="K100" t="s">
        <v>1845</v>
      </c>
    </row>
    <row r="101" spans="1:11">
      <c r="A101" s="69" t="s">
        <v>5448</v>
      </c>
      <c r="B101" t="s">
        <v>55</v>
      </c>
      <c r="C101" t="s">
        <v>3031</v>
      </c>
      <c r="D101" t="s">
        <v>36</v>
      </c>
      <c r="E101" t="s">
        <v>3032</v>
      </c>
      <c r="F101" t="s">
        <v>3033</v>
      </c>
      <c r="G101" t="s">
        <v>5449</v>
      </c>
      <c r="H101" t="s">
        <v>669</v>
      </c>
      <c r="I101" t="s">
        <v>4637</v>
      </c>
      <c r="J101" t="s">
        <v>2612</v>
      </c>
      <c r="K101" t="s">
        <v>1845</v>
      </c>
    </row>
    <row r="102" spans="1:11">
      <c r="A102" s="69" t="s">
        <v>5448</v>
      </c>
      <c r="B102" t="s">
        <v>55</v>
      </c>
      <c r="C102" t="s">
        <v>3034</v>
      </c>
      <c r="D102" t="s">
        <v>38</v>
      </c>
      <c r="E102" t="s">
        <v>669</v>
      </c>
      <c r="G102" t="s">
        <v>5449</v>
      </c>
      <c r="H102" t="s">
        <v>669</v>
      </c>
      <c r="I102" t="s">
        <v>4637</v>
      </c>
      <c r="J102" t="s">
        <v>2612</v>
      </c>
      <c r="K102" t="s">
        <v>1845</v>
      </c>
    </row>
    <row r="103" spans="1:11">
      <c r="A103" s="69" t="s">
        <v>5448</v>
      </c>
      <c r="B103" t="s">
        <v>55</v>
      </c>
      <c r="C103" t="s">
        <v>2856</v>
      </c>
      <c r="D103" t="s">
        <v>42</v>
      </c>
      <c r="E103" t="s">
        <v>2847</v>
      </c>
      <c r="F103" t="s">
        <v>2857</v>
      </c>
      <c r="G103" t="s">
        <v>5449</v>
      </c>
      <c r="H103" t="s">
        <v>3030</v>
      </c>
      <c r="I103" t="s">
        <v>4637</v>
      </c>
      <c r="J103" t="s">
        <v>2614</v>
      </c>
      <c r="K103" t="s">
        <v>1845</v>
      </c>
    </row>
    <row r="104" spans="1:11">
      <c r="A104" s="69" t="s">
        <v>5448</v>
      </c>
      <c r="B104" t="s">
        <v>55</v>
      </c>
      <c r="C104" t="s">
        <v>3035</v>
      </c>
      <c r="D104" t="s">
        <v>42</v>
      </c>
      <c r="E104" t="s">
        <v>3036</v>
      </c>
      <c r="F104" t="s">
        <v>3037</v>
      </c>
      <c r="G104" t="s">
        <v>5449</v>
      </c>
      <c r="H104" t="s">
        <v>669</v>
      </c>
      <c r="I104" t="s">
        <v>4637</v>
      </c>
      <c r="J104" t="s">
        <v>2612</v>
      </c>
      <c r="K104" t="s">
        <v>1845</v>
      </c>
    </row>
    <row r="105" spans="1:11">
      <c r="A105" s="69" t="s">
        <v>5448</v>
      </c>
      <c r="B105" t="s">
        <v>55</v>
      </c>
      <c r="C105" t="s">
        <v>2858</v>
      </c>
      <c r="D105" t="s">
        <v>44</v>
      </c>
      <c r="E105" t="s">
        <v>2847</v>
      </c>
      <c r="G105" t="s">
        <v>5449</v>
      </c>
      <c r="H105" t="s">
        <v>3030</v>
      </c>
      <c r="I105" t="s">
        <v>4637</v>
      </c>
      <c r="J105" t="s">
        <v>2614</v>
      </c>
      <c r="K105" t="s">
        <v>1845</v>
      </c>
    </row>
    <row r="106" spans="1:11">
      <c r="A106" s="69" t="s">
        <v>5448</v>
      </c>
      <c r="B106" t="s">
        <v>55</v>
      </c>
      <c r="C106" t="s">
        <v>2859</v>
      </c>
      <c r="D106" t="s">
        <v>57</v>
      </c>
      <c r="E106" t="s">
        <v>2847</v>
      </c>
      <c r="G106" t="s">
        <v>5449</v>
      </c>
      <c r="H106" t="s">
        <v>3030</v>
      </c>
      <c r="I106" t="s">
        <v>4637</v>
      </c>
      <c r="J106" t="s">
        <v>2614</v>
      </c>
      <c r="K106" t="s">
        <v>1845</v>
      </c>
    </row>
    <row r="107" spans="1:11">
      <c r="A107" s="69" t="s">
        <v>5448</v>
      </c>
      <c r="B107" t="s">
        <v>55</v>
      </c>
      <c r="C107" t="s">
        <v>2862</v>
      </c>
      <c r="D107" t="s">
        <v>2863</v>
      </c>
      <c r="G107" t="s">
        <v>5435</v>
      </c>
      <c r="I107" t="s">
        <v>4637</v>
      </c>
    </row>
    <row r="108" spans="1:11">
      <c r="A108" s="69" t="s">
        <v>5448</v>
      </c>
      <c r="B108" t="s">
        <v>55</v>
      </c>
      <c r="C108" t="s">
        <v>2864</v>
      </c>
      <c r="D108" t="s">
        <v>2863</v>
      </c>
      <c r="G108" t="s">
        <v>5435</v>
      </c>
      <c r="I108" t="s">
        <v>4637</v>
      </c>
    </row>
    <row r="109" spans="1:11">
      <c r="A109" s="69" t="s">
        <v>5448</v>
      </c>
      <c r="B109" t="s">
        <v>55</v>
      </c>
      <c r="C109" t="s">
        <v>2865</v>
      </c>
      <c r="D109" t="s">
        <v>2866</v>
      </c>
      <c r="G109" t="s">
        <v>5435</v>
      </c>
      <c r="I109" t="s">
        <v>4637</v>
      </c>
    </row>
    <row r="110" spans="1:11">
      <c r="A110" s="69" t="s">
        <v>5448</v>
      </c>
      <c r="B110" t="s">
        <v>55</v>
      </c>
      <c r="C110" t="s">
        <v>2867</v>
      </c>
      <c r="D110" t="s">
        <v>2868</v>
      </c>
      <c r="G110" t="s">
        <v>5435</v>
      </c>
      <c r="I110" t="s">
        <v>4637</v>
      </c>
    </row>
    <row r="111" spans="1:11">
      <c r="A111" s="69" t="s">
        <v>5448</v>
      </c>
      <c r="B111" t="s">
        <v>55</v>
      </c>
      <c r="C111" t="s">
        <v>2869</v>
      </c>
      <c r="D111" t="s">
        <v>2868</v>
      </c>
      <c r="G111" t="s">
        <v>5435</v>
      </c>
      <c r="I111" t="s">
        <v>4637</v>
      </c>
    </row>
    <row r="112" spans="1:11">
      <c r="A112" s="69" t="s">
        <v>5448</v>
      </c>
      <c r="B112" t="s">
        <v>55</v>
      </c>
      <c r="C112" t="s">
        <v>2870</v>
      </c>
      <c r="D112" t="s">
        <v>2868</v>
      </c>
      <c r="G112" t="s">
        <v>5435</v>
      </c>
      <c r="I112" t="s">
        <v>4637</v>
      </c>
    </row>
    <row r="113" spans="1:11">
      <c r="A113" s="69" t="s">
        <v>5448</v>
      </c>
      <c r="B113" t="s">
        <v>55</v>
      </c>
      <c r="C113" t="s">
        <v>2871</v>
      </c>
      <c r="D113" t="s">
        <v>2868</v>
      </c>
      <c r="G113" t="s">
        <v>5435</v>
      </c>
      <c r="I113" t="s">
        <v>4637</v>
      </c>
    </row>
    <row r="114" spans="1:11">
      <c r="A114" s="69" t="s">
        <v>5448</v>
      </c>
      <c r="B114" t="s">
        <v>55</v>
      </c>
      <c r="C114" t="s">
        <v>2872</v>
      </c>
      <c r="D114" t="s">
        <v>36</v>
      </c>
      <c r="G114" t="s">
        <v>5435</v>
      </c>
      <c r="I114" t="s">
        <v>4637</v>
      </c>
    </row>
    <row r="115" spans="1:11">
      <c r="A115" s="69" t="s">
        <v>5448</v>
      </c>
      <c r="B115" t="s">
        <v>55</v>
      </c>
      <c r="C115" t="s">
        <v>2873</v>
      </c>
      <c r="D115" t="s">
        <v>35</v>
      </c>
      <c r="G115" t="s">
        <v>5435</v>
      </c>
      <c r="I115" t="s">
        <v>4637</v>
      </c>
    </row>
    <row r="116" spans="1:11">
      <c r="A116" s="69" t="s">
        <v>5448</v>
      </c>
      <c r="B116" t="s">
        <v>55</v>
      </c>
      <c r="C116" t="s">
        <v>2874</v>
      </c>
      <c r="D116" t="s">
        <v>40</v>
      </c>
      <c r="G116" t="s">
        <v>5435</v>
      </c>
      <c r="I116" t="s">
        <v>4637</v>
      </c>
    </row>
    <row r="117" spans="1:11">
      <c r="A117" s="69" t="s">
        <v>5448</v>
      </c>
      <c r="B117" t="s">
        <v>55</v>
      </c>
      <c r="C117" t="s">
        <v>2875</v>
      </c>
      <c r="D117" t="s">
        <v>2876</v>
      </c>
      <c r="G117" t="s">
        <v>5435</v>
      </c>
      <c r="I117" t="s">
        <v>4637</v>
      </c>
    </row>
    <row r="118" spans="1:11">
      <c r="A118" s="69" t="s">
        <v>5448</v>
      </c>
      <c r="B118" t="s">
        <v>55</v>
      </c>
      <c r="C118" t="s">
        <v>2877</v>
      </c>
      <c r="D118" t="s">
        <v>35</v>
      </c>
      <c r="G118" t="s">
        <v>5435</v>
      </c>
      <c r="I118" t="s">
        <v>4637</v>
      </c>
    </row>
    <row r="119" spans="1:11">
      <c r="A119" s="69" t="s">
        <v>5448</v>
      </c>
      <c r="B119" t="s">
        <v>55</v>
      </c>
      <c r="C119" t="s">
        <v>2878</v>
      </c>
      <c r="D119" t="s">
        <v>42</v>
      </c>
      <c r="E119" t="s">
        <v>2847</v>
      </c>
      <c r="F119" t="s">
        <v>2879</v>
      </c>
      <c r="G119" t="s">
        <v>5449</v>
      </c>
      <c r="H119" t="s">
        <v>3030</v>
      </c>
      <c r="I119" t="s">
        <v>4637</v>
      </c>
      <c r="J119" t="s">
        <v>2614</v>
      </c>
      <c r="K119" t="s">
        <v>1845</v>
      </c>
    </row>
    <row r="120" spans="1:11">
      <c r="A120" s="69" t="s">
        <v>5448</v>
      </c>
      <c r="B120" t="s">
        <v>55</v>
      </c>
      <c r="C120" t="s">
        <v>3038</v>
      </c>
      <c r="D120" t="s">
        <v>35</v>
      </c>
      <c r="E120" t="s">
        <v>669</v>
      </c>
      <c r="F120" t="s">
        <v>3039</v>
      </c>
      <c r="G120" t="s">
        <v>5449</v>
      </c>
      <c r="H120" t="s">
        <v>669</v>
      </c>
      <c r="I120" t="s">
        <v>4637</v>
      </c>
      <c r="J120" t="s">
        <v>2612</v>
      </c>
      <c r="K120" t="s">
        <v>1845</v>
      </c>
    </row>
    <row r="121" spans="1:11">
      <c r="A121" s="69" t="s">
        <v>5448</v>
      </c>
      <c r="B121" t="s">
        <v>59</v>
      </c>
      <c r="C121" t="s">
        <v>3041</v>
      </c>
      <c r="D121" t="s">
        <v>35</v>
      </c>
      <c r="E121" t="s">
        <v>669</v>
      </c>
      <c r="F121" t="s">
        <v>3042</v>
      </c>
      <c r="G121" t="s">
        <v>5449</v>
      </c>
      <c r="H121" t="s">
        <v>669</v>
      </c>
      <c r="I121" t="s">
        <v>4641</v>
      </c>
      <c r="J121" t="s">
        <v>2612</v>
      </c>
      <c r="K121" t="s">
        <v>1845</v>
      </c>
    </row>
    <row r="122" spans="1:11">
      <c r="A122" s="69" t="s">
        <v>5448</v>
      </c>
      <c r="B122" t="s">
        <v>59</v>
      </c>
      <c r="C122" t="s">
        <v>3043</v>
      </c>
      <c r="D122" t="s">
        <v>35</v>
      </c>
      <c r="E122" t="s">
        <v>669</v>
      </c>
      <c r="F122" t="s">
        <v>3044</v>
      </c>
      <c r="G122" t="s">
        <v>5449</v>
      </c>
      <c r="H122" t="s">
        <v>669</v>
      </c>
      <c r="I122" t="s">
        <v>4641</v>
      </c>
      <c r="J122" t="s">
        <v>2612</v>
      </c>
      <c r="K122" t="s">
        <v>1845</v>
      </c>
    </row>
    <row r="123" spans="1:11">
      <c r="A123" s="69" t="s">
        <v>5448</v>
      </c>
      <c r="B123" t="s">
        <v>59</v>
      </c>
      <c r="C123" t="s">
        <v>3045</v>
      </c>
      <c r="D123" t="s">
        <v>2863</v>
      </c>
      <c r="E123" t="s">
        <v>669</v>
      </c>
      <c r="G123" t="s">
        <v>5449</v>
      </c>
      <c r="H123" t="s">
        <v>669</v>
      </c>
      <c r="I123" t="s">
        <v>4641</v>
      </c>
      <c r="J123" t="s">
        <v>2612</v>
      </c>
      <c r="K123" t="s">
        <v>1845</v>
      </c>
    </row>
    <row r="124" spans="1:11">
      <c r="A124" s="69" t="s">
        <v>5448</v>
      </c>
      <c r="B124" t="s">
        <v>59</v>
      </c>
      <c r="C124" t="s">
        <v>2887</v>
      </c>
      <c r="D124" t="s">
        <v>40</v>
      </c>
      <c r="F124" t="s">
        <v>2888</v>
      </c>
      <c r="G124" t="s">
        <v>5435</v>
      </c>
      <c r="I124" t="s">
        <v>4641</v>
      </c>
    </row>
    <row r="125" spans="1:11">
      <c r="A125" s="69" t="s">
        <v>5448</v>
      </c>
      <c r="B125" t="s">
        <v>70</v>
      </c>
      <c r="C125" t="s">
        <v>3047</v>
      </c>
      <c r="D125" t="s">
        <v>40</v>
      </c>
      <c r="E125" t="s">
        <v>3048</v>
      </c>
      <c r="F125" t="s">
        <v>3049</v>
      </c>
      <c r="G125" t="s">
        <v>5449</v>
      </c>
      <c r="H125" t="s">
        <v>669</v>
      </c>
      <c r="I125" t="s">
        <v>4645</v>
      </c>
      <c r="J125" t="s">
        <v>2612</v>
      </c>
      <c r="K125" t="s">
        <v>1845</v>
      </c>
    </row>
    <row r="126" spans="1:11">
      <c r="A126" s="69" t="s">
        <v>5448</v>
      </c>
      <c r="B126" t="s">
        <v>70</v>
      </c>
      <c r="C126" t="s">
        <v>2890</v>
      </c>
      <c r="D126" t="s">
        <v>42</v>
      </c>
      <c r="E126" t="s">
        <v>2847</v>
      </c>
      <c r="F126" t="s">
        <v>2891</v>
      </c>
      <c r="G126" t="s">
        <v>5449</v>
      </c>
      <c r="H126" t="s">
        <v>3030</v>
      </c>
      <c r="I126" t="s">
        <v>4645</v>
      </c>
      <c r="J126" t="s">
        <v>2614</v>
      </c>
      <c r="K126" t="s">
        <v>1845</v>
      </c>
    </row>
    <row r="127" spans="1:11">
      <c r="A127" s="69" t="s">
        <v>5448</v>
      </c>
      <c r="B127" t="s">
        <v>70</v>
      </c>
      <c r="C127" t="s">
        <v>2892</v>
      </c>
      <c r="D127" t="s">
        <v>42</v>
      </c>
      <c r="E127" t="s">
        <v>2893</v>
      </c>
      <c r="F127" t="s">
        <v>2895</v>
      </c>
      <c r="G127" t="s">
        <v>5449</v>
      </c>
      <c r="H127" t="s">
        <v>3050</v>
      </c>
      <c r="I127" t="s">
        <v>4645</v>
      </c>
      <c r="J127" t="s">
        <v>2614</v>
      </c>
      <c r="K127" t="s">
        <v>1845</v>
      </c>
    </row>
    <row r="128" spans="1:11">
      <c r="A128" s="69" t="s">
        <v>5448</v>
      </c>
      <c r="B128" t="s">
        <v>70</v>
      </c>
      <c r="C128" t="s">
        <v>3051</v>
      </c>
      <c r="D128" t="s">
        <v>56</v>
      </c>
      <c r="E128" t="s">
        <v>669</v>
      </c>
      <c r="F128" t="s">
        <v>3052</v>
      </c>
      <c r="G128" t="s">
        <v>5449</v>
      </c>
      <c r="H128" t="s">
        <v>669</v>
      </c>
      <c r="I128" t="s">
        <v>4645</v>
      </c>
      <c r="J128" t="s">
        <v>2612</v>
      </c>
      <c r="K128" t="s">
        <v>1845</v>
      </c>
    </row>
    <row r="129" spans="1:11">
      <c r="A129" s="69" t="s">
        <v>5448</v>
      </c>
      <c r="B129" t="s">
        <v>70</v>
      </c>
      <c r="C129" t="s">
        <v>2899</v>
      </c>
      <c r="D129" t="s">
        <v>56</v>
      </c>
      <c r="E129" t="s">
        <v>2847</v>
      </c>
      <c r="F129" t="s">
        <v>2891</v>
      </c>
      <c r="G129" t="s">
        <v>5449</v>
      </c>
      <c r="H129" t="s">
        <v>3030</v>
      </c>
      <c r="I129" t="s">
        <v>4645</v>
      </c>
      <c r="J129" t="s">
        <v>2614</v>
      </c>
      <c r="K129" t="s">
        <v>1845</v>
      </c>
    </row>
    <row r="130" spans="1:11">
      <c r="A130" s="69" t="s">
        <v>5448</v>
      </c>
      <c r="B130" t="s">
        <v>70</v>
      </c>
      <c r="C130" t="s">
        <v>3053</v>
      </c>
      <c r="D130" t="s">
        <v>57</v>
      </c>
      <c r="E130" t="s">
        <v>3054</v>
      </c>
      <c r="F130" t="s">
        <v>3056</v>
      </c>
      <c r="G130" t="s">
        <v>5451</v>
      </c>
      <c r="H130" t="s">
        <v>3055</v>
      </c>
      <c r="I130" t="s">
        <v>4645</v>
      </c>
      <c r="J130" t="s">
        <v>2610</v>
      </c>
      <c r="K130" t="s">
        <v>669</v>
      </c>
    </row>
    <row r="131" spans="1:11">
      <c r="A131" s="69" t="s">
        <v>5448</v>
      </c>
      <c r="B131" t="s">
        <v>70</v>
      </c>
      <c r="C131" t="s">
        <v>2902</v>
      </c>
      <c r="D131" t="s">
        <v>35</v>
      </c>
      <c r="E131" t="s">
        <v>2847</v>
      </c>
      <c r="G131" t="s">
        <v>5449</v>
      </c>
      <c r="H131" t="s">
        <v>3030</v>
      </c>
      <c r="I131" t="s">
        <v>4645</v>
      </c>
      <c r="J131" t="s">
        <v>2614</v>
      </c>
      <c r="K131" t="s">
        <v>1845</v>
      </c>
    </row>
    <row r="132" spans="1:11">
      <c r="A132" s="69" t="s">
        <v>5448</v>
      </c>
      <c r="B132" t="s">
        <v>70</v>
      </c>
      <c r="C132" t="s">
        <v>2903</v>
      </c>
      <c r="D132" t="s">
        <v>36</v>
      </c>
      <c r="G132" t="s">
        <v>5435</v>
      </c>
      <c r="I132" t="s">
        <v>4645</v>
      </c>
    </row>
    <row r="133" spans="1:11">
      <c r="A133" s="69" t="s">
        <v>5448</v>
      </c>
      <c r="B133" t="s">
        <v>70</v>
      </c>
      <c r="C133" t="s">
        <v>3057</v>
      </c>
      <c r="D133" t="s">
        <v>3058</v>
      </c>
      <c r="E133" t="s">
        <v>669</v>
      </c>
      <c r="F133" t="s">
        <v>3059</v>
      </c>
      <c r="G133" t="s">
        <v>5449</v>
      </c>
      <c r="H133" t="s">
        <v>669</v>
      </c>
      <c r="I133" t="s">
        <v>4645</v>
      </c>
      <c r="J133" t="s">
        <v>2612</v>
      </c>
      <c r="K133" t="s">
        <v>1845</v>
      </c>
    </row>
    <row r="134" spans="1:11">
      <c r="A134" s="69" t="s">
        <v>5448</v>
      </c>
      <c r="B134" t="s">
        <v>106</v>
      </c>
      <c r="C134" t="s">
        <v>3061</v>
      </c>
      <c r="D134" t="s">
        <v>38</v>
      </c>
      <c r="E134" t="s">
        <v>669</v>
      </c>
      <c r="F134" t="s">
        <v>3062</v>
      </c>
      <c r="G134" t="s">
        <v>5449</v>
      </c>
      <c r="H134" t="s">
        <v>669</v>
      </c>
      <c r="I134" t="s">
        <v>4649</v>
      </c>
      <c r="J134" t="s">
        <v>2612</v>
      </c>
      <c r="K134" t="s">
        <v>1845</v>
      </c>
    </row>
    <row r="135" spans="1:11">
      <c r="A135" s="69" t="s">
        <v>5448</v>
      </c>
      <c r="B135" t="s">
        <v>106</v>
      </c>
      <c r="C135" t="s">
        <v>2911</v>
      </c>
      <c r="D135" t="s">
        <v>40</v>
      </c>
      <c r="E135" t="s">
        <v>2847</v>
      </c>
      <c r="G135" t="s">
        <v>5449</v>
      </c>
      <c r="H135" t="s">
        <v>3030</v>
      </c>
      <c r="I135" t="s">
        <v>4649</v>
      </c>
      <c r="J135" t="s">
        <v>2614</v>
      </c>
      <c r="K135" t="s">
        <v>1845</v>
      </c>
    </row>
    <row r="136" spans="1:11">
      <c r="A136" s="69" t="s">
        <v>5448</v>
      </c>
      <c r="B136" t="s">
        <v>106</v>
      </c>
      <c r="C136" t="s">
        <v>3063</v>
      </c>
      <c r="D136" t="s">
        <v>40</v>
      </c>
      <c r="E136" t="s">
        <v>669</v>
      </c>
      <c r="F136" t="s">
        <v>3064</v>
      </c>
      <c r="G136" t="s">
        <v>5449</v>
      </c>
      <c r="H136" t="s">
        <v>669</v>
      </c>
      <c r="I136" t="s">
        <v>4649</v>
      </c>
      <c r="J136" t="s">
        <v>2612</v>
      </c>
      <c r="K136" t="s">
        <v>1845</v>
      </c>
    </row>
    <row r="137" spans="1:11">
      <c r="A137" s="69" t="s">
        <v>5448</v>
      </c>
      <c r="B137" t="s">
        <v>106</v>
      </c>
      <c r="C137" t="s">
        <v>2912</v>
      </c>
      <c r="D137" t="s">
        <v>42</v>
      </c>
      <c r="E137" t="s">
        <v>2893</v>
      </c>
      <c r="G137" t="s">
        <v>5449</v>
      </c>
      <c r="H137" t="s">
        <v>3050</v>
      </c>
      <c r="I137" t="s">
        <v>4649</v>
      </c>
      <c r="J137" t="s">
        <v>2614</v>
      </c>
      <c r="K137" t="s">
        <v>1845</v>
      </c>
    </row>
    <row r="138" spans="1:11">
      <c r="A138" s="69" t="s">
        <v>5448</v>
      </c>
      <c r="B138" t="s">
        <v>106</v>
      </c>
      <c r="C138" t="s">
        <v>2913</v>
      </c>
      <c r="D138" t="s">
        <v>57</v>
      </c>
      <c r="E138" t="s">
        <v>2847</v>
      </c>
      <c r="F138" t="s">
        <v>2914</v>
      </c>
      <c r="G138" t="s">
        <v>5449</v>
      </c>
      <c r="H138" t="s">
        <v>3030</v>
      </c>
      <c r="I138" t="s">
        <v>4649</v>
      </c>
      <c r="J138" t="s">
        <v>2614</v>
      </c>
      <c r="K138" t="s">
        <v>1845</v>
      </c>
    </row>
    <row r="139" spans="1:11">
      <c r="A139" s="69" t="s">
        <v>5448</v>
      </c>
      <c r="B139" t="s">
        <v>106</v>
      </c>
      <c r="C139" t="s">
        <v>3065</v>
      </c>
      <c r="E139" t="s">
        <v>3066</v>
      </c>
      <c r="F139" t="s">
        <v>3067</v>
      </c>
      <c r="G139" t="s">
        <v>5450</v>
      </c>
      <c r="H139" t="s">
        <v>669</v>
      </c>
      <c r="I139" t="s">
        <v>4649</v>
      </c>
      <c r="J139" t="s">
        <v>266</v>
      </c>
      <c r="K139" t="s">
        <v>231</v>
      </c>
    </row>
    <row r="140" spans="1:11">
      <c r="A140" s="69" t="s">
        <v>5448</v>
      </c>
      <c r="B140" t="s">
        <v>72</v>
      </c>
      <c r="C140" t="s">
        <v>3069</v>
      </c>
      <c r="D140" t="s">
        <v>36</v>
      </c>
      <c r="E140" t="s">
        <v>669</v>
      </c>
      <c r="G140" t="s">
        <v>5449</v>
      </c>
      <c r="H140" t="s">
        <v>669</v>
      </c>
      <c r="I140" t="s">
        <v>4653</v>
      </c>
      <c r="J140" t="s">
        <v>2612</v>
      </c>
      <c r="K140" t="s">
        <v>1845</v>
      </c>
    </row>
    <row r="141" spans="1:11">
      <c r="A141" s="69" t="s">
        <v>5448</v>
      </c>
      <c r="B141" t="s">
        <v>72</v>
      </c>
      <c r="C141" t="s">
        <v>3070</v>
      </c>
      <c r="D141" t="s">
        <v>42</v>
      </c>
      <c r="E141" t="s">
        <v>3071</v>
      </c>
      <c r="F141" t="s">
        <v>3072</v>
      </c>
      <c r="G141" t="s">
        <v>5449</v>
      </c>
      <c r="H141" t="s">
        <v>669</v>
      </c>
      <c r="I141" t="s">
        <v>4653</v>
      </c>
      <c r="J141" t="s">
        <v>2612</v>
      </c>
      <c r="K141" t="s">
        <v>1845</v>
      </c>
    </row>
    <row r="142" spans="1:11">
      <c r="A142" s="69" t="s">
        <v>5448</v>
      </c>
      <c r="B142" t="s">
        <v>72</v>
      </c>
      <c r="C142" t="s">
        <v>2918</v>
      </c>
      <c r="D142" t="s">
        <v>36</v>
      </c>
      <c r="E142" t="s">
        <v>2893</v>
      </c>
      <c r="G142" t="s">
        <v>5449</v>
      </c>
      <c r="H142" t="s">
        <v>3050</v>
      </c>
      <c r="I142" t="s">
        <v>4653</v>
      </c>
      <c r="J142" t="s">
        <v>2614</v>
      </c>
      <c r="K142" t="s">
        <v>1845</v>
      </c>
    </row>
    <row r="143" spans="1:11">
      <c r="A143" s="69" t="s">
        <v>5448</v>
      </c>
      <c r="B143" t="s">
        <v>72</v>
      </c>
      <c r="C143" t="s">
        <v>2919</v>
      </c>
      <c r="D143" t="s">
        <v>36</v>
      </c>
      <c r="F143" t="s">
        <v>2920</v>
      </c>
      <c r="G143" t="s">
        <v>5435</v>
      </c>
      <c r="I143" t="s">
        <v>4653</v>
      </c>
    </row>
    <row r="144" spans="1:11">
      <c r="A144" s="69" t="s">
        <v>5448</v>
      </c>
      <c r="B144" t="s">
        <v>72</v>
      </c>
      <c r="C144" t="s">
        <v>3073</v>
      </c>
      <c r="D144" t="s">
        <v>40</v>
      </c>
      <c r="E144" t="s">
        <v>3074</v>
      </c>
      <c r="F144" t="s">
        <v>3075</v>
      </c>
      <c r="G144" t="s">
        <v>5449</v>
      </c>
      <c r="H144" t="s">
        <v>669</v>
      </c>
      <c r="I144" t="s">
        <v>4653</v>
      </c>
      <c r="J144" t="s">
        <v>2612</v>
      </c>
      <c r="K144" t="s">
        <v>1845</v>
      </c>
    </row>
    <row r="145" spans="1:11">
      <c r="A145" s="69" t="s">
        <v>5448</v>
      </c>
      <c r="B145" t="s">
        <v>72</v>
      </c>
      <c r="C145" t="s">
        <v>3076</v>
      </c>
      <c r="D145" t="s">
        <v>40</v>
      </c>
      <c r="E145" t="s">
        <v>669</v>
      </c>
      <c r="F145" t="s">
        <v>3077</v>
      </c>
      <c r="G145" t="s">
        <v>5449</v>
      </c>
      <c r="H145" t="s">
        <v>669</v>
      </c>
      <c r="I145" t="s">
        <v>4653</v>
      </c>
      <c r="J145" t="s">
        <v>2612</v>
      </c>
      <c r="K145" t="s">
        <v>1845</v>
      </c>
    </row>
    <row r="146" spans="1:11">
      <c r="A146" s="69" t="s">
        <v>5448</v>
      </c>
      <c r="B146" t="s">
        <v>72</v>
      </c>
      <c r="C146" t="s">
        <v>3078</v>
      </c>
      <c r="D146" t="s">
        <v>42</v>
      </c>
      <c r="E146" t="s">
        <v>3074</v>
      </c>
      <c r="F146" t="s">
        <v>3079</v>
      </c>
      <c r="G146" t="s">
        <v>5449</v>
      </c>
      <c r="H146" t="s">
        <v>669</v>
      </c>
      <c r="I146" t="s">
        <v>4653</v>
      </c>
      <c r="J146" t="s">
        <v>2612</v>
      </c>
      <c r="K146" t="s">
        <v>1845</v>
      </c>
    </row>
    <row r="147" spans="1:11">
      <c r="A147" s="69" t="s">
        <v>5448</v>
      </c>
      <c r="B147" t="s">
        <v>72</v>
      </c>
      <c r="C147" t="s">
        <v>2921</v>
      </c>
      <c r="D147" t="s">
        <v>42</v>
      </c>
      <c r="E147" t="s">
        <v>2922</v>
      </c>
      <c r="F147" t="s">
        <v>2923</v>
      </c>
      <c r="G147" t="s">
        <v>5449</v>
      </c>
      <c r="H147" t="s">
        <v>3030</v>
      </c>
      <c r="I147" t="s">
        <v>4653</v>
      </c>
      <c r="J147" t="s">
        <v>2614</v>
      </c>
      <c r="K147" t="s">
        <v>1845</v>
      </c>
    </row>
    <row r="148" spans="1:11">
      <c r="A148" s="69" t="s">
        <v>5448</v>
      </c>
      <c r="B148" t="s">
        <v>72</v>
      </c>
      <c r="C148" t="s">
        <v>3080</v>
      </c>
      <c r="D148" t="s">
        <v>42</v>
      </c>
      <c r="E148" t="s">
        <v>669</v>
      </c>
      <c r="F148" t="s">
        <v>3081</v>
      </c>
      <c r="G148" t="s">
        <v>5449</v>
      </c>
      <c r="H148" t="s">
        <v>669</v>
      </c>
      <c r="I148" t="s">
        <v>4653</v>
      </c>
      <c r="J148" t="s">
        <v>2612</v>
      </c>
      <c r="K148" t="s">
        <v>1845</v>
      </c>
    </row>
    <row r="149" spans="1:11">
      <c r="A149" s="69" t="s">
        <v>5448</v>
      </c>
      <c r="B149" t="s">
        <v>72</v>
      </c>
      <c r="C149" t="s">
        <v>2924</v>
      </c>
      <c r="D149" t="s">
        <v>44</v>
      </c>
      <c r="E149" t="s">
        <v>2847</v>
      </c>
      <c r="F149" t="s">
        <v>2925</v>
      </c>
      <c r="G149" t="s">
        <v>5449</v>
      </c>
      <c r="H149" t="s">
        <v>3030</v>
      </c>
      <c r="I149" t="s">
        <v>4653</v>
      </c>
      <c r="J149" t="s">
        <v>2614</v>
      </c>
      <c r="K149" t="s">
        <v>1845</v>
      </c>
    </row>
    <row r="150" spans="1:11">
      <c r="A150" s="69" t="s">
        <v>5448</v>
      </c>
      <c r="B150" t="s">
        <v>72</v>
      </c>
      <c r="C150" t="s">
        <v>3082</v>
      </c>
      <c r="D150" t="s">
        <v>2876</v>
      </c>
      <c r="E150" t="s">
        <v>3083</v>
      </c>
      <c r="F150" t="s">
        <v>3084</v>
      </c>
      <c r="G150" t="s">
        <v>5449</v>
      </c>
      <c r="H150" t="s">
        <v>669</v>
      </c>
      <c r="I150" t="s">
        <v>4653</v>
      </c>
      <c r="J150" t="s">
        <v>2612</v>
      </c>
      <c r="K150" t="s">
        <v>1845</v>
      </c>
    </row>
    <row r="151" spans="1:11">
      <c r="A151" s="69" t="s">
        <v>5448</v>
      </c>
      <c r="B151" t="s">
        <v>72</v>
      </c>
      <c r="C151" t="s">
        <v>2926</v>
      </c>
      <c r="D151" t="s">
        <v>58</v>
      </c>
      <c r="G151" t="s">
        <v>5435</v>
      </c>
      <c r="I151" t="s">
        <v>4653</v>
      </c>
    </row>
    <row r="152" spans="1:11">
      <c r="A152" s="69" t="s">
        <v>5448</v>
      </c>
      <c r="B152" t="s">
        <v>72</v>
      </c>
      <c r="C152" t="s">
        <v>2927</v>
      </c>
      <c r="D152" t="s">
        <v>40</v>
      </c>
      <c r="G152" t="s">
        <v>5435</v>
      </c>
      <c r="I152" t="s">
        <v>4653</v>
      </c>
    </row>
    <row r="153" spans="1:11">
      <c r="A153" s="69" t="s">
        <v>5448</v>
      </c>
      <c r="B153" t="s">
        <v>72</v>
      </c>
      <c r="C153" t="s">
        <v>2928</v>
      </c>
      <c r="D153" t="s">
        <v>42</v>
      </c>
      <c r="G153" t="s">
        <v>5435</v>
      </c>
      <c r="I153" t="s">
        <v>4653</v>
      </c>
    </row>
    <row r="154" spans="1:11">
      <c r="A154" s="69" t="s">
        <v>5448</v>
      </c>
      <c r="B154" t="s">
        <v>72</v>
      </c>
      <c r="C154" t="s">
        <v>2929</v>
      </c>
      <c r="D154" t="s">
        <v>42</v>
      </c>
      <c r="G154" t="s">
        <v>5435</v>
      </c>
      <c r="I154" t="s">
        <v>4653</v>
      </c>
    </row>
    <row r="155" spans="1:11">
      <c r="A155" s="69" t="s">
        <v>5448</v>
      </c>
      <c r="B155" t="s">
        <v>72</v>
      </c>
      <c r="C155" t="s">
        <v>2930</v>
      </c>
      <c r="D155" t="s">
        <v>2876</v>
      </c>
      <c r="G155" t="s">
        <v>5435</v>
      </c>
      <c r="I155" t="s">
        <v>4653</v>
      </c>
    </row>
    <row r="156" spans="1:11">
      <c r="A156" s="69" t="s">
        <v>5448</v>
      </c>
      <c r="B156" t="s">
        <v>72</v>
      </c>
      <c r="C156" t="s">
        <v>2931</v>
      </c>
      <c r="D156" t="s">
        <v>56</v>
      </c>
      <c r="G156" t="s">
        <v>5435</v>
      </c>
      <c r="I156" t="s">
        <v>4653</v>
      </c>
    </row>
    <row r="157" spans="1:11">
      <c r="A157" s="69" t="s">
        <v>5448</v>
      </c>
      <c r="B157" t="s">
        <v>72</v>
      </c>
      <c r="C157" t="s">
        <v>2932</v>
      </c>
      <c r="D157" t="s">
        <v>2876</v>
      </c>
      <c r="G157" t="s">
        <v>5435</v>
      </c>
      <c r="I157" t="s">
        <v>4653</v>
      </c>
    </row>
    <row r="158" spans="1:11">
      <c r="A158" s="69" t="s">
        <v>5448</v>
      </c>
      <c r="B158" t="s">
        <v>78</v>
      </c>
      <c r="C158" t="s">
        <v>3086</v>
      </c>
      <c r="D158" t="s">
        <v>38</v>
      </c>
      <c r="E158" t="s">
        <v>669</v>
      </c>
      <c r="F158" t="s">
        <v>3087</v>
      </c>
      <c r="G158" t="s">
        <v>5449</v>
      </c>
      <c r="H158" t="s">
        <v>669</v>
      </c>
      <c r="I158" t="s">
        <v>4657</v>
      </c>
      <c r="J158" t="s">
        <v>2612</v>
      </c>
      <c r="K158" t="s">
        <v>1845</v>
      </c>
    </row>
    <row r="159" spans="1:11">
      <c r="A159" s="69" t="s">
        <v>5448</v>
      </c>
      <c r="B159" t="s">
        <v>78</v>
      </c>
      <c r="C159" t="s">
        <v>2938</v>
      </c>
      <c r="D159" t="s">
        <v>44</v>
      </c>
      <c r="G159" t="s">
        <v>5439</v>
      </c>
      <c r="I159" t="s">
        <v>4657</v>
      </c>
    </row>
    <row r="160" spans="1:11">
      <c r="A160" s="69" t="s">
        <v>5448</v>
      </c>
      <c r="B160" t="s">
        <v>78</v>
      </c>
      <c r="C160" t="s">
        <v>2940</v>
      </c>
      <c r="D160" t="s">
        <v>44</v>
      </c>
      <c r="E160" t="s">
        <v>2941</v>
      </c>
      <c r="F160" t="s">
        <v>2943</v>
      </c>
      <c r="G160" t="s">
        <v>5440</v>
      </c>
      <c r="I160" t="s">
        <v>4657</v>
      </c>
    </row>
    <row r="161" spans="1:11">
      <c r="A161" s="69" t="s">
        <v>5448</v>
      </c>
      <c r="B161" t="s">
        <v>78</v>
      </c>
      <c r="C161" t="s">
        <v>2940</v>
      </c>
      <c r="D161" t="s">
        <v>44</v>
      </c>
      <c r="E161" t="s">
        <v>2941</v>
      </c>
      <c r="F161" t="s">
        <v>2943</v>
      </c>
      <c r="G161" t="s">
        <v>5451</v>
      </c>
      <c r="H161" t="s">
        <v>243</v>
      </c>
      <c r="I161" t="s">
        <v>4657</v>
      </c>
      <c r="J161" t="s">
        <v>2610</v>
      </c>
      <c r="K161" t="s">
        <v>669</v>
      </c>
    </row>
    <row r="162" spans="1:11">
      <c r="A162" s="69" t="s">
        <v>5448</v>
      </c>
      <c r="B162" t="s">
        <v>78</v>
      </c>
      <c r="C162" t="s">
        <v>2944</v>
      </c>
      <c r="D162" t="s">
        <v>2876</v>
      </c>
      <c r="G162" t="s">
        <v>5441</v>
      </c>
      <c r="I162" t="s">
        <v>4657</v>
      </c>
    </row>
    <row r="163" spans="1:11">
      <c r="A163" s="69" t="s">
        <v>5448</v>
      </c>
      <c r="B163" t="s">
        <v>97</v>
      </c>
      <c r="C163" t="s">
        <v>3089</v>
      </c>
      <c r="D163" t="s">
        <v>33</v>
      </c>
      <c r="E163" t="s">
        <v>3090</v>
      </c>
      <c r="G163" t="s">
        <v>5449</v>
      </c>
      <c r="H163" t="s">
        <v>669</v>
      </c>
      <c r="I163" t="s">
        <v>4661</v>
      </c>
      <c r="J163" t="s">
        <v>2612</v>
      </c>
      <c r="K163" t="s">
        <v>1845</v>
      </c>
    </row>
    <row r="164" spans="1:11">
      <c r="A164" s="69" t="s">
        <v>5448</v>
      </c>
      <c r="B164" t="s">
        <v>97</v>
      </c>
      <c r="C164" t="s">
        <v>3091</v>
      </c>
      <c r="D164" t="s">
        <v>57</v>
      </c>
      <c r="E164" t="s">
        <v>3092</v>
      </c>
      <c r="F164" t="s">
        <v>3093</v>
      </c>
      <c r="G164" t="s">
        <v>5449</v>
      </c>
      <c r="H164" t="s">
        <v>669</v>
      </c>
      <c r="I164" t="s">
        <v>4661</v>
      </c>
      <c r="J164" t="s">
        <v>2612</v>
      </c>
      <c r="K164" t="s">
        <v>1845</v>
      </c>
    </row>
    <row r="165" spans="1:11">
      <c r="A165" s="69" t="s">
        <v>5448</v>
      </c>
      <c r="B165" t="s">
        <v>97</v>
      </c>
      <c r="C165" t="s">
        <v>2949</v>
      </c>
      <c r="D165" t="s">
        <v>56</v>
      </c>
      <c r="G165" t="s">
        <v>5435</v>
      </c>
      <c r="I165" t="s">
        <v>4661</v>
      </c>
    </row>
    <row r="166" spans="1:11">
      <c r="A166" s="69" t="s">
        <v>5448</v>
      </c>
      <c r="B166" t="s">
        <v>14</v>
      </c>
      <c r="C166" t="s">
        <v>3095</v>
      </c>
      <c r="D166" t="s">
        <v>19</v>
      </c>
      <c r="E166" t="s">
        <v>669</v>
      </c>
      <c r="F166" t="s">
        <v>3096</v>
      </c>
      <c r="G166" t="s">
        <v>5449</v>
      </c>
      <c r="H166" t="s">
        <v>669</v>
      </c>
      <c r="I166" t="s">
        <v>4664</v>
      </c>
      <c r="J166" t="s">
        <v>2612</v>
      </c>
      <c r="K166" t="s">
        <v>1845</v>
      </c>
    </row>
    <row r="167" spans="1:11">
      <c r="A167" s="69" t="s">
        <v>5448</v>
      </c>
      <c r="B167" t="s">
        <v>47</v>
      </c>
      <c r="C167" t="s">
        <v>3098</v>
      </c>
      <c r="D167" t="s">
        <v>2957</v>
      </c>
      <c r="E167" t="s">
        <v>669</v>
      </c>
      <c r="F167" t="s">
        <v>3099</v>
      </c>
      <c r="G167" t="s">
        <v>5449</v>
      </c>
      <c r="H167" t="s">
        <v>669</v>
      </c>
      <c r="I167" t="s">
        <v>4676</v>
      </c>
      <c r="J167" t="s">
        <v>2612</v>
      </c>
      <c r="K167" t="s">
        <v>1845</v>
      </c>
    </row>
    <row r="168" spans="1:11">
      <c r="A168" s="69" t="s">
        <v>5448</v>
      </c>
      <c r="B168" t="s">
        <v>47</v>
      </c>
      <c r="C168" t="s">
        <v>3100</v>
      </c>
      <c r="D168" t="s">
        <v>3101</v>
      </c>
      <c r="E168" t="s">
        <v>669</v>
      </c>
      <c r="G168" t="s">
        <v>5449</v>
      </c>
      <c r="H168" t="s">
        <v>669</v>
      </c>
      <c r="I168" t="s">
        <v>4676</v>
      </c>
      <c r="J168" t="s">
        <v>2612</v>
      </c>
      <c r="K168" t="s">
        <v>1845</v>
      </c>
    </row>
    <row r="169" spans="1:11">
      <c r="A169" s="69" t="s">
        <v>5448</v>
      </c>
      <c r="B169" t="s">
        <v>60</v>
      </c>
      <c r="C169" t="s">
        <v>2961</v>
      </c>
      <c r="D169" t="s">
        <v>10</v>
      </c>
      <c r="E169" t="s">
        <v>2847</v>
      </c>
      <c r="G169" t="s">
        <v>5449</v>
      </c>
      <c r="H169" t="s">
        <v>3030</v>
      </c>
      <c r="I169" t="s">
        <v>4680</v>
      </c>
      <c r="J169" t="s">
        <v>2614</v>
      </c>
      <c r="K169" t="s">
        <v>1845</v>
      </c>
    </row>
    <row r="170" spans="1:11">
      <c r="A170" s="69" t="s">
        <v>5448</v>
      </c>
      <c r="B170" t="s">
        <v>60</v>
      </c>
      <c r="C170" t="s">
        <v>2962</v>
      </c>
      <c r="D170" t="s">
        <v>10</v>
      </c>
      <c r="E170" t="s">
        <v>2847</v>
      </c>
      <c r="G170" t="s">
        <v>5449</v>
      </c>
      <c r="H170" t="s">
        <v>3030</v>
      </c>
      <c r="I170" t="s">
        <v>4680</v>
      </c>
      <c r="J170" t="s">
        <v>2614</v>
      </c>
      <c r="K170" t="s">
        <v>1845</v>
      </c>
    </row>
    <row r="171" spans="1:11">
      <c r="A171" s="69" t="s">
        <v>5448</v>
      </c>
      <c r="B171" t="s">
        <v>60</v>
      </c>
      <c r="C171" t="s">
        <v>2963</v>
      </c>
      <c r="D171" t="s">
        <v>10</v>
      </c>
      <c r="E171" t="s">
        <v>2847</v>
      </c>
      <c r="G171" t="s">
        <v>5449</v>
      </c>
      <c r="H171" t="s">
        <v>3030</v>
      </c>
      <c r="I171" t="s">
        <v>4680</v>
      </c>
      <c r="J171" t="s">
        <v>2614</v>
      </c>
      <c r="K171" t="s">
        <v>1845</v>
      </c>
    </row>
    <row r="172" spans="1:11">
      <c r="A172" s="69" t="s">
        <v>5448</v>
      </c>
      <c r="B172" t="s">
        <v>60</v>
      </c>
      <c r="C172" t="s">
        <v>2964</v>
      </c>
      <c r="D172" t="s">
        <v>10</v>
      </c>
      <c r="E172" t="s">
        <v>2847</v>
      </c>
      <c r="G172" t="s">
        <v>5449</v>
      </c>
      <c r="H172" t="s">
        <v>3030</v>
      </c>
      <c r="I172" t="s">
        <v>4680</v>
      </c>
      <c r="J172" t="s">
        <v>2614</v>
      </c>
      <c r="K172" t="s">
        <v>1845</v>
      </c>
    </row>
    <row r="173" spans="1:11">
      <c r="A173" s="69" t="s">
        <v>5448</v>
      </c>
      <c r="B173" t="s">
        <v>54</v>
      </c>
      <c r="C173" t="s">
        <v>2966</v>
      </c>
      <c r="D173" t="s">
        <v>2957</v>
      </c>
      <c r="E173" t="s">
        <v>2847</v>
      </c>
      <c r="G173" t="s">
        <v>5449</v>
      </c>
      <c r="H173" t="s">
        <v>3030</v>
      </c>
      <c r="I173" t="s">
        <v>4682</v>
      </c>
      <c r="J173" t="s">
        <v>2614</v>
      </c>
      <c r="K173" t="s">
        <v>1845</v>
      </c>
    </row>
    <row r="174" spans="1:11">
      <c r="A174" s="69" t="s">
        <v>5448</v>
      </c>
      <c r="B174" t="s">
        <v>54</v>
      </c>
      <c r="C174" t="s">
        <v>2967</v>
      </c>
      <c r="D174" t="s">
        <v>2957</v>
      </c>
      <c r="E174" t="s">
        <v>2847</v>
      </c>
      <c r="G174" t="s">
        <v>5449</v>
      </c>
      <c r="H174" t="s">
        <v>3030</v>
      </c>
      <c r="I174" t="s">
        <v>4682</v>
      </c>
      <c r="J174" t="s">
        <v>2614</v>
      </c>
      <c r="K174" t="s">
        <v>1845</v>
      </c>
    </row>
    <row r="175" spans="1:11">
      <c r="A175" s="69" t="s">
        <v>5448</v>
      </c>
      <c r="B175" t="s">
        <v>54</v>
      </c>
      <c r="C175" t="s">
        <v>2968</v>
      </c>
      <c r="D175" t="s">
        <v>2957</v>
      </c>
      <c r="E175" t="s">
        <v>2847</v>
      </c>
      <c r="G175" t="s">
        <v>5449</v>
      </c>
      <c r="H175" t="s">
        <v>3030</v>
      </c>
      <c r="I175" t="s">
        <v>4682</v>
      </c>
      <c r="J175" t="s">
        <v>2614</v>
      </c>
      <c r="K175" t="s">
        <v>1845</v>
      </c>
    </row>
    <row r="176" spans="1:11">
      <c r="A176" s="69" t="s">
        <v>5448</v>
      </c>
      <c r="B176" t="s">
        <v>73</v>
      </c>
      <c r="C176" t="s">
        <v>3105</v>
      </c>
      <c r="D176" t="s">
        <v>2957</v>
      </c>
      <c r="E176" t="s">
        <v>3106</v>
      </c>
      <c r="G176" t="s">
        <v>5449</v>
      </c>
      <c r="H176" t="s">
        <v>669</v>
      </c>
      <c r="I176" t="s">
        <v>4684</v>
      </c>
      <c r="J176" t="s">
        <v>2612</v>
      </c>
      <c r="K176" t="s">
        <v>1845</v>
      </c>
    </row>
    <row r="177" spans="1:11">
      <c r="A177" s="69" t="s">
        <v>5448</v>
      </c>
      <c r="B177" t="s">
        <v>73</v>
      </c>
      <c r="C177" t="s">
        <v>2970</v>
      </c>
      <c r="D177" t="s">
        <v>2957</v>
      </c>
      <c r="E177" t="s">
        <v>2847</v>
      </c>
      <c r="G177" t="s">
        <v>5449</v>
      </c>
      <c r="H177" t="s">
        <v>3030</v>
      </c>
      <c r="I177" t="s">
        <v>4684</v>
      </c>
      <c r="J177" t="s">
        <v>2614</v>
      </c>
      <c r="K177" t="s">
        <v>1845</v>
      </c>
    </row>
    <row r="178" spans="1:11">
      <c r="A178" s="69" t="s">
        <v>5448</v>
      </c>
      <c r="B178" t="s">
        <v>73</v>
      </c>
      <c r="C178" t="s">
        <v>2971</v>
      </c>
      <c r="D178" t="s">
        <v>2957</v>
      </c>
      <c r="E178" t="s">
        <v>2847</v>
      </c>
      <c r="G178" t="s">
        <v>5449</v>
      </c>
      <c r="H178" t="s">
        <v>3030</v>
      </c>
      <c r="I178" t="s">
        <v>4684</v>
      </c>
      <c r="J178" t="s">
        <v>2614</v>
      </c>
      <c r="K178" t="s">
        <v>1845</v>
      </c>
    </row>
    <row r="179" spans="1:11">
      <c r="A179" s="69" t="s">
        <v>5448</v>
      </c>
      <c r="B179" t="s">
        <v>86</v>
      </c>
      <c r="C179" t="s">
        <v>3108</v>
      </c>
      <c r="D179" t="s">
        <v>3109</v>
      </c>
      <c r="E179" t="s">
        <v>669</v>
      </c>
      <c r="G179" t="s">
        <v>5449</v>
      </c>
      <c r="H179" t="s">
        <v>669</v>
      </c>
      <c r="I179" t="s">
        <v>4692</v>
      </c>
      <c r="J179" t="s">
        <v>2612</v>
      </c>
      <c r="K179" t="s">
        <v>1845</v>
      </c>
    </row>
    <row r="180" spans="1:11">
      <c r="A180" s="69" t="s">
        <v>5448</v>
      </c>
      <c r="B180" t="s">
        <v>86</v>
      </c>
      <c r="C180" t="s">
        <v>3110</v>
      </c>
      <c r="D180" t="s">
        <v>85</v>
      </c>
      <c r="E180" t="s">
        <v>669</v>
      </c>
      <c r="F180" t="s">
        <v>3111</v>
      </c>
      <c r="G180" t="s">
        <v>5449</v>
      </c>
      <c r="H180" t="s">
        <v>669</v>
      </c>
      <c r="I180" t="s">
        <v>4692</v>
      </c>
      <c r="J180" t="s">
        <v>2612</v>
      </c>
      <c r="K180" t="s">
        <v>1845</v>
      </c>
    </row>
    <row r="181" spans="1:11">
      <c r="A181" s="69" t="s">
        <v>5448</v>
      </c>
      <c r="B181" t="s">
        <v>86</v>
      </c>
      <c r="C181" t="s">
        <v>3112</v>
      </c>
      <c r="D181" t="s">
        <v>88</v>
      </c>
      <c r="E181" t="s">
        <v>3113</v>
      </c>
      <c r="F181" t="s">
        <v>3114</v>
      </c>
      <c r="G181" t="s">
        <v>5450</v>
      </c>
      <c r="H181" t="s">
        <v>669</v>
      </c>
      <c r="I181" t="s">
        <v>4692</v>
      </c>
      <c r="J181" t="s">
        <v>266</v>
      </c>
      <c r="K181" t="s">
        <v>231</v>
      </c>
    </row>
    <row r="182" spans="1:11">
      <c r="A182" s="69" t="s">
        <v>5448</v>
      </c>
      <c r="B182" t="s">
        <v>86</v>
      </c>
      <c r="C182" t="s">
        <v>2979</v>
      </c>
      <c r="D182" t="s">
        <v>2980</v>
      </c>
      <c r="F182" t="s">
        <v>2982</v>
      </c>
      <c r="G182" t="s">
        <v>5442</v>
      </c>
      <c r="I182" t="s">
        <v>4692</v>
      </c>
    </row>
    <row r="183" spans="1:11">
      <c r="A183" s="69" t="s">
        <v>5448</v>
      </c>
      <c r="B183" t="s">
        <v>86</v>
      </c>
      <c r="C183" t="s">
        <v>2983</v>
      </c>
      <c r="D183" t="s">
        <v>2980</v>
      </c>
      <c r="G183" t="s">
        <v>5442</v>
      </c>
      <c r="I183" t="s">
        <v>4692</v>
      </c>
    </row>
    <row r="184" spans="1:11">
      <c r="A184" s="69" t="s">
        <v>5448</v>
      </c>
      <c r="B184" t="s">
        <v>86</v>
      </c>
      <c r="C184" t="s">
        <v>2986</v>
      </c>
      <c r="D184" t="s">
        <v>2974</v>
      </c>
      <c r="E184" t="s">
        <v>2987</v>
      </c>
      <c r="F184" t="s">
        <v>2989</v>
      </c>
      <c r="G184" t="s">
        <v>5443</v>
      </c>
      <c r="I184" t="s">
        <v>4692</v>
      </c>
    </row>
    <row r="185" spans="1:11">
      <c r="A185" s="69" t="s">
        <v>5448</v>
      </c>
      <c r="B185" t="s">
        <v>86</v>
      </c>
      <c r="C185" t="s">
        <v>3115</v>
      </c>
      <c r="D185" t="s">
        <v>2977</v>
      </c>
      <c r="E185" t="s">
        <v>669</v>
      </c>
      <c r="G185" t="s">
        <v>5449</v>
      </c>
      <c r="H185" t="s">
        <v>669</v>
      </c>
      <c r="I185" t="s">
        <v>4692</v>
      </c>
      <c r="J185" t="s">
        <v>2612</v>
      </c>
      <c r="K185" t="s">
        <v>1845</v>
      </c>
    </row>
    <row r="186" spans="1:11">
      <c r="A186" s="69" t="s">
        <v>5448</v>
      </c>
      <c r="B186" t="s">
        <v>86</v>
      </c>
      <c r="C186" t="s">
        <v>3116</v>
      </c>
      <c r="D186" t="s">
        <v>3117</v>
      </c>
      <c r="E186" t="s">
        <v>1889</v>
      </c>
      <c r="G186" t="s">
        <v>5449</v>
      </c>
      <c r="H186" t="s">
        <v>669</v>
      </c>
      <c r="I186" t="s">
        <v>4692</v>
      </c>
      <c r="J186" t="s">
        <v>2612</v>
      </c>
      <c r="K186" t="s">
        <v>1845</v>
      </c>
    </row>
    <row r="187" spans="1:11">
      <c r="A187" s="69" t="s">
        <v>5448</v>
      </c>
      <c r="B187" t="s">
        <v>86</v>
      </c>
      <c r="C187" t="s">
        <v>2990</v>
      </c>
      <c r="D187" t="s">
        <v>2957</v>
      </c>
      <c r="E187" t="s">
        <v>2893</v>
      </c>
      <c r="G187" t="s">
        <v>5449</v>
      </c>
      <c r="H187" t="s">
        <v>3050</v>
      </c>
      <c r="I187" t="s">
        <v>4692</v>
      </c>
      <c r="J187" t="s">
        <v>2614</v>
      </c>
      <c r="K187" t="s">
        <v>1845</v>
      </c>
    </row>
    <row r="188" spans="1:11">
      <c r="A188" s="69" t="s">
        <v>5448</v>
      </c>
      <c r="B188" t="s">
        <v>86</v>
      </c>
      <c r="C188" t="s">
        <v>2992</v>
      </c>
      <c r="D188" t="s">
        <v>2993</v>
      </c>
      <c r="E188" t="s">
        <v>2847</v>
      </c>
      <c r="G188" t="s">
        <v>5449</v>
      </c>
      <c r="H188" t="s">
        <v>3030</v>
      </c>
      <c r="I188" t="s">
        <v>4692</v>
      </c>
      <c r="J188" t="s">
        <v>2614</v>
      </c>
      <c r="K188" t="s">
        <v>1845</v>
      </c>
    </row>
    <row r="189" spans="1:11">
      <c r="A189" s="69" t="s">
        <v>5448</v>
      </c>
      <c r="B189" t="s">
        <v>86</v>
      </c>
      <c r="C189" t="s">
        <v>2992</v>
      </c>
      <c r="D189" t="s">
        <v>2993</v>
      </c>
      <c r="E189" t="s">
        <v>2847</v>
      </c>
      <c r="G189" t="s">
        <v>5449</v>
      </c>
      <c r="H189" t="s">
        <v>3030</v>
      </c>
      <c r="I189" t="s">
        <v>4692</v>
      </c>
      <c r="J189" t="s">
        <v>2614</v>
      </c>
      <c r="K189" t="s">
        <v>1845</v>
      </c>
    </row>
    <row r="190" spans="1:11">
      <c r="A190" s="69" t="s">
        <v>5448</v>
      </c>
      <c r="B190" t="s">
        <v>87</v>
      </c>
      <c r="C190" t="s">
        <v>3119</v>
      </c>
      <c r="D190" t="s">
        <v>2957</v>
      </c>
      <c r="E190" t="s">
        <v>669</v>
      </c>
      <c r="F190" t="s">
        <v>3120</v>
      </c>
      <c r="G190" t="s">
        <v>5449</v>
      </c>
      <c r="H190" t="s">
        <v>669</v>
      </c>
      <c r="I190" t="s">
        <v>4696</v>
      </c>
      <c r="J190" t="s">
        <v>2612</v>
      </c>
      <c r="K190" t="s">
        <v>1845</v>
      </c>
    </row>
    <row r="191" spans="1:11">
      <c r="A191" s="69" t="s">
        <v>5448</v>
      </c>
      <c r="B191" t="s">
        <v>87</v>
      </c>
      <c r="C191" t="s">
        <v>2996</v>
      </c>
      <c r="D191" t="s">
        <v>2957</v>
      </c>
      <c r="G191" t="s">
        <v>5444</v>
      </c>
      <c r="I191" t="s">
        <v>4696</v>
      </c>
    </row>
    <row r="192" spans="1:11">
      <c r="A192" s="69" t="s">
        <v>5448</v>
      </c>
      <c r="B192" t="s">
        <v>92</v>
      </c>
      <c r="C192" t="s">
        <v>2999</v>
      </c>
      <c r="E192" t="s">
        <v>669</v>
      </c>
      <c r="G192" t="s">
        <v>5445</v>
      </c>
      <c r="I192" t="s">
        <v>4700</v>
      </c>
    </row>
    <row r="193" spans="1:11">
      <c r="A193" s="69" t="s">
        <v>5448</v>
      </c>
      <c r="B193" t="s">
        <v>92</v>
      </c>
      <c r="C193" t="s">
        <v>2999</v>
      </c>
      <c r="E193" t="s">
        <v>669</v>
      </c>
      <c r="G193" t="s">
        <v>5449</v>
      </c>
      <c r="H193" t="s">
        <v>669</v>
      </c>
      <c r="I193" t="s">
        <v>4700</v>
      </c>
      <c r="J193" t="s">
        <v>2612</v>
      </c>
      <c r="K193" t="s">
        <v>1845</v>
      </c>
    </row>
    <row r="194" spans="1:11">
      <c r="A194" s="69" t="s">
        <v>5448</v>
      </c>
      <c r="B194" t="s">
        <v>92</v>
      </c>
      <c r="C194" t="s">
        <v>3005</v>
      </c>
      <c r="D194" t="s">
        <v>2957</v>
      </c>
      <c r="E194" t="s">
        <v>3006</v>
      </c>
      <c r="G194" t="s">
        <v>5446</v>
      </c>
      <c r="I194" t="s">
        <v>4700</v>
      </c>
    </row>
    <row r="195" spans="1:11">
      <c r="A195" s="69" t="s">
        <v>5448</v>
      </c>
      <c r="B195" t="s">
        <v>92</v>
      </c>
      <c r="C195" t="s">
        <v>3008</v>
      </c>
      <c r="D195" t="s">
        <v>96</v>
      </c>
      <c r="G195" t="s">
        <v>5447</v>
      </c>
      <c r="I195" t="s">
        <v>4700</v>
      </c>
    </row>
    <row r="196" spans="1:11">
      <c r="A196" s="69" t="s">
        <v>5448</v>
      </c>
      <c r="B196" t="s">
        <v>98</v>
      </c>
      <c r="C196" t="s">
        <v>3013</v>
      </c>
      <c r="D196" t="s">
        <v>104</v>
      </c>
      <c r="E196" t="s">
        <v>2847</v>
      </c>
      <c r="G196" t="s">
        <v>5449</v>
      </c>
      <c r="H196" t="s">
        <v>3030</v>
      </c>
      <c r="I196" t="s">
        <v>4704</v>
      </c>
      <c r="J196" t="s">
        <v>2614</v>
      </c>
      <c r="K196" t="s">
        <v>1845</v>
      </c>
    </row>
    <row r="197" spans="1:11">
      <c r="A197" s="69" t="s">
        <v>5448</v>
      </c>
      <c r="B197" t="s">
        <v>98</v>
      </c>
      <c r="C197" t="s">
        <v>3017</v>
      </c>
      <c r="D197" t="s">
        <v>2957</v>
      </c>
      <c r="E197" t="s">
        <v>2847</v>
      </c>
      <c r="G197" t="s">
        <v>5449</v>
      </c>
      <c r="H197" t="s">
        <v>3030</v>
      </c>
      <c r="I197" t="s">
        <v>4704</v>
      </c>
      <c r="J197" t="s">
        <v>2614</v>
      </c>
      <c r="K197" t="s">
        <v>1845</v>
      </c>
    </row>
    <row r="198" spans="1:11">
      <c r="A198" s="69" t="s">
        <v>5452</v>
      </c>
      <c r="B198" t="s">
        <v>32</v>
      </c>
      <c r="C198" t="s">
        <v>3124</v>
      </c>
      <c r="D198" t="s">
        <v>35</v>
      </c>
      <c r="E198" t="s">
        <v>3125</v>
      </c>
      <c r="F198" t="s">
        <v>3127</v>
      </c>
      <c r="G198" t="s">
        <v>5453</v>
      </c>
      <c r="H198" t="s">
        <v>3125</v>
      </c>
      <c r="I198" t="s">
        <v>4633</v>
      </c>
      <c r="J198" t="s">
        <v>335</v>
      </c>
      <c r="K198" t="s">
        <v>231</v>
      </c>
    </row>
    <row r="199" spans="1:11">
      <c r="A199" s="69" t="s">
        <v>5452</v>
      </c>
      <c r="B199" t="s">
        <v>32</v>
      </c>
      <c r="C199" t="s">
        <v>3024</v>
      </c>
      <c r="D199" t="s">
        <v>42</v>
      </c>
      <c r="E199" t="s">
        <v>3025</v>
      </c>
      <c r="F199" t="s">
        <v>3026</v>
      </c>
      <c r="G199" t="s">
        <v>5453</v>
      </c>
      <c r="H199" t="s">
        <v>3128</v>
      </c>
      <c r="I199" t="s">
        <v>4633</v>
      </c>
      <c r="J199" t="s">
        <v>335</v>
      </c>
      <c r="K199" t="s">
        <v>231</v>
      </c>
    </row>
    <row r="200" spans="1:11">
      <c r="A200" s="69" t="s">
        <v>5452</v>
      </c>
      <c r="B200" t="s">
        <v>32</v>
      </c>
      <c r="C200" t="s">
        <v>3129</v>
      </c>
      <c r="D200" t="s">
        <v>42</v>
      </c>
      <c r="E200" t="s">
        <v>3125</v>
      </c>
      <c r="F200" t="s">
        <v>3127</v>
      </c>
      <c r="G200" t="s">
        <v>5453</v>
      </c>
      <c r="H200" t="s">
        <v>3125</v>
      </c>
      <c r="I200" t="s">
        <v>4633</v>
      </c>
      <c r="J200" t="s">
        <v>335</v>
      </c>
      <c r="K200" t="s">
        <v>231</v>
      </c>
    </row>
    <row r="201" spans="1:11">
      <c r="A201" s="69" t="s">
        <v>5452</v>
      </c>
      <c r="B201" t="s">
        <v>32</v>
      </c>
      <c r="C201" t="s">
        <v>3027</v>
      </c>
      <c r="D201" t="s">
        <v>44</v>
      </c>
      <c r="E201" t="s">
        <v>1889</v>
      </c>
      <c r="F201" t="s">
        <v>3028</v>
      </c>
      <c r="G201" t="s">
        <v>5453</v>
      </c>
      <c r="H201" t="s">
        <v>217</v>
      </c>
      <c r="I201" t="s">
        <v>4633</v>
      </c>
      <c r="J201" t="s">
        <v>335</v>
      </c>
      <c r="K201" t="s">
        <v>231</v>
      </c>
    </row>
    <row r="202" spans="1:11">
      <c r="A202" s="69" t="s">
        <v>5452</v>
      </c>
      <c r="B202" t="s">
        <v>32</v>
      </c>
      <c r="C202" t="s">
        <v>3130</v>
      </c>
      <c r="D202" t="s">
        <v>44</v>
      </c>
      <c r="E202" t="s">
        <v>217</v>
      </c>
      <c r="F202" t="s">
        <v>3131</v>
      </c>
      <c r="G202" t="s">
        <v>5453</v>
      </c>
      <c r="H202" t="s">
        <v>217</v>
      </c>
      <c r="I202" t="s">
        <v>4633</v>
      </c>
      <c r="J202" t="s">
        <v>335</v>
      </c>
      <c r="K202" t="s">
        <v>231</v>
      </c>
    </row>
    <row r="203" spans="1:11">
      <c r="A203" s="69" t="s">
        <v>5452</v>
      </c>
      <c r="B203" t="s">
        <v>32</v>
      </c>
      <c r="C203" t="s">
        <v>2833</v>
      </c>
      <c r="D203" t="s">
        <v>36</v>
      </c>
      <c r="G203" t="s">
        <v>5435</v>
      </c>
      <c r="I203" t="s">
        <v>4633</v>
      </c>
    </row>
    <row r="204" spans="1:11">
      <c r="A204" s="69" t="s">
        <v>5452</v>
      </c>
      <c r="B204" t="s">
        <v>55</v>
      </c>
      <c r="C204" t="s">
        <v>2838</v>
      </c>
      <c r="D204" t="s">
        <v>35</v>
      </c>
      <c r="E204" t="s">
        <v>2839</v>
      </c>
      <c r="F204" t="s">
        <v>2842</v>
      </c>
      <c r="G204" t="s">
        <v>5454</v>
      </c>
      <c r="H204" t="s">
        <v>3133</v>
      </c>
      <c r="I204" t="s">
        <v>4637</v>
      </c>
      <c r="J204" t="s">
        <v>2376</v>
      </c>
      <c r="K204" t="s">
        <v>231</v>
      </c>
    </row>
    <row r="205" spans="1:11">
      <c r="A205" s="69" t="s">
        <v>5452</v>
      </c>
      <c r="B205" t="s">
        <v>55</v>
      </c>
      <c r="C205" t="s">
        <v>2843</v>
      </c>
      <c r="D205" t="s">
        <v>35</v>
      </c>
      <c r="E205" t="s">
        <v>2844</v>
      </c>
      <c r="F205" t="s">
        <v>2845</v>
      </c>
      <c r="G205" t="s">
        <v>5453</v>
      </c>
      <c r="H205" t="s">
        <v>2897</v>
      </c>
      <c r="I205" t="s">
        <v>4637</v>
      </c>
      <c r="J205" t="s">
        <v>335</v>
      </c>
      <c r="K205" t="s">
        <v>231</v>
      </c>
    </row>
    <row r="206" spans="1:11">
      <c r="A206" s="69" t="s">
        <v>5452</v>
      </c>
      <c r="B206" t="s">
        <v>55</v>
      </c>
      <c r="C206" t="s">
        <v>2846</v>
      </c>
      <c r="D206" t="s">
        <v>36</v>
      </c>
      <c r="E206" t="s">
        <v>2847</v>
      </c>
      <c r="F206" t="s">
        <v>2849</v>
      </c>
      <c r="G206" t="s">
        <v>5454</v>
      </c>
      <c r="H206" t="s">
        <v>3134</v>
      </c>
      <c r="I206" t="s">
        <v>4637</v>
      </c>
      <c r="J206" t="s">
        <v>2376</v>
      </c>
      <c r="K206" t="s">
        <v>231</v>
      </c>
    </row>
    <row r="207" spans="1:11">
      <c r="A207" s="69" t="s">
        <v>5452</v>
      </c>
      <c r="B207" t="s">
        <v>55</v>
      </c>
      <c r="C207" t="s">
        <v>3135</v>
      </c>
      <c r="D207" t="s">
        <v>36</v>
      </c>
      <c r="E207" t="s">
        <v>217</v>
      </c>
      <c r="F207" t="s">
        <v>3136</v>
      </c>
      <c r="G207" t="s">
        <v>5453</v>
      </c>
      <c r="H207" t="s">
        <v>217</v>
      </c>
      <c r="I207" t="s">
        <v>4637</v>
      </c>
      <c r="J207" t="s">
        <v>335</v>
      </c>
      <c r="K207" t="s">
        <v>231</v>
      </c>
    </row>
    <row r="208" spans="1:11">
      <c r="A208" s="69" t="s">
        <v>5452</v>
      </c>
      <c r="B208" t="s">
        <v>55</v>
      </c>
      <c r="C208" t="s">
        <v>2850</v>
      </c>
      <c r="D208" t="s">
        <v>38</v>
      </c>
      <c r="E208" t="s">
        <v>2851</v>
      </c>
      <c r="F208" t="s">
        <v>2852</v>
      </c>
      <c r="G208" t="s">
        <v>5455</v>
      </c>
      <c r="H208" t="s">
        <v>1333</v>
      </c>
      <c r="I208" t="s">
        <v>4637</v>
      </c>
      <c r="J208" t="s">
        <v>2370</v>
      </c>
      <c r="K208" t="s">
        <v>217</v>
      </c>
    </row>
    <row r="209" spans="1:11">
      <c r="A209" s="69" t="s">
        <v>5452</v>
      </c>
      <c r="B209" t="s">
        <v>55</v>
      </c>
      <c r="C209" t="s">
        <v>2853</v>
      </c>
      <c r="D209" t="s">
        <v>38</v>
      </c>
      <c r="E209" t="s">
        <v>2854</v>
      </c>
      <c r="F209" t="s">
        <v>2855</v>
      </c>
      <c r="G209" t="s">
        <v>5454</v>
      </c>
      <c r="H209" t="s">
        <v>2841</v>
      </c>
      <c r="I209" t="s">
        <v>4637</v>
      </c>
      <c r="J209" t="s">
        <v>2376</v>
      </c>
      <c r="K209" t="s">
        <v>231</v>
      </c>
    </row>
    <row r="210" spans="1:11">
      <c r="A210" s="69" t="s">
        <v>5452</v>
      </c>
      <c r="B210" t="s">
        <v>55</v>
      </c>
      <c r="C210" t="s">
        <v>3137</v>
      </c>
      <c r="D210" t="s">
        <v>42</v>
      </c>
      <c r="E210" t="s">
        <v>217</v>
      </c>
      <c r="F210" t="s">
        <v>3138</v>
      </c>
      <c r="G210" t="s">
        <v>5453</v>
      </c>
      <c r="H210" t="s">
        <v>217</v>
      </c>
      <c r="I210" t="s">
        <v>4637</v>
      </c>
      <c r="J210" t="s">
        <v>335</v>
      </c>
      <c r="K210" t="s">
        <v>231</v>
      </c>
    </row>
    <row r="211" spans="1:11">
      <c r="A211" s="69" t="s">
        <v>5452</v>
      </c>
      <c r="B211" t="s">
        <v>55</v>
      </c>
      <c r="C211" t="s">
        <v>2856</v>
      </c>
      <c r="D211" t="s">
        <v>42</v>
      </c>
      <c r="E211" t="s">
        <v>2847</v>
      </c>
      <c r="F211" t="s">
        <v>2857</v>
      </c>
      <c r="G211" t="s">
        <v>5454</v>
      </c>
      <c r="H211" t="s">
        <v>3134</v>
      </c>
      <c r="I211" t="s">
        <v>4637</v>
      </c>
      <c r="J211" t="s">
        <v>2376</v>
      </c>
      <c r="K211" t="s">
        <v>231</v>
      </c>
    </row>
    <row r="212" spans="1:11">
      <c r="A212" s="69" t="s">
        <v>5452</v>
      </c>
      <c r="B212" t="s">
        <v>55</v>
      </c>
      <c r="C212" t="s">
        <v>3139</v>
      </c>
      <c r="D212" t="s">
        <v>44</v>
      </c>
      <c r="E212" t="s">
        <v>217</v>
      </c>
      <c r="F212" t="s">
        <v>3140</v>
      </c>
      <c r="G212" t="s">
        <v>5453</v>
      </c>
      <c r="H212" t="s">
        <v>217</v>
      </c>
      <c r="I212" t="s">
        <v>4637</v>
      </c>
      <c r="J212" t="s">
        <v>335</v>
      </c>
      <c r="K212" t="s">
        <v>231</v>
      </c>
    </row>
    <row r="213" spans="1:11">
      <c r="A213" s="69" t="s">
        <v>5452</v>
      </c>
      <c r="B213" t="s">
        <v>55</v>
      </c>
      <c r="C213" t="s">
        <v>2858</v>
      </c>
      <c r="D213" t="s">
        <v>44</v>
      </c>
      <c r="E213" t="s">
        <v>2847</v>
      </c>
      <c r="G213" t="s">
        <v>5454</v>
      </c>
      <c r="H213" t="s">
        <v>3134</v>
      </c>
      <c r="I213" t="s">
        <v>4637</v>
      </c>
      <c r="J213" t="s">
        <v>2376</v>
      </c>
      <c r="K213" t="s">
        <v>231</v>
      </c>
    </row>
    <row r="214" spans="1:11">
      <c r="A214" s="69" t="s">
        <v>5452</v>
      </c>
      <c r="B214" t="s">
        <v>55</v>
      </c>
      <c r="C214" t="s">
        <v>2859</v>
      </c>
      <c r="D214" t="s">
        <v>57</v>
      </c>
      <c r="E214" t="s">
        <v>2847</v>
      </c>
      <c r="G214" t="s">
        <v>5454</v>
      </c>
      <c r="H214" t="s">
        <v>3134</v>
      </c>
      <c r="I214" t="s">
        <v>4637</v>
      </c>
      <c r="J214" t="s">
        <v>2376</v>
      </c>
      <c r="K214" t="s">
        <v>231</v>
      </c>
    </row>
    <row r="215" spans="1:11">
      <c r="A215" s="69" t="s">
        <v>5452</v>
      </c>
      <c r="B215" t="s">
        <v>55</v>
      </c>
      <c r="C215" t="s">
        <v>2860</v>
      </c>
      <c r="D215" t="s">
        <v>56</v>
      </c>
      <c r="E215" t="s">
        <v>2854</v>
      </c>
      <c r="F215" t="s">
        <v>2855</v>
      </c>
      <c r="G215" t="s">
        <v>5454</v>
      </c>
      <c r="H215" t="s">
        <v>2841</v>
      </c>
      <c r="I215" t="s">
        <v>4637</v>
      </c>
      <c r="J215" t="s">
        <v>2376</v>
      </c>
      <c r="K215" t="s">
        <v>231</v>
      </c>
    </row>
    <row r="216" spans="1:11">
      <c r="A216" s="69" t="s">
        <v>5452</v>
      </c>
      <c r="B216" t="s">
        <v>55</v>
      </c>
      <c r="C216" t="s">
        <v>3141</v>
      </c>
      <c r="D216" t="s">
        <v>56</v>
      </c>
      <c r="E216" t="s">
        <v>3125</v>
      </c>
      <c r="F216" t="s">
        <v>3142</v>
      </c>
      <c r="G216" t="s">
        <v>5453</v>
      </c>
      <c r="H216" t="s">
        <v>3125</v>
      </c>
      <c r="I216" t="s">
        <v>4637</v>
      </c>
      <c r="J216" t="s">
        <v>335</v>
      </c>
      <c r="K216" t="s">
        <v>231</v>
      </c>
    </row>
    <row r="217" spans="1:11">
      <c r="A217" s="69" t="s">
        <v>5452</v>
      </c>
      <c r="B217" t="s">
        <v>55</v>
      </c>
      <c r="C217" t="s">
        <v>3143</v>
      </c>
      <c r="D217" t="s">
        <v>57</v>
      </c>
      <c r="E217" t="s">
        <v>3144</v>
      </c>
      <c r="F217" t="s">
        <v>3145</v>
      </c>
      <c r="G217" t="s">
        <v>5453</v>
      </c>
      <c r="H217" t="s">
        <v>217</v>
      </c>
      <c r="I217" t="s">
        <v>4637</v>
      </c>
      <c r="J217" t="s">
        <v>335</v>
      </c>
      <c r="K217" t="s">
        <v>231</v>
      </c>
    </row>
    <row r="218" spans="1:11">
      <c r="A218" s="69" t="s">
        <v>5452</v>
      </c>
      <c r="B218" t="s">
        <v>55</v>
      </c>
      <c r="C218" t="s">
        <v>2861</v>
      </c>
      <c r="D218" t="s">
        <v>58</v>
      </c>
      <c r="E218" t="s">
        <v>2851</v>
      </c>
      <c r="F218" t="s">
        <v>2852</v>
      </c>
      <c r="G218" t="s">
        <v>5455</v>
      </c>
      <c r="H218" t="s">
        <v>1333</v>
      </c>
      <c r="I218" t="s">
        <v>4637</v>
      </c>
      <c r="J218" t="s">
        <v>2370</v>
      </c>
      <c r="K218" t="s">
        <v>217</v>
      </c>
    </row>
    <row r="219" spans="1:11">
      <c r="A219" s="69" t="s">
        <v>5452</v>
      </c>
      <c r="B219" t="s">
        <v>55</v>
      </c>
      <c r="C219" t="s">
        <v>2862</v>
      </c>
      <c r="D219" t="s">
        <v>2863</v>
      </c>
      <c r="G219" t="s">
        <v>5435</v>
      </c>
      <c r="I219" t="s">
        <v>4637</v>
      </c>
    </row>
    <row r="220" spans="1:11">
      <c r="A220" s="69" t="s">
        <v>5452</v>
      </c>
      <c r="B220" t="s">
        <v>55</v>
      </c>
      <c r="C220" t="s">
        <v>2864</v>
      </c>
      <c r="D220" t="s">
        <v>2863</v>
      </c>
      <c r="G220" t="s">
        <v>5435</v>
      </c>
      <c r="I220" t="s">
        <v>4637</v>
      </c>
    </row>
    <row r="221" spans="1:11">
      <c r="A221" s="69" t="s">
        <v>5452</v>
      </c>
      <c r="B221" t="s">
        <v>55</v>
      </c>
      <c r="C221" t="s">
        <v>2865</v>
      </c>
      <c r="D221" t="s">
        <v>2866</v>
      </c>
      <c r="G221" t="s">
        <v>5435</v>
      </c>
      <c r="I221" t="s">
        <v>4637</v>
      </c>
    </row>
    <row r="222" spans="1:11">
      <c r="A222" s="69" t="s">
        <v>5452</v>
      </c>
      <c r="B222" t="s">
        <v>55</v>
      </c>
      <c r="C222" t="s">
        <v>2867</v>
      </c>
      <c r="D222" t="s">
        <v>2868</v>
      </c>
      <c r="G222" t="s">
        <v>5435</v>
      </c>
      <c r="I222" t="s">
        <v>4637</v>
      </c>
    </row>
    <row r="223" spans="1:11">
      <c r="A223" s="69" t="s">
        <v>5452</v>
      </c>
      <c r="B223" t="s">
        <v>55</v>
      </c>
      <c r="C223" t="s">
        <v>2869</v>
      </c>
      <c r="D223" t="s">
        <v>2868</v>
      </c>
      <c r="G223" t="s">
        <v>5435</v>
      </c>
      <c r="I223" t="s">
        <v>4637</v>
      </c>
    </row>
    <row r="224" spans="1:11">
      <c r="A224" s="69" t="s">
        <v>5452</v>
      </c>
      <c r="B224" t="s">
        <v>55</v>
      </c>
      <c r="C224" t="s">
        <v>2870</v>
      </c>
      <c r="D224" t="s">
        <v>2868</v>
      </c>
      <c r="G224" t="s">
        <v>5435</v>
      </c>
      <c r="I224" t="s">
        <v>4637</v>
      </c>
    </row>
    <row r="225" spans="1:11">
      <c r="A225" s="69" t="s">
        <v>5452</v>
      </c>
      <c r="B225" t="s">
        <v>55</v>
      </c>
      <c r="C225" t="s">
        <v>2871</v>
      </c>
      <c r="D225" t="s">
        <v>2868</v>
      </c>
      <c r="G225" t="s">
        <v>5435</v>
      </c>
      <c r="I225" t="s">
        <v>4637</v>
      </c>
    </row>
    <row r="226" spans="1:11">
      <c r="A226" s="69" t="s">
        <v>5452</v>
      </c>
      <c r="B226" t="s">
        <v>55</v>
      </c>
      <c r="C226" t="s">
        <v>2872</v>
      </c>
      <c r="D226" t="s">
        <v>36</v>
      </c>
      <c r="G226" t="s">
        <v>5435</v>
      </c>
      <c r="I226" t="s">
        <v>4637</v>
      </c>
    </row>
    <row r="227" spans="1:11">
      <c r="A227" s="69" t="s">
        <v>5452</v>
      </c>
      <c r="B227" t="s">
        <v>55</v>
      </c>
      <c r="C227" t="s">
        <v>2873</v>
      </c>
      <c r="D227" t="s">
        <v>35</v>
      </c>
      <c r="G227" t="s">
        <v>5435</v>
      </c>
      <c r="I227" t="s">
        <v>4637</v>
      </c>
    </row>
    <row r="228" spans="1:11">
      <c r="A228" s="69" t="s">
        <v>5452</v>
      </c>
      <c r="B228" t="s">
        <v>55</v>
      </c>
      <c r="C228" t="s">
        <v>2874</v>
      </c>
      <c r="D228" t="s">
        <v>40</v>
      </c>
      <c r="G228" t="s">
        <v>5435</v>
      </c>
      <c r="I228" t="s">
        <v>4637</v>
      </c>
    </row>
    <row r="229" spans="1:11">
      <c r="A229" s="69" t="s">
        <v>5452</v>
      </c>
      <c r="B229" t="s">
        <v>55</v>
      </c>
      <c r="C229" t="s">
        <v>2875</v>
      </c>
      <c r="D229" t="s">
        <v>2876</v>
      </c>
      <c r="G229" t="s">
        <v>5435</v>
      </c>
      <c r="I229" t="s">
        <v>4637</v>
      </c>
    </row>
    <row r="230" spans="1:11">
      <c r="A230" s="69" t="s">
        <v>5452</v>
      </c>
      <c r="B230" t="s">
        <v>55</v>
      </c>
      <c r="C230" t="s">
        <v>2877</v>
      </c>
      <c r="D230" t="s">
        <v>35</v>
      </c>
      <c r="G230" t="s">
        <v>5435</v>
      </c>
      <c r="I230" t="s">
        <v>4637</v>
      </c>
    </row>
    <row r="231" spans="1:11">
      <c r="A231" s="69" t="s">
        <v>5452</v>
      </c>
      <c r="B231" t="s">
        <v>55</v>
      </c>
      <c r="C231" t="s">
        <v>2878</v>
      </c>
      <c r="D231" t="s">
        <v>42</v>
      </c>
      <c r="E231" t="s">
        <v>2847</v>
      </c>
      <c r="F231" t="s">
        <v>2879</v>
      </c>
      <c r="G231" t="s">
        <v>5454</v>
      </c>
      <c r="H231" t="s">
        <v>3134</v>
      </c>
      <c r="I231" t="s">
        <v>4637</v>
      </c>
      <c r="J231" t="s">
        <v>2376</v>
      </c>
      <c r="K231" t="s">
        <v>231</v>
      </c>
    </row>
    <row r="232" spans="1:11">
      <c r="A232" s="69" t="s">
        <v>5452</v>
      </c>
      <c r="B232" t="s">
        <v>55</v>
      </c>
      <c r="C232" t="s">
        <v>3146</v>
      </c>
      <c r="D232" t="s">
        <v>2884</v>
      </c>
      <c r="E232" t="s">
        <v>3125</v>
      </c>
      <c r="G232" t="s">
        <v>5453</v>
      </c>
      <c r="H232" t="s">
        <v>3125</v>
      </c>
      <c r="I232" t="s">
        <v>4637</v>
      </c>
      <c r="J232" t="s">
        <v>335</v>
      </c>
      <c r="K232" t="s">
        <v>231</v>
      </c>
    </row>
    <row r="233" spans="1:11">
      <c r="A233" s="69" t="s">
        <v>5452</v>
      </c>
      <c r="B233" t="s">
        <v>55</v>
      </c>
      <c r="C233" t="s">
        <v>3147</v>
      </c>
      <c r="D233" t="s">
        <v>36</v>
      </c>
      <c r="E233" t="s">
        <v>3125</v>
      </c>
      <c r="G233" t="s">
        <v>5453</v>
      </c>
      <c r="H233" t="s">
        <v>3125</v>
      </c>
      <c r="I233" t="s">
        <v>4637</v>
      </c>
      <c r="J233" t="s">
        <v>335</v>
      </c>
      <c r="K233" t="s">
        <v>231</v>
      </c>
    </row>
    <row r="234" spans="1:11">
      <c r="A234" s="69" t="s">
        <v>5452</v>
      </c>
      <c r="B234" t="s">
        <v>55</v>
      </c>
      <c r="C234" t="s">
        <v>3148</v>
      </c>
      <c r="D234" t="s">
        <v>33</v>
      </c>
      <c r="E234" t="s">
        <v>3125</v>
      </c>
      <c r="G234" t="s">
        <v>5453</v>
      </c>
      <c r="H234" t="s">
        <v>3125</v>
      </c>
      <c r="I234" t="s">
        <v>4637</v>
      </c>
      <c r="J234" t="s">
        <v>335</v>
      </c>
      <c r="K234" t="s">
        <v>231</v>
      </c>
    </row>
    <row r="235" spans="1:11">
      <c r="A235" s="69" t="s">
        <v>5452</v>
      </c>
      <c r="B235" t="s">
        <v>55</v>
      </c>
      <c r="C235" t="s">
        <v>2880</v>
      </c>
      <c r="D235" t="s">
        <v>2881</v>
      </c>
      <c r="E235" t="s">
        <v>1333</v>
      </c>
      <c r="F235" t="s">
        <v>2882</v>
      </c>
      <c r="G235" t="s">
        <v>5455</v>
      </c>
      <c r="H235" t="s">
        <v>1333</v>
      </c>
      <c r="I235" t="s">
        <v>4637</v>
      </c>
      <c r="J235" t="s">
        <v>2370</v>
      </c>
      <c r="K235" t="s">
        <v>217</v>
      </c>
    </row>
    <row r="236" spans="1:11">
      <c r="A236" s="69" t="s">
        <v>5452</v>
      </c>
      <c r="B236" t="s">
        <v>55</v>
      </c>
      <c r="C236" t="s">
        <v>2883</v>
      </c>
      <c r="D236" t="s">
        <v>2884</v>
      </c>
      <c r="E236" t="s">
        <v>2854</v>
      </c>
      <c r="F236" t="s">
        <v>2885</v>
      </c>
      <c r="G236" t="s">
        <v>5454</v>
      </c>
      <c r="H236" t="s">
        <v>2841</v>
      </c>
      <c r="I236" t="s">
        <v>4637</v>
      </c>
      <c r="J236" t="s">
        <v>2376</v>
      </c>
      <c r="K236" t="s">
        <v>231</v>
      </c>
    </row>
    <row r="237" spans="1:11">
      <c r="A237" s="69" t="s">
        <v>5452</v>
      </c>
      <c r="B237" t="s">
        <v>59</v>
      </c>
      <c r="C237" t="s">
        <v>3150</v>
      </c>
      <c r="D237" t="s">
        <v>35</v>
      </c>
      <c r="E237" t="s">
        <v>217</v>
      </c>
      <c r="G237" t="s">
        <v>5453</v>
      </c>
      <c r="H237" t="s">
        <v>217</v>
      </c>
      <c r="I237" t="s">
        <v>4641</v>
      </c>
      <c r="J237" t="s">
        <v>335</v>
      </c>
      <c r="K237" t="s">
        <v>231</v>
      </c>
    </row>
    <row r="238" spans="1:11">
      <c r="A238" s="69" t="s">
        <v>5452</v>
      </c>
      <c r="B238" t="s">
        <v>59</v>
      </c>
      <c r="C238" t="s">
        <v>3151</v>
      </c>
      <c r="D238" t="s">
        <v>35</v>
      </c>
      <c r="E238" t="s">
        <v>217</v>
      </c>
      <c r="F238" t="s">
        <v>3152</v>
      </c>
      <c r="G238" t="s">
        <v>5453</v>
      </c>
      <c r="H238" t="s">
        <v>217</v>
      </c>
      <c r="I238" t="s">
        <v>4641</v>
      </c>
      <c r="J238" t="s">
        <v>335</v>
      </c>
      <c r="K238" t="s">
        <v>231</v>
      </c>
    </row>
    <row r="239" spans="1:11">
      <c r="A239" s="69" t="s">
        <v>5452</v>
      </c>
      <c r="B239" t="s">
        <v>59</v>
      </c>
      <c r="C239" t="s">
        <v>3153</v>
      </c>
      <c r="D239" t="s">
        <v>38</v>
      </c>
      <c r="E239" t="s">
        <v>3154</v>
      </c>
      <c r="F239" t="s">
        <v>3155</v>
      </c>
      <c r="G239" t="s">
        <v>5453</v>
      </c>
      <c r="H239" t="s">
        <v>217</v>
      </c>
      <c r="I239" t="s">
        <v>4641</v>
      </c>
      <c r="J239" t="s">
        <v>335</v>
      </c>
      <c r="K239" t="s">
        <v>231</v>
      </c>
    </row>
    <row r="240" spans="1:11">
      <c r="A240" s="69" t="s">
        <v>5452</v>
      </c>
      <c r="B240" t="s">
        <v>59</v>
      </c>
      <c r="C240" t="s">
        <v>3156</v>
      </c>
      <c r="D240" t="s">
        <v>40</v>
      </c>
      <c r="E240" t="s">
        <v>3157</v>
      </c>
      <c r="F240" t="s">
        <v>3158</v>
      </c>
      <c r="G240" t="s">
        <v>5453</v>
      </c>
      <c r="H240" t="s">
        <v>3128</v>
      </c>
      <c r="I240" t="s">
        <v>4641</v>
      </c>
      <c r="J240" t="s">
        <v>335</v>
      </c>
      <c r="K240" t="s">
        <v>231</v>
      </c>
    </row>
    <row r="241" spans="1:11">
      <c r="A241" s="69" t="s">
        <v>5452</v>
      </c>
      <c r="B241" t="s">
        <v>59</v>
      </c>
      <c r="C241" t="s">
        <v>3159</v>
      </c>
      <c r="D241" t="s">
        <v>42</v>
      </c>
      <c r="E241" t="s">
        <v>217</v>
      </c>
      <c r="F241" t="s">
        <v>3160</v>
      </c>
      <c r="G241" t="s">
        <v>5453</v>
      </c>
      <c r="H241" t="s">
        <v>217</v>
      </c>
      <c r="I241" t="s">
        <v>4641</v>
      </c>
      <c r="J241" t="s">
        <v>335</v>
      </c>
      <c r="K241" t="s">
        <v>231</v>
      </c>
    </row>
    <row r="242" spans="1:11">
      <c r="A242" s="69" t="s">
        <v>5452</v>
      </c>
      <c r="B242" t="s">
        <v>59</v>
      </c>
      <c r="C242" t="s">
        <v>3161</v>
      </c>
      <c r="D242" t="s">
        <v>44</v>
      </c>
      <c r="E242" t="s">
        <v>217</v>
      </c>
      <c r="F242" t="s">
        <v>3162</v>
      </c>
      <c r="G242" t="s">
        <v>5453</v>
      </c>
      <c r="H242" t="s">
        <v>217</v>
      </c>
      <c r="I242" t="s">
        <v>4641</v>
      </c>
      <c r="J242" t="s">
        <v>335</v>
      </c>
      <c r="K242" t="s">
        <v>231</v>
      </c>
    </row>
    <row r="243" spans="1:11">
      <c r="A243" s="69" t="s">
        <v>5452</v>
      </c>
      <c r="B243" t="s">
        <v>59</v>
      </c>
      <c r="C243" t="s">
        <v>3163</v>
      </c>
      <c r="D243" t="s">
        <v>44</v>
      </c>
      <c r="E243" t="s">
        <v>217</v>
      </c>
      <c r="F243" t="s">
        <v>3164</v>
      </c>
      <c r="G243" t="s">
        <v>5453</v>
      </c>
      <c r="H243" t="s">
        <v>217</v>
      </c>
      <c r="I243" t="s">
        <v>4641</v>
      </c>
      <c r="J243" t="s">
        <v>335</v>
      </c>
      <c r="K243" t="s">
        <v>231</v>
      </c>
    </row>
    <row r="244" spans="1:11">
      <c r="A244" s="69" t="s">
        <v>5452</v>
      </c>
      <c r="B244" t="s">
        <v>59</v>
      </c>
      <c r="C244" t="s">
        <v>3165</v>
      </c>
      <c r="D244" t="s">
        <v>57</v>
      </c>
      <c r="E244" t="s">
        <v>217</v>
      </c>
      <c r="F244" t="s">
        <v>3166</v>
      </c>
      <c r="G244" t="s">
        <v>5453</v>
      </c>
      <c r="H244" t="s">
        <v>217</v>
      </c>
      <c r="I244" t="s">
        <v>4641</v>
      </c>
      <c r="J244" t="s">
        <v>335</v>
      </c>
      <c r="K244" t="s">
        <v>231</v>
      </c>
    </row>
    <row r="245" spans="1:11">
      <c r="A245" s="69" t="s">
        <v>5452</v>
      </c>
      <c r="B245" t="s">
        <v>59</v>
      </c>
      <c r="C245" t="s">
        <v>3167</v>
      </c>
      <c r="D245" t="s">
        <v>56</v>
      </c>
      <c r="E245" t="s">
        <v>217</v>
      </c>
      <c r="G245" t="s">
        <v>5453</v>
      </c>
      <c r="H245" t="s">
        <v>217</v>
      </c>
      <c r="I245" t="s">
        <v>4641</v>
      </c>
      <c r="J245" t="s">
        <v>335</v>
      </c>
      <c r="K245" t="s">
        <v>231</v>
      </c>
    </row>
    <row r="246" spans="1:11">
      <c r="A246" s="69" t="s">
        <v>5452</v>
      </c>
      <c r="B246" t="s">
        <v>59</v>
      </c>
      <c r="C246" t="s">
        <v>3168</v>
      </c>
      <c r="D246" t="s">
        <v>3169</v>
      </c>
      <c r="E246" t="s">
        <v>3125</v>
      </c>
      <c r="G246" t="s">
        <v>5453</v>
      </c>
      <c r="H246" t="s">
        <v>3125</v>
      </c>
      <c r="I246" t="s">
        <v>4641</v>
      </c>
      <c r="J246" t="s">
        <v>335</v>
      </c>
      <c r="K246" t="s">
        <v>231</v>
      </c>
    </row>
    <row r="247" spans="1:11">
      <c r="A247" s="69" t="s">
        <v>5452</v>
      </c>
      <c r="B247" t="s">
        <v>59</v>
      </c>
      <c r="C247" t="s">
        <v>2887</v>
      </c>
      <c r="D247" t="s">
        <v>40</v>
      </c>
      <c r="F247" t="s">
        <v>2888</v>
      </c>
      <c r="G247" t="s">
        <v>5435</v>
      </c>
      <c r="I247" t="s">
        <v>4641</v>
      </c>
    </row>
    <row r="248" spans="1:11">
      <c r="A248" s="69" t="s">
        <v>5452</v>
      </c>
      <c r="B248" t="s">
        <v>70</v>
      </c>
      <c r="C248" t="s">
        <v>3171</v>
      </c>
      <c r="D248" t="s">
        <v>36</v>
      </c>
      <c r="E248" t="s">
        <v>3125</v>
      </c>
      <c r="F248" t="s">
        <v>3172</v>
      </c>
      <c r="G248" t="s">
        <v>5453</v>
      </c>
      <c r="H248" t="s">
        <v>3125</v>
      </c>
      <c r="I248" t="s">
        <v>4645</v>
      </c>
      <c r="J248" t="s">
        <v>335</v>
      </c>
      <c r="K248" t="s">
        <v>231</v>
      </c>
    </row>
    <row r="249" spans="1:11">
      <c r="A249" s="69" t="s">
        <v>5452</v>
      </c>
      <c r="B249" t="s">
        <v>70</v>
      </c>
      <c r="C249" t="s">
        <v>3173</v>
      </c>
      <c r="D249" t="s">
        <v>38</v>
      </c>
      <c r="E249" t="s">
        <v>3125</v>
      </c>
      <c r="F249" t="s">
        <v>3174</v>
      </c>
      <c r="G249" t="s">
        <v>5453</v>
      </c>
      <c r="H249" t="s">
        <v>3125</v>
      </c>
      <c r="I249" t="s">
        <v>4645</v>
      </c>
      <c r="J249" t="s">
        <v>335</v>
      </c>
      <c r="K249" t="s">
        <v>231</v>
      </c>
    </row>
    <row r="250" spans="1:11">
      <c r="A250" s="69" t="s">
        <v>5452</v>
      </c>
      <c r="B250" t="s">
        <v>70</v>
      </c>
      <c r="C250" t="s">
        <v>3175</v>
      </c>
      <c r="D250" t="s">
        <v>42</v>
      </c>
      <c r="E250" t="s">
        <v>3176</v>
      </c>
      <c r="F250" t="s">
        <v>3177</v>
      </c>
      <c r="G250" t="s">
        <v>5453</v>
      </c>
      <c r="H250" t="s">
        <v>217</v>
      </c>
      <c r="I250" t="s">
        <v>4645</v>
      </c>
      <c r="J250" t="s">
        <v>335</v>
      </c>
      <c r="K250" t="s">
        <v>231</v>
      </c>
    </row>
    <row r="251" spans="1:11">
      <c r="A251" s="69" t="s">
        <v>5452</v>
      </c>
      <c r="B251" t="s">
        <v>70</v>
      </c>
      <c r="C251" t="s">
        <v>2890</v>
      </c>
      <c r="D251" t="s">
        <v>42</v>
      </c>
      <c r="E251" t="s">
        <v>2847</v>
      </c>
      <c r="F251" t="s">
        <v>2891</v>
      </c>
      <c r="G251" t="s">
        <v>5454</v>
      </c>
      <c r="H251" t="s">
        <v>3134</v>
      </c>
      <c r="I251" t="s">
        <v>4645</v>
      </c>
      <c r="J251" t="s">
        <v>2376</v>
      </c>
      <c r="K251" t="s">
        <v>231</v>
      </c>
    </row>
    <row r="252" spans="1:11">
      <c r="A252" s="69" t="s">
        <v>5452</v>
      </c>
      <c r="B252" t="s">
        <v>70</v>
      </c>
      <c r="C252" t="s">
        <v>2892</v>
      </c>
      <c r="D252" t="s">
        <v>42</v>
      </c>
      <c r="E252" t="s">
        <v>2893</v>
      </c>
      <c r="F252" t="s">
        <v>2895</v>
      </c>
      <c r="G252" t="s">
        <v>5454</v>
      </c>
      <c r="H252" t="s">
        <v>2894</v>
      </c>
      <c r="I252" t="s">
        <v>4645</v>
      </c>
      <c r="J252" t="s">
        <v>2376</v>
      </c>
      <c r="K252" t="s">
        <v>231</v>
      </c>
    </row>
    <row r="253" spans="1:11">
      <c r="A253" s="69" t="s">
        <v>5452</v>
      </c>
      <c r="B253" t="s">
        <v>70</v>
      </c>
      <c r="C253" t="s">
        <v>3178</v>
      </c>
      <c r="D253" t="s">
        <v>44</v>
      </c>
      <c r="E253" t="s">
        <v>217</v>
      </c>
      <c r="F253" t="s">
        <v>3179</v>
      </c>
      <c r="G253" t="s">
        <v>5453</v>
      </c>
      <c r="H253" t="s">
        <v>217</v>
      </c>
      <c r="I253" t="s">
        <v>4645</v>
      </c>
      <c r="J253" t="s">
        <v>335</v>
      </c>
      <c r="K253" t="s">
        <v>231</v>
      </c>
    </row>
    <row r="254" spans="1:11">
      <c r="A254" s="69" t="s">
        <v>5452</v>
      </c>
      <c r="B254" t="s">
        <v>70</v>
      </c>
      <c r="C254" t="s">
        <v>3180</v>
      </c>
      <c r="D254" t="s">
        <v>44</v>
      </c>
      <c r="E254" t="s">
        <v>217</v>
      </c>
      <c r="G254" t="s">
        <v>5453</v>
      </c>
      <c r="H254" t="s">
        <v>217</v>
      </c>
      <c r="I254" t="s">
        <v>4645</v>
      </c>
      <c r="J254" t="s">
        <v>335</v>
      </c>
      <c r="K254" t="s">
        <v>231</v>
      </c>
    </row>
    <row r="255" spans="1:11">
      <c r="A255" s="69" t="s">
        <v>5452</v>
      </c>
      <c r="B255" t="s">
        <v>70</v>
      </c>
      <c r="C255" t="s">
        <v>2896</v>
      </c>
      <c r="D255" t="s">
        <v>44</v>
      </c>
      <c r="E255" t="s">
        <v>2897</v>
      </c>
      <c r="F255" t="s">
        <v>2898</v>
      </c>
      <c r="G255" t="s">
        <v>5453</v>
      </c>
      <c r="H255" t="s">
        <v>2897</v>
      </c>
      <c r="I255" t="s">
        <v>4645</v>
      </c>
      <c r="J255" t="s">
        <v>335</v>
      </c>
      <c r="K255" t="s">
        <v>231</v>
      </c>
    </row>
    <row r="256" spans="1:11">
      <c r="A256" s="69" t="s">
        <v>5452</v>
      </c>
      <c r="B256" t="s">
        <v>70</v>
      </c>
      <c r="C256" t="s">
        <v>2899</v>
      </c>
      <c r="D256" t="s">
        <v>56</v>
      </c>
      <c r="E256" t="s">
        <v>2847</v>
      </c>
      <c r="F256" t="s">
        <v>2891</v>
      </c>
      <c r="G256" t="s">
        <v>5454</v>
      </c>
      <c r="H256" t="s">
        <v>3134</v>
      </c>
      <c r="I256" t="s">
        <v>4645</v>
      </c>
      <c r="J256" t="s">
        <v>2376</v>
      </c>
      <c r="K256" t="s">
        <v>231</v>
      </c>
    </row>
    <row r="257" spans="1:11">
      <c r="A257" s="69" t="s">
        <v>5452</v>
      </c>
      <c r="B257" t="s">
        <v>70</v>
      </c>
      <c r="C257" t="s">
        <v>3053</v>
      </c>
      <c r="D257" t="s">
        <v>57</v>
      </c>
      <c r="E257" t="s">
        <v>3054</v>
      </c>
      <c r="F257" t="s">
        <v>3056</v>
      </c>
      <c r="G257" t="s">
        <v>5453</v>
      </c>
      <c r="H257" t="s">
        <v>3125</v>
      </c>
      <c r="I257" t="s">
        <v>4645</v>
      </c>
      <c r="J257" t="s">
        <v>335</v>
      </c>
      <c r="K257" t="s">
        <v>231</v>
      </c>
    </row>
    <row r="258" spans="1:11">
      <c r="A258" s="69" t="s">
        <v>5452</v>
      </c>
      <c r="B258" t="s">
        <v>70</v>
      </c>
      <c r="C258" t="s">
        <v>2900</v>
      </c>
      <c r="D258" t="s">
        <v>58</v>
      </c>
      <c r="E258" t="s">
        <v>1333</v>
      </c>
      <c r="F258" t="s">
        <v>2901</v>
      </c>
      <c r="G258" t="s">
        <v>5455</v>
      </c>
      <c r="H258" t="s">
        <v>1333</v>
      </c>
      <c r="I258" t="s">
        <v>4645</v>
      </c>
      <c r="J258" t="s">
        <v>2370</v>
      </c>
      <c r="K258" t="s">
        <v>217</v>
      </c>
    </row>
    <row r="259" spans="1:11">
      <c r="A259" s="69" t="s">
        <v>5452</v>
      </c>
      <c r="B259" t="s">
        <v>70</v>
      </c>
      <c r="C259" t="s">
        <v>2902</v>
      </c>
      <c r="D259" t="s">
        <v>35</v>
      </c>
      <c r="E259" t="s">
        <v>2847</v>
      </c>
      <c r="G259" t="s">
        <v>5454</v>
      </c>
      <c r="H259" t="s">
        <v>3134</v>
      </c>
      <c r="I259" t="s">
        <v>4645</v>
      </c>
      <c r="J259" t="s">
        <v>2376</v>
      </c>
      <c r="K259" t="s">
        <v>231</v>
      </c>
    </row>
    <row r="260" spans="1:11">
      <c r="A260" s="69" t="s">
        <v>5452</v>
      </c>
      <c r="B260" t="s">
        <v>70</v>
      </c>
      <c r="C260" t="s">
        <v>2903</v>
      </c>
      <c r="D260" t="s">
        <v>36</v>
      </c>
      <c r="G260" t="s">
        <v>5435</v>
      </c>
      <c r="I260" t="s">
        <v>4645</v>
      </c>
    </row>
    <row r="261" spans="1:11">
      <c r="A261" s="69" t="s">
        <v>5452</v>
      </c>
      <c r="B261" t="s">
        <v>70</v>
      </c>
      <c r="C261" t="s">
        <v>2904</v>
      </c>
      <c r="E261" t="s">
        <v>2854</v>
      </c>
      <c r="F261" t="s">
        <v>2905</v>
      </c>
      <c r="G261" t="s">
        <v>5454</v>
      </c>
      <c r="H261" t="s">
        <v>2841</v>
      </c>
      <c r="I261" t="s">
        <v>4645</v>
      </c>
      <c r="J261" t="s">
        <v>2376</v>
      </c>
      <c r="K261" t="s">
        <v>231</v>
      </c>
    </row>
    <row r="262" spans="1:11">
      <c r="A262" s="69" t="s">
        <v>5452</v>
      </c>
      <c r="B262" t="s">
        <v>70</v>
      </c>
      <c r="C262" t="s">
        <v>2906</v>
      </c>
      <c r="D262" t="s">
        <v>2907</v>
      </c>
      <c r="E262" t="s">
        <v>2854</v>
      </c>
      <c r="G262" t="s">
        <v>5454</v>
      </c>
      <c r="H262" t="s">
        <v>2841</v>
      </c>
      <c r="I262" t="s">
        <v>4645</v>
      </c>
      <c r="J262" t="s">
        <v>2376</v>
      </c>
      <c r="K262" t="s">
        <v>231</v>
      </c>
    </row>
    <row r="263" spans="1:11">
      <c r="A263" s="69" t="s">
        <v>5452</v>
      </c>
      <c r="B263" t="s">
        <v>70</v>
      </c>
      <c r="C263" t="s">
        <v>2908</v>
      </c>
      <c r="D263" t="s">
        <v>2863</v>
      </c>
      <c r="E263" t="s">
        <v>2854</v>
      </c>
      <c r="F263" t="s">
        <v>2909</v>
      </c>
      <c r="G263" t="s">
        <v>5454</v>
      </c>
      <c r="H263" t="s">
        <v>2841</v>
      </c>
      <c r="I263" t="s">
        <v>4645</v>
      </c>
      <c r="J263" t="s">
        <v>2376</v>
      </c>
      <c r="K263" t="s">
        <v>231</v>
      </c>
    </row>
    <row r="264" spans="1:11">
      <c r="A264" s="69" t="s">
        <v>5452</v>
      </c>
      <c r="B264" t="s">
        <v>106</v>
      </c>
      <c r="C264" t="s">
        <v>3182</v>
      </c>
      <c r="D264" t="s">
        <v>38</v>
      </c>
      <c r="E264" t="s">
        <v>217</v>
      </c>
      <c r="F264" t="s">
        <v>3183</v>
      </c>
      <c r="G264" t="s">
        <v>5453</v>
      </c>
      <c r="H264" t="s">
        <v>217</v>
      </c>
      <c r="I264" t="s">
        <v>4649</v>
      </c>
      <c r="J264" t="s">
        <v>335</v>
      </c>
      <c r="K264" t="s">
        <v>231</v>
      </c>
    </row>
    <row r="265" spans="1:11">
      <c r="A265" s="69" t="s">
        <v>5452</v>
      </c>
      <c r="B265" t="s">
        <v>106</v>
      </c>
      <c r="C265" t="s">
        <v>2911</v>
      </c>
      <c r="D265" t="s">
        <v>40</v>
      </c>
      <c r="E265" t="s">
        <v>2847</v>
      </c>
      <c r="G265" t="s">
        <v>5454</v>
      </c>
      <c r="H265" t="s">
        <v>3134</v>
      </c>
      <c r="I265" t="s">
        <v>4649</v>
      </c>
      <c r="J265" t="s">
        <v>2376</v>
      </c>
      <c r="K265" t="s">
        <v>231</v>
      </c>
    </row>
    <row r="266" spans="1:11">
      <c r="A266" s="69" t="s">
        <v>5452</v>
      </c>
      <c r="B266" t="s">
        <v>106</v>
      </c>
      <c r="C266" t="s">
        <v>3184</v>
      </c>
      <c r="D266" t="s">
        <v>40</v>
      </c>
      <c r="E266" t="s">
        <v>3125</v>
      </c>
      <c r="F266" t="s">
        <v>3185</v>
      </c>
      <c r="G266" t="s">
        <v>5453</v>
      </c>
      <c r="H266" t="s">
        <v>3125</v>
      </c>
      <c r="I266" t="s">
        <v>4649</v>
      </c>
      <c r="J266" t="s">
        <v>335</v>
      </c>
      <c r="K266" t="s">
        <v>231</v>
      </c>
    </row>
    <row r="267" spans="1:11">
      <c r="A267" s="69" t="s">
        <v>5452</v>
      </c>
      <c r="B267" t="s">
        <v>106</v>
      </c>
      <c r="C267" t="s">
        <v>3186</v>
      </c>
      <c r="D267" t="s">
        <v>40</v>
      </c>
      <c r="E267" t="s">
        <v>217</v>
      </c>
      <c r="F267" t="s">
        <v>3187</v>
      </c>
      <c r="G267" t="s">
        <v>5453</v>
      </c>
      <c r="H267" t="s">
        <v>217</v>
      </c>
      <c r="I267" t="s">
        <v>4649</v>
      </c>
      <c r="J267" t="s">
        <v>335</v>
      </c>
      <c r="K267" t="s">
        <v>231</v>
      </c>
    </row>
    <row r="268" spans="1:11">
      <c r="A268" s="69" t="s">
        <v>5452</v>
      </c>
      <c r="B268" t="s">
        <v>106</v>
      </c>
      <c r="C268" t="s">
        <v>3188</v>
      </c>
      <c r="D268" t="s">
        <v>42</v>
      </c>
      <c r="E268" t="s">
        <v>3125</v>
      </c>
      <c r="F268" t="s">
        <v>3189</v>
      </c>
      <c r="G268" t="s">
        <v>5453</v>
      </c>
      <c r="H268" t="s">
        <v>3125</v>
      </c>
      <c r="I268" t="s">
        <v>4649</v>
      </c>
      <c r="J268" t="s">
        <v>335</v>
      </c>
      <c r="K268" t="s">
        <v>231</v>
      </c>
    </row>
    <row r="269" spans="1:11">
      <c r="A269" s="69" t="s">
        <v>5452</v>
      </c>
      <c r="B269" t="s">
        <v>106</v>
      </c>
      <c r="C269" t="s">
        <v>2912</v>
      </c>
      <c r="D269" t="s">
        <v>42</v>
      </c>
      <c r="E269" t="s">
        <v>2893</v>
      </c>
      <c r="G269" t="s">
        <v>5454</v>
      </c>
      <c r="H269" t="s">
        <v>2894</v>
      </c>
      <c r="I269" t="s">
        <v>4649</v>
      </c>
      <c r="J269" t="s">
        <v>2376</v>
      </c>
      <c r="K269" t="s">
        <v>231</v>
      </c>
    </row>
    <row r="270" spans="1:11">
      <c r="A270" s="69" t="s">
        <v>5452</v>
      </c>
      <c r="B270" t="s">
        <v>106</v>
      </c>
      <c r="C270" t="s">
        <v>3190</v>
      </c>
      <c r="D270" t="s">
        <v>44</v>
      </c>
      <c r="E270" t="s">
        <v>217</v>
      </c>
      <c r="F270" t="s">
        <v>3191</v>
      </c>
      <c r="G270" t="s">
        <v>5453</v>
      </c>
      <c r="H270" t="s">
        <v>217</v>
      </c>
      <c r="I270" t="s">
        <v>4649</v>
      </c>
      <c r="J270" t="s">
        <v>335</v>
      </c>
      <c r="K270" t="s">
        <v>231</v>
      </c>
    </row>
    <row r="271" spans="1:11">
      <c r="A271" s="69" t="s">
        <v>5452</v>
      </c>
      <c r="B271" t="s">
        <v>106</v>
      </c>
      <c r="C271" t="s">
        <v>3192</v>
      </c>
      <c r="D271" t="s">
        <v>44</v>
      </c>
      <c r="E271" t="s">
        <v>217</v>
      </c>
      <c r="F271" t="s">
        <v>3193</v>
      </c>
      <c r="G271" t="s">
        <v>5453</v>
      </c>
      <c r="H271" t="s">
        <v>217</v>
      </c>
      <c r="I271" t="s">
        <v>4649</v>
      </c>
      <c r="J271" t="s">
        <v>335</v>
      </c>
      <c r="K271" t="s">
        <v>231</v>
      </c>
    </row>
    <row r="272" spans="1:11">
      <c r="A272" s="69" t="s">
        <v>5452</v>
      </c>
      <c r="B272" t="s">
        <v>106</v>
      </c>
      <c r="C272" t="s">
        <v>3194</v>
      </c>
      <c r="D272" t="s">
        <v>56</v>
      </c>
      <c r="E272" t="s">
        <v>3195</v>
      </c>
      <c r="F272" t="s">
        <v>3196</v>
      </c>
      <c r="G272" t="s">
        <v>5453</v>
      </c>
      <c r="H272" t="s">
        <v>217</v>
      </c>
      <c r="I272" t="s">
        <v>4649</v>
      </c>
      <c r="J272" t="s">
        <v>335</v>
      </c>
      <c r="K272" t="s">
        <v>231</v>
      </c>
    </row>
    <row r="273" spans="1:11">
      <c r="A273" s="69" t="s">
        <v>5452</v>
      </c>
      <c r="B273" t="s">
        <v>106</v>
      </c>
      <c r="C273" t="s">
        <v>3197</v>
      </c>
      <c r="D273" t="s">
        <v>56</v>
      </c>
      <c r="E273" t="s">
        <v>3125</v>
      </c>
      <c r="F273" t="s">
        <v>3198</v>
      </c>
      <c r="G273" t="s">
        <v>5453</v>
      </c>
      <c r="H273" t="s">
        <v>3125</v>
      </c>
      <c r="I273" t="s">
        <v>4649</v>
      </c>
      <c r="J273" t="s">
        <v>335</v>
      </c>
      <c r="K273" t="s">
        <v>231</v>
      </c>
    </row>
    <row r="274" spans="1:11">
      <c r="A274" s="69" t="s">
        <v>5452</v>
      </c>
      <c r="B274" t="s">
        <v>106</v>
      </c>
      <c r="C274" t="s">
        <v>3199</v>
      </c>
      <c r="D274" t="s">
        <v>56</v>
      </c>
      <c r="E274" t="s">
        <v>3200</v>
      </c>
      <c r="F274" t="s">
        <v>3201</v>
      </c>
      <c r="G274" t="s">
        <v>5453</v>
      </c>
      <c r="H274" t="s">
        <v>3125</v>
      </c>
      <c r="I274" t="s">
        <v>4649</v>
      </c>
      <c r="J274" t="s">
        <v>335</v>
      </c>
      <c r="K274" t="s">
        <v>231</v>
      </c>
    </row>
    <row r="275" spans="1:11">
      <c r="A275" s="69" t="s">
        <v>5452</v>
      </c>
      <c r="B275" t="s">
        <v>106</v>
      </c>
      <c r="C275" t="s">
        <v>3202</v>
      </c>
      <c r="D275" t="s">
        <v>57</v>
      </c>
      <c r="E275" t="s">
        <v>3125</v>
      </c>
      <c r="F275" t="s">
        <v>3203</v>
      </c>
      <c r="G275" t="s">
        <v>5453</v>
      </c>
      <c r="H275" t="s">
        <v>3125</v>
      </c>
      <c r="I275" t="s">
        <v>4649</v>
      </c>
      <c r="J275" t="s">
        <v>335</v>
      </c>
      <c r="K275" t="s">
        <v>231</v>
      </c>
    </row>
    <row r="276" spans="1:11">
      <c r="A276" s="69" t="s">
        <v>5452</v>
      </c>
      <c r="B276" t="s">
        <v>106</v>
      </c>
      <c r="C276" t="s">
        <v>2913</v>
      </c>
      <c r="D276" t="s">
        <v>57</v>
      </c>
      <c r="E276" t="s">
        <v>2847</v>
      </c>
      <c r="F276" t="s">
        <v>2914</v>
      </c>
      <c r="G276" t="s">
        <v>5454</v>
      </c>
      <c r="H276" t="s">
        <v>3134</v>
      </c>
      <c r="I276" t="s">
        <v>4649</v>
      </c>
      <c r="J276" t="s">
        <v>2376</v>
      </c>
      <c r="K276" t="s">
        <v>231</v>
      </c>
    </row>
    <row r="277" spans="1:11">
      <c r="A277" s="69" t="s">
        <v>5452</v>
      </c>
      <c r="B277" t="s">
        <v>106</v>
      </c>
      <c r="C277" t="s">
        <v>3204</v>
      </c>
      <c r="D277" t="s">
        <v>58</v>
      </c>
      <c r="E277" t="s">
        <v>217</v>
      </c>
      <c r="F277" t="s">
        <v>3205</v>
      </c>
      <c r="G277" t="s">
        <v>5453</v>
      </c>
      <c r="H277" t="s">
        <v>217</v>
      </c>
      <c r="I277" t="s">
        <v>4649</v>
      </c>
      <c r="J277" t="s">
        <v>335</v>
      </c>
      <c r="K277" t="s">
        <v>231</v>
      </c>
    </row>
    <row r="278" spans="1:11">
      <c r="A278" s="69" t="s">
        <v>5452</v>
      </c>
      <c r="B278" t="s">
        <v>106</v>
      </c>
      <c r="C278" t="s">
        <v>3065</v>
      </c>
      <c r="E278" t="s">
        <v>3066</v>
      </c>
      <c r="F278" t="s">
        <v>3067</v>
      </c>
      <c r="G278" t="s">
        <v>5453</v>
      </c>
      <c r="H278" t="s">
        <v>3128</v>
      </c>
      <c r="I278" t="s">
        <v>4649</v>
      </c>
      <c r="J278" t="s">
        <v>335</v>
      </c>
      <c r="K278" t="s">
        <v>231</v>
      </c>
    </row>
    <row r="279" spans="1:11">
      <c r="A279" s="69" t="s">
        <v>5452</v>
      </c>
      <c r="B279" t="s">
        <v>106</v>
      </c>
      <c r="C279" t="s">
        <v>2915</v>
      </c>
      <c r="D279" t="s">
        <v>2916</v>
      </c>
      <c r="E279" t="s">
        <v>1333</v>
      </c>
      <c r="G279" t="s">
        <v>5455</v>
      </c>
      <c r="H279" t="s">
        <v>1333</v>
      </c>
      <c r="I279" t="s">
        <v>4649</v>
      </c>
      <c r="J279" t="s">
        <v>2370</v>
      </c>
      <c r="K279" t="s">
        <v>217</v>
      </c>
    </row>
    <row r="280" spans="1:11">
      <c r="A280" s="69" t="s">
        <v>5452</v>
      </c>
      <c r="B280" t="s">
        <v>72</v>
      </c>
      <c r="C280" t="s">
        <v>3207</v>
      </c>
      <c r="D280" t="s">
        <v>36</v>
      </c>
      <c r="E280" t="s">
        <v>3125</v>
      </c>
      <c r="F280" t="s">
        <v>3208</v>
      </c>
      <c r="G280" t="s">
        <v>5453</v>
      </c>
      <c r="H280" t="s">
        <v>3125</v>
      </c>
      <c r="I280" t="s">
        <v>4653</v>
      </c>
      <c r="J280" t="s">
        <v>335</v>
      </c>
      <c r="K280" t="s">
        <v>231</v>
      </c>
    </row>
    <row r="281" spans="1:11">
      <c r="A281" s="69" t="s">
        <v>5452</v>
      </c>
      <c r="B281" t="s">
        <v>72</v>
      </c>
      <c r="C281" t="s">
        <v>3209</v>
      </c>
      <c r="D281" t="s">
        <v>36</v>
      </c>
      <c r="E281" t="s">
        <v>217</v>
      </c>
      <c r="F281" t="s">
        <v>3210</v>
      </c>
      <c r="G281" t="s">
        <v>5453</v>
      </c>
      <c r="H281" t="s">
        <v>217</v>
      </c>
      <c r="I281" t="s">
        <v>4653</v>
      </c>
      <c r="J281" t="s">
        <v>335</v>
      </c>
      <c r="K281" t="s">
        <v>231</v>
      </c>
    </row>
    <row r="282" spans="1:11">
      <c r="A282" s="69" t="s">
        <v>5452</v>
      </c>
      <c r="B282" t="s">
        <v>72</v>
      </c>
      <c r="C282" t="s">
        <v>3211</v>
      </c>
      <c r="D282" t="s">
        <v>36</v>
      </c>
      <c r="E282" t="s">
        <v>3125</v>
      </c>
      <c r="F282" t="s">
        <v>3212</v>
      </c>
      <c r="G282" t="s">
        <v>5453</v>
      </c>
      <c r="H282" t="s">
        <v>3125</v>
      </c>
      <c r="I282" t="s">
        <v>4653</v>
      </c>
      <c r="J282" t="s">
        <v>335</v>
      </c>
      <c r="K282" t="s">
        <v>231</v>
      </c>
    </row>
    <row r="283" spans="1:11">
      <c r="A283" s="69" t="s">
        <v>5452</v>
      </c>
      <c r="B283" t="s">
        <v>72</v>
      </c>
      <c r="C283" t="s">
        <v>2918</v>
      </c>
      <c r="D283" t="s">
        <v>36</v>
      </c>
      <c r="E283" t="s">
        <v>2893</v>
      </c>
      <c r="G283" t="s">
        <v>5454</v>
      </c>
      <c r="H283" t="s">
        <v>2894</v>
      </c>
      <c r="I283" t="s">
        <v>4653</v>
      </c>
      <c r="J283" t="s">
        <v>2376</v>
      </c>
      <c r="K283" t="s">
        <v>231</v>
      </c>
    </row>
    <row r="284" spans="1:11">
      <c r="A284" s="69" t="s">
        <v>5452</v>
      </c>
      <c r="B284" t="s">
        <v>72</v>
      </c>
      <c r="C284" t="s">
        <v>3213</v>
      </c>
      <c r="D284" t="s">
        <v>36</v>
      </c>
      <c r="E284" t="s">
        <v>217</v>
      </c>
      <c r="F284" t="s">
        <v>3214</v>
      </c>
      <c r="G284" t="s">
        <v>5453</v>
      </c>
      <c r="H284" t="s">
        <v>217</v>
      </c>
      <c r="I284" t="s">
        <v>4653</v>
      </c>
      <c r="J284" t="s">
        <v>335</v>
      </c>
      <c r="K284" t="s">
        <v>231</v>
      </c>
    </row>
    <row r="285" spans="1:11">
      <c r="A285" s="69" t="s">
        <v>5452</v>
      </c>
      <c r="B285" t="s">
        <v>72</v>
      </c>
      <c r="C285" t="s">
        <v>2919</v>
      </c>
      <c r="D285" t="s">
        <v>36</v>
      </c>
      <c r="F285" t="s">
        <v>2920</v>
      </c>
      <c r="G285" t="s">
        <v>5435</v>
      </c>
      <c r="I285" t="s">
        <v>4653</v>
      </c>
    </row>
    <row r="286" spans="1:11">
      <c r="A286" s="69" t="s">
        <v>5452</v>
      </c>
      <c r="B286" t="s">
        <v>72</v>
      </c>
      <c r="C286" t="s">
        <v>3215</v>
      </c>
      <c r="D286" t="s">
        <v>40</v>
      </c>
      <c r="E286" t="s">
        <v>3125</v>
      </c>
      <c r="F286" t="s">
        <v>3216</v>
      </c>
      <c r="G286" t="s">
        <v>5453</v>
      </c>
      <c r="H286" t="s">
        <v>3125</v>
      </c>
      <c r="I286" t="s">
        <v>4653</v>
      </c>
      <c r="J286" t="s">
        <v>335</v>
      </c>
      <c r="K286" t="s">
        <v>231</v>
      </c>
    </row>
    <row r="287" spans="1:11">
      <c r="A287" s="69" t="s">
        <v>5452</v>
      </c>
      <c r="B287" t="s">
        <v>72</v>
      </c>
      <c r="C287" t="s">
        <v>3217</v>
      </c>
      <c r="D287" t="s">
        <v>40</v>
      </c>
      <c r="E287" t="s">
        <v>217</v>
      </c>
      <c r="F287" t="s">
        <v>3218</v>
      </c>
      <c r="G287" t="s">
        <v>5453</v>
      </c>
      <c r="H287" t="s">
        <v>217</v>
      </c>
      <c r="I287" t="s">
        <v>4653</v>
      </c>
      <c r="J287" t="s">
        <v>335</v>
      </c>
      <c r="K287" t="s">
        <v>231</v>
      </c>
    </row>
    <row r="288" spans="1:11">
      <c r="A288" s="69" t="s">
        <v>5452</v>
      </c>
      <c r="B288" t="s">
        <v>72</v>
      </c>
      <c r="C288" t="s">
        <v>3219</v>
      </c>
      <c r="D288" t="s">
        <v>42</v>
      </c>
      <c r="E288" t="s">
        <v>3125</v>
      </c>
      <c r="F288" t="s">
        <v>3220</v>
      </c>
      <c r="G288" t="s">
        <v>5453</v>
      </c>
      <c r="H288" t="s">
        <v>3125</v>
      </c>
      <c r="I288" t="s">
        <v>4653</v>
      </c>
      <c r="J288" t="s">
        <v>335</v>
      </c>
      <c r="K288" t="s">
        <v>231</v>
      </c>
    </row>
    <row r="289" spans="1:11">
      <c r="A289" s="69" t="s">
        <v>5452</v>
      </c>
      <c r="B289" t="s">
        <v>72</v>
      </c>
      <c r="C289" t="s">
        <v>2921</v>
      </c>
      <c r="D289" t="s">
        <v>42</v>
      </c>
      <c r="E289" t="s">
        <v>2922</v>
      </c>
      <c r="F289" t="s">
        <v>2923</v>
      </c>
      <c r="G289" t="s">
        <v>5454</v>
      </c>
      <c r="H289" t="s">
        <v>3221</v>
      </c>
      <c r="I289" t="s">
        <v>4653</v>
      </c>
      <c r="J289" t="s">
        <v>2376</v>
      </c>
      <c r="K289" t="s">
        <v>231</v>
      </c>
    </row>
    <row r="290" spans="1:11">
      <c r="A290" s="69" t="s">
        <v>5452</v>
      </c>
      <c r="B290" t="s">
        <v>72</v>
      </c>
      <c r="C290" t="s">
        <v>3222</v>
      </c>
      <c r="D290" t="s">
        <v>44</v>
      </c>
      <c r="E290" t="s">
        <v>3125</v>
      </c>
      <c r="F290" t="s">
        <v>3223</v>
      </c>
      <c r="G290" t="s">
        <v>5453</v>
      </c>
      <c r="H290" t="s">
        <v>3125</v>
      </c>
      <c r="I290" t="s">
        <v>4653</v>
      </c>
      <c r="J290" t="s">
        <v>335</v>
      </c>
      <c r="K290" t="s">
        <v>231</v>
      </c>
    </row>
    <row r="291" spans="1:11">
      <c r="A291" s="69" t="s">
        <v>5452</v>
      </c>
      <c r="B291" t="s">
        <v>72</v>
      </c>
      <c r="C291" t="s">
        <v>2924</v>
      </c>
      <c r="D291" t="s">
        <v>44</v>
      </c>
      <c r="E291" t="s">
        <v>2847</v>
      </c>
      <c r="F291" t="s">
        <v>2925</v>
      </c>
      <c r="G291" t="s">
        <v>5454</v>
      </c>
      <c r="H291" t="s">
        <v>3134</v>
      </c>
      <c r="I291" t="s">
        <v>4653</v>
      </c>
      <c r="J291" t="s">
        <v>2376</v>
      </c>
      <c r="K291" t="s">
        <v>231</v>
      </c>
    </row>
    <row r="292" spans="1:11">
      <c r="A292" s="69" t="s">
        <v>5452</v>
      </c>
      <c r="B292" t="s">
        <v>72</v>
      </c>
      <c r="C292" t="s">
        <v>3224</v>
      </c>
      <c r="D292" t="s">
        <v>44</v>
      </c>
      <c r="E292" t="s">
        <v>3125</v>
      </c>
      <c r="F292" t="s">
        <v>3225</v>
      </c>
      <c r="G292" t="s">
        <v>5453</v>
      </c>
      <c r="H292" t="s">
        <v>3125</v>
      </c>
      <c r="I292" t="s">
        <v>4653</v>
      </c>
      <c r="J292" t="s">
        <v>335</v>
      </c>
      <c r="K292" t="s">
        <v>231</v>
      </c>
    </row>
    <row r="293" spans="1:11">
      <c r="A293" s="69" t="s">
        <v>5452</v>
      </c>
      <c r="B293" t="s">
        <v>72</v>
      </c>
      <c r="C293" t="s">
        <v>3226</v>
      </c>
      <c r="D293" t="s">
        <v>56</v>
      </c>
      <c r="E293" t="s">
        <v>3125</v>
      </c>
      <c r="F293" t="s">
        <v>3227</v>
      </c>
      <c r="G293" t="s">
        <v>5453</v>
      </c>
      <c r="H293" t="s">
        <v>3125</v>
      </c>
      <c r="I293" t="s">
        <v>4653</v>
      </c>
      <c r="J293" t="s">
        <v>335</v>
      </c>
      <c r="K293" t="s">
        <v>231</v>
      </c>
    </row>
    <row r="294" spans="1:11">
      <c r="A294" s="69" t="s">
        <v>5452</v>
      </c>
      <c r="B294" t="s">
        <v>72</v>
      </c>
      <c r="C294" t="s">
        <v>3228</v>
      </c>
      <c r="D294" t="s">
        <v>57</v>
      </c>
      <c r="E294" t="s">
        <v>3125</v>
      </c>
      <c r="F294" t="s">
        <v>3229</v>
      </c>
      <c r="G294" t="s">
        <v>5453</v>
      </c>
      <c r="H294" t="s">
        <v>3125</v>
      </c>
      <c r="I294" t="s">
        <v>4653</v>
      </c>
      <c r="J294" t="s">
        <v>335</v>
      </c>
      <c r="K294" t="s">
        <v>231</v>
      </c>
    </row>
    <row r="295" spans="1:11">
      <c r="A295" s="69" t="s">
        <v>5452</v>
      </c>
      <c r="B295" t="s">
        <v>72</v>
      </c>
      <c r="C295" t="s">
        <v>3082</v>
      </c>
      <c r="D295" t="s">
        <v>2876</v>
      </c>
      <c r="E295" t="s">
        <v>3083</v>
      </c>
      <c r="F295" t="s">
        <v>3084</v>
      </c>
      <c r="G295" t="s">
        <v>5453</v>
      </c>
      <c r="H295" t="s">
        <v>3125</v>
      </c>
      <c r="I295" t="s">
        <v>4653</v>
      </c>
      <c r="J295" t="s">
        <v>335</v>
      </c>
      <c r="K295" t="s">
        <v>231</v>
      </c>
    </row>
    <row r="296" spans="1:11">
      <c r="A296" s="69" t="s">
        <v>5452</v>
      </c>
      <c r="B296" t="s">
        <v>72</v>
      </c>
      <c r="C296" t="s">
        <v>2926</v>
      </c>
      <c r="D296" t="s">
        <v>58</v>
      </c>
      <c r="G296" t="s">
        <v>5435</v>
      </c>
      <c r="I296" t="s">
        <v>4653</v>
      </c>
    </row>
    <row r="297" spans="1:11">
      <c r="A297" s="69" t="s">
        <v>5452</v>
      </c>
      <c r="B297" t="s">
        <v>72</v>
      </c>
      <c r="C297" t="s">
        <v>2927</v>
      </c>
      <c r="D297" t="s">
        <v>40</v>
      </c>
      <c r="G297" t="s">
        <v>5435</v>
      </c>
      <c r="I297" t="s">
        <v>4653</v>
      </c>
    </row>
    <row r="298" spans="1:11">
      <c r="A298" s="69" t="s">
        <v>5452</v>
      </c>
      <c r="B298" t="s">
        <v>72</v>
      </c>
      <c r="C298" t="s">
        <v>2928</v>
      </c>
      <c r="D298" t="s">
        <v>42</v>
      </c>
      <c r="G298" t="s">
        <v>5435</v>
      </c>
      <c r="I298" t="s">
        <v>4653</v>
      </c>
    </row>
    <row r="299" spans="1:11">
      <c r="A299" s="69" t="s">
        <v>5452</v>
      </c>
      <c r="B299" t="s">
        <v>72</v>
      </c>
      <c r="C299" t="s">
        <v>2929</v>
      </c>
      <c r="D299" t="s">
        <v>42</v>
      </c>
      <c r="G299" t="s">
        <v>5435</v>
      </c>
      <c r="I299" t="s">
        <v>4653</v>
      </c>
    </row>
    <row r="300" spans="1:11">
      <c r="A300" s="69" t="s">
        <v>5452</v>
      </c>
      <c r="B300" t="s">
        <v>72</v>
      </c>
      <c r="C300" t="s">
        <v>2930</v>
      </c>
      <c r="D300" t="s">
        <v>2876</v>
      </c>
      <c r="G300" t="s">
        <v>5435</v>
      </c>
      <c r="I300" t="s">
        <v>4653</v>
      </c>
    </row>
    <row r="301" spans="1:11">
      <c r="A301" s="69" t="s">
        <v>5452</v>
      </c>
      <c r="B301" t="s">
        <v>72</v>
      </c>
      <c r="C301" t="s">
        <v>2931</v>
      </c>
      <c r="D301" t="s">
        <v>56</v>
      </c>
      <c r="G301" t="s">
        <v>5435</v>
      </c>
      <c r="I301" t="s">
        <v>4653</v>
      </c>
    </row>
    <row r="302" spans="1:11">
      <c r="A302" s="69" t="s">
        <v>5452</v>
      </c>
      <c r="B302" t="s">
        <v>72</v>
      </c>
      <c r="C302" t="s">
        <v>2932</v>
      </c>
      <c r="D302" t="s">
        <v>2876</v>
      </c>
      <c r="G302" t="s">
        <v>5435</v>
      </c>
      <c r="I302" t="s">
        <v>4653</v>
      </c>
    </row>
    <row r="303" spans="1:11">
      <c r="A303" s="69" t="s">
        <v>5452</v>
      </c>
      <c r="B303" t="s">
        <v>72</v>
      </c>
      <c r="C303" t="s">
        <v>3230</v>
      </c>
      <c r="D303" t="s">
        <v>3231</v>
      </c>
      <c r="E303" t="s">
        <v>3125</v>
      </c>
      <c r="G303" t="s">
        <v>5453</v>
      </c>
      <c r="H303" t="s">
        <v>3125</v>
      </c>
      <c r="I303" t="s">
        <v>4653</v>
      </c>
      <c r="J303" t="s">
        <v>335</v>
      </c>
      <c r="K303" t="s">
        <v>231</v>
      </c>
    </row>
    <row r="304" spans="1:11">
      <c r="A304" s="69" t="s">
        <v>5452</v>
      </c>
      <c r="B304" t="s">
        <v>72</v>
      </c>
      <c r="C304" t="s">
        <v>3232</v>
      </c>
      <c r="D304" t="s">
        <v>36</v>
      </c>
      <c r="E304" t="s">
        <v>3125</v>
      </c>
      <c r="G304" t="s">
        <v>5453</v>
      </c>
      <c r="H304" t="s">
        <v>3125</v>
      </c>
      <c r="I304" t="s">
        <v>4653</v>
      </c>
      <c r="J304" t="s">
        <v>335</v>
      </c>
      <c r="K304" t="s">
        <v>231</v>
      </c>
    </row>
    <row r="305" spans="1:11">
      <c r="A305" s="69" t="s">
        <v>5452</v>
      </c>
      <c r="B305" t="s">
        <v>72</v>
      </c>
      <c r="C305" t="s">
        <v>3233</v>
      </c>
      <c r="D305" t="s">
        <v>3234</v>
      </c>
      <c r="E305" t="s">
        <v>217</v>
      </c>
      <c r="G305" t="s">
        <v>5453</v>
      </c>
      <c r="H305" t="s">
        <v>217</v>
      </c>
      <c r="I305" t="s">
        <v>4653</v>
      </c>
      <c r="J305" t="s">
        <v>335</v>
      </c>
      <c r="K305" t="s">
        <v>231</v>
      </c>
    </row>
    <row r="306" spans="1:11">
      <c r="A306" s="69" t="s">
        <v>5452</v>
      </c>
      <c r="B306" t="s">
        <v>78</v>
      </c>
      <c r="C306" t="s">
        <v>3236</v>
      </c>
      <c r="D306" t="s">
        <v>35</v>
      </c>
      <c r="E306" t="s">
        <v>217</v>
      </c>
      <c r="F306" t="s">
        <v>3237</v>
      </c>
      <c r="G306" t="s">
        <v>5453</v>
      </c>
      <c r="H306" t="s">
        <v>217</v>
      </c>
      <c r="I306" t="s">
        <v>4657</v>
      </c>
      <c r="J306" t="s">
        <v>335</v>
      </c>
      <c r="K306" t="s">
        <v>231</v>
      </c>
    </row>
    <row r="307" spans="1:11">
      <c r="A307" s="69" t="s">
        <v>5452</v>
      </c>
      <c r="B307" t="s">
        <v>78</v>
      </c>
      <c r="C307" t="s">
        <v>3238</v>
      </c>
      <c r="D307" t="s">
        <v>33</v>
      </c>
      <c r="E307" t="s">
        <v>3125</v>
      </c>
      <c r="F307" t="s">
        <v>3239</v>
      </c>
      <c r="G307" t="s">
        <v>5453</v>
      </c>
      <c r="H307" t="s">
        <v>3125</v>
      </c>
      <c r="I307" t="s">
        <v>4657</v>
      </c>
      <c r="J307" t="s">
        <v>335</v>
      </c>
      <c r="K307" t="s">
        <v>231</v>
      </c>
    </row>
    <row r="308" spans="1:11">
      <c r="A308" s="69" t="s">
        <v>5452</v>
      </c>
      <c r="B308" t="s">
        <v>78</v>
      </c>
      <c r="C308" t="s">
        <v>3240</v>
      </c>
      <c r="D308" t="s">
        <v>40</v>
      </c>
      <c r="E308" t="s">
        <v>217</v>
      </c>
      <c r="F308" t="s">
        <v>3241</v>
      </c>
      <c r="G308" t="s">
        <v>5453</v>
      </c>
      <c r="H308" t="s">
        <v>217</v>
      </c>
      <c r="I308" t="s">
        <v>4657</v>
      </c>
      <c r="J308" t="s">
        <v>335</v>
      </c>
      <c r="K308" t="s">
        <v>231</v>
      </c>
    </row>
    <row r="309" spans="1:11">
      <c r="A309" s="69" t="s">
        <v>5452</v>
      </c>
      <c r="B309" t="s">
        <v>78</v>
      </c>
      <c r="C309" t="s">
        <v>3242</v>
      </c>
      <c r="D309" t="s">
        <v>40</v>
      </c>
      <c r="E309" t="s">
        <v>217</v>
      </c>
      <c r="F309" t="s">
        <v>3243</v>
      </c>
      <c r="G309" t="s">
        <v>5453</v>
      </c>
      <c r="H309" t="s">
        <v>217</v>
      </c>
      <c r="I309" t="s">
        <v>4657</v>
      </c>
      <c r="J309" t="s">
        <v>335</v>
      </c>
      <c r="K309" t="s">
        <v>231</v>
      </c>
    </row>
    <row r="310" spans="1:11">
      <c r="A310" s="69" t="s">
        <v>5452</v>
      </c>
      <c r="B310" t="s">
        <v>78</v>
      </c>
      <c r="C310" t="s">
        <v>3244</v>
      </c>
      <c r="D310" t="s">
        <v>40</v>
      </c>
      <c r="E310" t="s">
        <v>217</v>
      </c>
      <c r="F310" t="s">
        <v>3245</v>
      </c>
      <c r="G310" t="s">
        <v>5453</v>
      </c>
      <c r="H310" t="s">
        <v>217</v>
      </c>
      <c r="I310" t="s">
        <v>4657</v>
      </c>
      <c r="J310" t="s">
        <v>335</v>
      </c>
      <c r="K310" t="s">
        <v>231</v>
      </c>
    </row>
    <row r="311" spans="1:11">
      <c r="A311" s="69" t="s">
        <v>5452</v>
      </c>
      <c r="B311" t="s">
        <v>78</v>
      </c>
      <c r="C311" t="s">
        <v>3246</v>
      </c>
      <c r="D311" t="s">
        <v>33</v>
      </c>
      <c r="E311" t="s">
        <v>217</v>
      </c>
      <c r="F311" t="s">
        <v>3247</v>
      </c>
      <c r="G311" t="s">
        <v>5453</v>
      </c>
      <c r="H311" t="s">
        <v>217</v>
      </c>
      <c r="I311" t="s">
        <v>4657</v>
      </c>
      <c r="J311" t="s">
        <v>335</v>
      </c>
      <c r="K311" t="s">
        <v>231</v>
      </c>
    </row>
    <row r="312" spans="1:11">
      <c r="A312" s="69" t="s">
        <v>5452</v>
      </c>
      <c r="B312" t="s">
        <v>78</v>
      </c>
      <c r="C312" t="s">
        <v>2934</v>
      </c>
      <c r="D312" t="s">
        <v>44</v>
      </c>
      <c r="E312" t="s">
        <v>2935</v>
      </c>
      <c r="F312" t="s">
        <v>2937</v>
      </c>
      <c r="G312" t="s">
        <v>5456</v>
      </c>
      <c r="H312" t="s">
        <v>3248</v>
      </c>
      <c r="I312" t="s">
        <v>4657</v>
      </c>
      <c r="J312" t="s">
        <v>2623</v>
      </c>
      <c r="K312" t="s">
        <v>217</v>
      </c>
    </row>
    <row r="313" spans="1:11">
      <c r="A313" s="69" t="s">
        <v>5452</v>
      </c>
      <c r="B313" t="s">
        <v>78</v>
      </c>
      <c r="C313" t="s">
        <v>2938</v>
      </c>
      <c r="D313" t="s">
        <v>44</v>
      </c>
      <c r="G313" t="s">
        <v>5439</v>
      </c>
      <c r="I313" t="s">
        <v>4657</v>
      </c>
    </row>
    <row r="314" spans="1:11">
      <c r="A314" s="69" t="s">
        <v>5452</v>
      </c>
      <c r="B314" t="s">
        <v>78</v>
      </c>
      <c r="C314" t="s">
        <v>2940</v>
      </c>
      <c r="D314" t="s">
        <v>44</v>
      </c>
      <c r="E314" t="s">
        <v>2941</v>
      </c>
      <c r="F314" t="s">
        <v>2943</v>
      </c>
      <c r="G314" t="s">
        <v>5440</v>
      </c>
      <c r="I314" t="s">
        <v>4657</v>
      </c>
    </row>
    <row r="315" spans="1:11">
      <c r="A315" s="69" t="s">
        <v>5452</v>
      </c>
      <c r="B315" t="s">
        <v>78</v>
      </c>
      <c r="C315" t="s">
        <v>3249</v>
      </c>
      <c r="D315" t="s">
        <v>56</v>
      </c>
      <c r="E315" t="s">
        <v>217</v>
      </c>
      <c r="F315" t="s">
        <v>3243</v>
      </c>
      <c r="G315" t="s">
        <v>5453</v>
      </c>
      <c r="H315" t="s">
        <v>217</v>
      </c>
      <c r="I315" t="s">
        <v>4657</v>
      </c>
      <c r="J315" t="s">
        <v>335</v>
      </c>
      <c r="K315" t="s">
        <v>231</v>
      </c>
    </row>
    <row r="316" spans="1:11">
      <c r="A316" s="69" t="s">
        <v>5452</v>
      </c>
      <c r="B316" t="s">
        <v>78</v>
      </c>
      <c r="C316" t="s">
        <v>3250</v>
      </c>
      <c r="D316" t="s">
        <v>57</v>
      </c>
      <c r="E316" t="s">
        <v>3125</v>
      </c>
      <c r="F316" t="s">
        <v>3251</v>
      </c>
      <c r="G316" t="s">
        <v>5453</v>
      </c>
      <c r="H316" t="s">
        <v>3125</v>
      </c>
      <c r="I316" t="s">
        <v>4657</v>
      </c>
      <c r="J316" t="s">
        <v>335</v>
      </c>
      <c r="K316" t="s">
        <v>231</v>
      </c>
    </row>
    <row r="317" spans="1:11">
      <c r="A317" s="69" t="s">
        <v>5452</v>
      </c>
      <c r="B317" t="s">
        <v>78</v>
      </c>
      <c r="C317" t="s">
        <v>3252</v>
      </c>
      <c r="D317" t="s">
        <v>57</v>
      </c>
      <c r="E317" t="s">
        <v>3125</v>
      </c>
      <c r="F317" t="s">
        <v>3253</v>
      </c>
      <c r="G317" t="s">
        <v>5453</v>
      </c>
      <c r="H317" t="s">
        <v>3125</v>
      </c>
      <c r="I317" t="s">
        <v>4657</v>
      </c>
      <c r="J317" t="s">
        <v>335</v>
      </c>
      <c r="K317" t="s">
        <v>231</v>
      </c>
    </row>
    <row r="318" spans="1:11">
      <c r="A318" s="69" t="s">
        <v>5452</v>
      </c>
      <c r="B318" t="s">
        <v>78</v>
      </c>
      <c r="C318" t="s">
        <v>3254</v>
      </c>
      <c r="D318" t="s">
        <v>58</v>
      </c>
      <c r="E318" t="s">
        <v>217</v>
      </c>
      <c r="F318" t="s">
        <v>3255</v>
      </c>
      <c r="G318" t="s">
        <v>5453</v>
      </c>
      <c r="H318" t="s">
        <v>217</v>
      </c>
      <c r="I318" t="s">
        <v>4657</v>
      </c>
      <c r="J318" t="s">
        <v>335</v>
      </c>
      <c r="K318" t="s">
        <v>231</v>
      </c>
    </row>
    <row r="319" spans="1:11">
      <c r="A319" s="69" t="s">
        <v>5452</v>
      </c>
      <c r="B319" t="s">
        <v>78</v>
      </c>
      <c r="C319" t="s">
        <v>3256</v>
      </c>
      <c r="D319" t="s">
        <v>42</v>
      </c>
      <c r="E319" t="s">
        <v>3257</v>
      </c>
      <c r="G319" t="s">
        <v>5453</v>
      </c>
      <c r="H319" t="s">
        <v>217</v>
      </c>
      <c r="I319" t="s">
        <v>4657</v>
      </c>
      <c r="J319" t="s">
        <v>335</v>
      </c>
      <c r="K319" t="s">
        <v>231</v>
      </c>
    </row>
    <row r="320" spans="1:11">
      <c r="A320" s="69" t="s">
        <v>5452</v>
      </c>
      <c r="B320" t="s">
        <v>78</v>
      </c>
      <c r="C320" t="s">
        <v>3258</v>
      </c>
      <c r="D320" t="s">
        <v>38</v>
      </c>
      <c r="E320" t="s">
        <v>3125</v>
      </c>
      <c r="G320" t="s">
        <v>5453</v>
      </c>
      <c r="H320" t="s">
        <v>3125</v>
      </c>
      <c r="I320" t="s">
        <v>4657</v>
      </c>
      <c r="J320" t="s">
        <v>335</v>
      </c>
      <c r="K320" t="s">
        <v>231</v>
      </c>
    </row>
    <row r="321" spans="1:11">
      <c r="A321" s="69" t="s">
        <v>5452</v>
      </c>
      <c r="B321" t="s">
        <v>78</v>
      </c>
      <c r="C321" t="s">
        <v>3259</v>
      </c>
      <c r="D321" t="s">
        <v>33</v>
      </c>
      <c r="E321" t="s">
        <v>217</v>
      </c>
      <c r="G321" t="s">
        <v>5453</v>
      </c>
      <c r="H321" t="s">
        <v>217</v>
      </c>
      <c r="I321" t="s">
        <v>4657</v>
      </c>
      <c r="J321" t="s">
        <v>335</v>
      </c>
      <c r="K321" t="s">
        <v>231</v>
      </c>
    </row>
    <row r="322" spans="1:11">
      <c r="A322" s="69" t="s">
        <v>5452</v>
      </c>
      <c r="B322" t="s">
        <v>78</v>
      </c>
      <c r="C322" t="s">
        <v>2944</v>
      </c>
      <c r="D322" t="s">
        <v>2876</v>
      </c>
      <c r="G322" t="s">
        <v>5441</v>
      </c>
      <c r="I322" t="s">
        <v>4657</v>
      </c>
    </row>
    <row r="323" spans="1:11">
      <c r="A323" s="69" t="s">
        <v>5452</v>
      </c>
      <c r="B323" t="s">
        <v>97</v>
      </c>
      <c r="C323" t="s">
        <v>3261</v>
      </c>
      <c r="D323" t="s">
        <v>38</v>
      </c>
      <c r="E323" t="s">
        <v>217</v>
      </c>
      <c r="F323" t="s">
        <v>3255</v>
      </c>
      <c r="G323" t="s">
        <v>5453</v>
      </c>
      <c r="H323" t="s">
        <v>217</v>
      </c>
      <c r="I323" t="s">
        <v>4661</v>
      </c>
      <c r="J323" t="s">
        <v>335</v>
      </c>
      <c r="K323" t="s">
        <v>231</v>
      </c>
    </row>
    <row r="324" spans="1:11">
      <c r="A324" s="69" t="s">
        <v>5452</v>
      </c>
      <c r="B324" t="s">
        <v>97</v>
      </c>
      <c r="C324" t="s">
        <v>3262</v>
      </c>
      <c r="D324" t="s">
        <v>42</v>
      </c>
      <c r="E324" t="s">
        <v>3125</v>
      </c>
      <c r="F324" t="s">
        <v>3263</v>
      </c>
      <c r="G324" t="s">
        <v>5453</v>
      </c>
      <c r="H324" t="s">
        <v>3125</v>
      </c>
      <c r="I324" t="s">
        <v>4661</v>
      </c>
      <c r="J324" t="s">
        <v>335</v>
      </c>
      <c r="K324" t="s">
        <v>231</v>
      </c>
    </row>
    <row r="325" spans="1:11">
      <c r="A325" s="69" t="s">
        <v>5452</v>
      </c>
      <c r="B325" t="s">
        <v>97</v>
      </c>
      <c r="C325" t="s">
        <v>3264</v>
      </c>
      <c r="D325" t="s">
        <v>42</v>
      </c>
      <c r="E325" t="s">
        <v>3125</v>
      </c>
      <c r="F325" t="s">
        <v>3265</v>
      </c>
      <c r="G325" t="s">
        <v>5453</v>
      </c>
      <c r="H325" t="s">
        <v>3125</v>
      </c>
      <c r="I325" t="s">
        <v>4661</v>
      </c>
      <c r="J325" t="s">
        <v>335</v>
      </c>
      <c r="K325" t="s">
        <v>231</v>
      </c>
    </row>
    <row r="326" spans="1:11">
      <c r="A326" s="69" t="s">
        <v>5452</v>
      </c>
      <c r="B326" t="s">
        <v>97</v>
      </c>
      <c r="C326" t="s">
        <v>3266</v>
      </c>
      <c r="D326" t="s">
        <v>44</v>
      </c>
      <c r="E326" t="s">
        <v>217</v>
      </c>
      <c r="F326" t="s">
        <v>3267</v>
      </c>
      <c r="G326" t="s">
        <v>5453</v>
      </c>
      <c r="H326" t="s">
        <v>217</v>
      </c>
      <c r="I326" t="s">
        <v>4661</v>
      </c>
      <c r="J326" t="s">
        <v>335</v>
      </c>
      <c r="K326" t="s">
        <v>231</v>
      </c>
    </row>
    <row r="327" spans="1:11">
      <c r="A327" s="69" t="s">
        <v>5452</v>
      </c>
      <c r="B327" t="s">
        <v>97</v>
      </c>
      <c r="C327" t="s">
        <v>3268</v>
      </c>
      <c r="D327" t="s">
        <v>56</v>
      </c>
      <c r="E327" t="s">
        <v>3269</v>
      </c>
      <c r="F327" t="s">
        <v>3270</v>
      </c>
      <c r="G327" t="s">
        <v>5453</v>
      </c>
      <c r="H327" t="s">
        <v>217</v>
      </c>
      <c r="I327" t="s">
        <v>4661</v>
      </c>
      <c r="J327" t="s">
        <v>335</v>
      </c>
      <c r="K327" t="s">
        <v>231</v>
      </c>
    </row>
    <row r="328" spans="1:11">
      <c r="A328" s="69" t="s">
        <v>5452</v>
      </c>
      <c r="B328" t="s">
        <v>97</v>
      </c>
      <c r="C328" t="s">
        <v>3271</v>
      </c>
      <c r="D328" t="s">
        <v>56</v>
      </c>
      <c r="E328" t="s">
        <v>3269</v>
      </c>
      <c r="F328" t="s">
        <v>3270</v>
      </c>
      <c r="G328" t="s">
        <v>5453</v>
      </c>
      <c r="H328" t="s">
        <v>217</v>
      </c>
      <c r="I328" t="s">
        <v>4661</v>
      </c>
      <c r="J328" t="s">
        <v>335</v>
      </c>
      <c r="K328" t="s">
        <v>231</v>
      </c>
    </row>
    <row r="329" spans="1:11">
      <c r="A329" s="69" t="s">
        <v>5452</v>
      </c>
      <c r="B329" t="s">
        <v>97</v>
      </c>
      <c r="C329" t="s">
        <v>3272</v>
      </c>
      <c r="D329" t="s">
        <v>56</v>
      </c>
      <c r="E329" t="s">
        <v>217</v>
      </c>
      <c r="F329" t="s">
        <v>3273</v>
      </c>
      <c r="G329" t="s">
        <v>5453</v>
      </c>
      <c r="H329" t="s">
        <v>217</v>
      </c>
      <c r="I329" t="s">
        <v>4661</v>
      </c>
      <c r="J329" t="s">
        <v>335</v>
      </c>
      <c r="K329" t="s">
        <v>231</v>
      </c>
    </row>
    <row r="330" spans="1:11">
      <c r="A330" s="69" t="s">
        <v>5452</v>
      </c>
      <c r="B330" t="s">
        <v>97</v>
      </c>
      <c r="C330" t="s">
        <v>3274</v>
      </c>
      <c r="D330" t="s">
        <v>57</v>
      </c>
      <c r="E330" t="s">
        <v>3125</v>
      </c>
      <c r="F330" t="s">
        <v>3275</v>
      </c>
      <c r="G330" t="s">
        <v>5453</v>
      </c>
      <c r="H330" t="s">
        <v>3125</v>
      </c>
      <c r="I330" t="s">
        <v>4661</v>
      </c>
      <c r="J330" t="s">
        <v>335</v>
      </c>
      <c r="K330" t="s">
        <v>231</v>
      </c>
    </row>
    <row r="331" spans="1:11">
      <c r="A331" s="69" t="s">
        <v>5452</v>
      </c>
      <c r="B331" t="s">
        <v>97</v>
      </c>
      <c r="C331" t="s">
        <v>2947</v>
      </c>
      <c r="D331" t="s">
        <v>58</v>
      </c>
      <c r="E331" t="s">
        <v>2839</v>
      </c>
      <c r="F331" t="s">
        <v>2948</v>
      </c>
      <c r="G331" t="s">
        <v>5454</v>
      </c>
      <c r="H331" t="s">
        <v>3133</v>
      </c>
      <c r="I331" t="s">
        <v>4661</v>
      </c>
      <c r="J331" t="s">
        <v>2376</v>
      </c>
      <c r="K331" t="s">
        <v>231</v>
      </c>
    </row>
    <row r="332" spans="1:11">
      <c r="A332" s="69" t="s">
        <v>5452</v>
      </c>
      <c r="B332" t="s">
        <v>97</v>
      </c>
      <c r="C332" t="s">
        <v>3276</v>
      </c>
      <c r="D332" t="s">
        <v>58</v>
      </c>
      <c r="E332" t="s">
        <v>3125</v>
      </c>
      <c r="F332" t="s">
        <v>3277</v>
      </c>
      <c r="G332" t="s">
        <v>5453</v>
      </c>
      <c r="H332" t="s">
        <v>3125</v>
      </c>
      <c r="I332" t="s">
        <v>4661</v>
      </c>
      <c r="J332" t="s">
        <v>335</v>
      </c>
      <c r="K332" t="s">
        <v>231</v>
      </c>
    </row>
    <row r="333" spans="1:11">
      <c r="A333" s="69" t="s">
        <v>5452</v>
      </c>
      <c r="B333" t="s">
        <v>97</v>
      </c>
      <c r="C333" t="s">
        <v>3278</v>
      </c>
      <c r="D333" t="s">
        <v>58</v>
      </c>
      <c r="E333" t="s">
        <v>217</v>
      </c>
      <c r="F333" t="s">
        <v>3279</v>
      </c>
      <c r="G333" t="s">
        <v>5453</v>
      </c>
      <c r="H333" t="s">
        <v>217</v>
      </c>
      <c r="I333" t="s">
        <v>4661</v>
      </c>
      <c r="J333" t="s">
        <v>335</v>
      </c>
      <c r="K333" t="s">
        <v>231</v>
      </c>
    </row>
    <row r="334" spans="1:11">
      <c r="A334" s="69" t="s">
        <v>5452</v>
      </c>
      <c r="B334" t="s">
        <v>97</v>
      </c>
      <c r="C334" t="s">
        <v>2949</v>
      </c>
      <c r="D334" t="s">
        <v>56</v>
      </c>
      <c r="G334" t="s">
        <v>5435</v>
      </c>
      <c r="I334" t="s">
        <v>4661</v>
      </c>
    </row>
    <row r="335" spans="1:11">
      <c r="A335" s="69" t="s">
        <v>5452</v>
      </c>
      <c r="B335" t="s">
        <v>97</v>
      </c>
      <c r="C335" t="s">
        <v>3280</v>
      </c>
      <c r="D335" t="s">
        <v>3281</v>
      </c>
      <c r="E335" t="s">
        <v>217</v>
      </c>
      <c r="F335" t="s">
        <v>3282</v>
      </c>
      <c r="G335" t="s">
        <v>5453</v>
      </c>
      <c r="H335" t="s">
        <v>217</v>
      </c>
      <c r="I335" t="s">
        <v>4661</v>
      </c>
      <c r="J335" t="s">
        <v>335</v>
      </c>
      <c r="K335" t="s">
        <v>231</v>
      </c>
    </row>
    <row r="336" spans="1:11">
      <c r="A336" s="69" t="s">
        <v>5452</v>
      </c>
      <c r="B336" t="s">
        <v>97</v>
      </c>
      <c r="C336" t="s">
        <v>3283</v>
      </c>
      <c r="D336" t="s">
        <v>3284</v>
      </c>
      <c r="E336" t="s">
        <v>3125</v>
      </c>
      <c r="F336" t="s">
        <v>3285</v>
      </c>
      <c r="G336" t="s">
        <v>5453</v>
      </c>
      <c r="H336" t="s">
        <v>3125</v>
      </c>
      <c r="I336" t="s">
        <v>4661</v>
      </c>
      <c r="J336" t="s">
        <v>335</v>
      </c>
      <c r="K336" t="s">
        <v>231</v>
      </c>
    </row>
    <row r="337" spans="1:11">
      <c r="A337" s="69" t="s">
        <v>5452</v>
      </c>
      <c r="B337" t="s">
        <v>97</v>
      </c>
      <c r="C337" t="s">
        <v>2950</v>
      </c>
      <c r="D337" t="s">
        <v>2951</v>
      </c>
      <c r="E337" t="s">
        <v>1333</v>
      </c>
      <c r="G337" t="s">
        <v>5455</v>
      </c>
      <c r="H337" t="s">
        <v>1333</v>
      </c>
      <c r="I337" t="s">
        <v>4661</v>
      </c>
      <c r="J337" t="s">
        <v>2370</v>
      </c>
      <c r="K337" t="s">
        <v>217</v>
      </c>
    </row>
    <row r="338" spans="1:11">
      <c r="A338" s="69" t="s">
        <v>5452</v>
      </c>
      <c r="B338" t="s">
        <v>97</v>
      </c>
      <c r="C338" t="s">
        <v>2952</v>
      </c>
      <c r="D338" t="s">
        <v>2951</v>
      </c>
      <c r="E338" t="s">
        <v>1333</v>
      </c>
      <c r="G338" t="s">
        <v>5455</v>
      </c>
      <c r="H338" t="s">
        <v>1333</v>
      </c>
      <c r="I338" t="s">
        <v>4661</v>
      </c>
      <c r="J338" t="s">
        <v>2370</v>
      </c>
      <c r="K338" t="s">
        <v>217</v>
      </c>
    </row>
    <row r="339" spans="1:11">
      <c r="A339" s="69" t="s">
        <v>5452</v>
      </c>
      <c r="B339" t="s">
        <v>97</v>
      </c>
      <c r="C339" t="s">
        <v>3286</v>
      </c>
      <c r="D339" t="s">
        <v>40</v>
      </c>
      <c r="E339" t="s">
        <v>217</v>
      </c>
      <c r="F339" t="s">
        <v>3287</v>
      </c>
      <c r="G339" t="s">
        <v>5453</v>
      </c>
      <c r="H339" t="s">
        <v>217</v>
      </c>
      <c r="I339" t="s">
        <v>4661</v>
      </c>
      <c r="J339" t="s">
        <v>335</v>
      </c>
      <c r="K339" t="s">
        <v>231</v>
      </c>
    </row>
    <row r="340" spans="1:11">
      <c r="A340" s="69" t="s">
        <v>5452</v>
      </c>
      <c r="B340" t="s">
        <v>97</v>
      </c>
      <c r="C340" t="s">
        <v>3288</v>
      </c>
      <c r="E340" t="s">
        <v>217</v>
      </c>
      <c r="G340" t="s">
        <v>5453</v>
      </c>
      <c r="H340" t="s">
        <v>217</v>
      </c>
      <c r="I340" t="s">
        <v>4661</v>
      </c>
      <c r="J340" t="s">
        <v>335</v>
      </c>
      <c r="K340" t="s">
        <v>231</v>
      </c>
    </row>
    <row r="341" spans="1:11">
      <c r="A341" s="69" t="s">
        <v>5452</v>
      </c>
      <c r="B341" t="s">
        <v>14</v>
      </c>
      <c r="C341" t="s">
        <v>2954</v>
      </c>
      <c r="D341" t="s">
        <v>17</v>
      </c>
      <c r="E341" t="s">
        <v>2854</v>
      </c>
      <c r="F341" t="s">
        <v>2955</v>
      </c>
      <c r="G341" t="s">
        <v>5454</v>
      </c>
      <c r="H341" t="s">
        <v>2841</v>
      </c>
      <c r="I341" t="s">
        <v>4664</v>
      </c>
      <c r="J341" t="s">
        <v>2376</v>
      </c>
      <c r="K341" t="s">
        <v>231</v>
      </c>
    </row>
    <row r="342" spans="1:11">
      <c r="A342" s="69" t="s">
        <v>5452</v>
      </c>
      <c r="B342" t="s">
        <v>14</v>
      </c>
      <c r="C342" t="s">
        <v>2956</v>
      </c>
      <c r="D342" t="s">
        <v>2957</v>
      </c>
      <c r="E342" t="s">
        <v>1333</v>
      </c>
      <c r="G342" t="s">
        <v>5455</v>
      </c>
      <c r="H342" t="s">
        <v>1333</v>
      </c>
      <c r="I342" t="s">
        <v>4664</v>
      </c>
      <c r="J342" t="s">
        <v>2370</v>
      </c>
      <c r="K342" t="s">
        <v>217</v>
      </c>
    </row>
    <row r="343" spans="1:11">
      <c r="A343" s="69" t="s">
        <v>5452</v>
      </c>
      <c r="B343" t="s">
        <v>14</v>
      </c>
      <c r="C343" t="s">
        <v>2958</v>
      </c>
      <c r="E343" t="s">
        <v>2959</v>
      </c>
      <c r="G343" t="s">
        <v>5453</v>
      </c>
      <c r="H343" t="s">
        <v>2897</v>
      </c>
      <c r="I343" t="s">
        <v>4664</v>
      </c>
      <c r="J343" t="s">
        <v>335</v>
      </c>
      <c r="K343" t="s">
        <v>231</v>
      </c>
    </row>
    <row r="344" spans="1:11">
      <c r="A344" s="69" t="s">
        <v>5452</v>
      </c>
      <c r="B344" t="s">
        <v>14</v>
      </c>
      <c r="C344" t="s">
        <v>3290</v>
      </c>
      <c r="D344" t="s">
        <v>3291</v>
      </c>
      <c r="E344" t="s">
        <v>3125</v>
      </c>
      <c r="F344" t="s">
        <v>3292</v>
      </c>
      <c r="G344" t="s">
        <v>5453</v>
      </c>
      <c r="H344" t="s">
        <v>3125</v>
      </c>
      <c r="I344" t="s">
        <v>4664</v>
      </c>
      <c r="J344" t="s">
        <v>335</v>
      </c>
      <c r="K344" t="s">
        <v>231</v>
      </c>
    </row>
    <row r="345" spans="1:11">
      <c r="A345" s="69" t="s">
        <v>5452</v>
      </c>
      <c r="B345" t="s">
        <v>14</v>
      </c>
      <c r="C345" t="s">
        <v>3293</v>
      </c>
      <c r="E345" t="s">
        <v>217</v>
      </c>
      <c r="G345" t="s">
        <v>5453</v>
      </c>
      <c r="H345" t="s">
        <v>217</v>
      </c>
      <c r="I345" t="s">
        <v>4664</v>
      </c>
      <c r="J345" t="s">
        <v>335</v>
      </c>
      <c r="K345" t="s">
        <v>231</v>
      </c>
    </row>
    <row r="346" spans="1:11">
      <c r="A346" s="69" t="s">
        <v>5452</v>
      </c>
      <c r="B346" t="s">
        <v>7</v>
      </c>
      <c r="C346" t="s">
        <v>3295</v>
      </c>
      <c r="D346" t="s">
        <v>10</v>
      </c>
      <c r="E346" t="s">
        <v>217</v>
      </c>
      <c r="G346" t="s">
        <v>5453</v>
      </c>
      <c r="H346" t="s">
        <v>217</v>
      </c>
      <c r="I346" t="s">
        <v>4668</v>
      </c>
      <c r="J346" t="s">
        <v>335</v>
      </c>
      <c r="K346" t="s">
        <v>231</v>
      </c>
    </row>
    <row r="347" spans="1:11">
      <c r="A347" s="69" t="s">
        <v>5452</v>
      </c>
      <c r="B347" t="s">
        <v>7</v>
      </c>
      <c r="C347" t="s">
        <v>3296</v>
      </c>
      <c r="D347" t="s">
        <v>3297</v>
      </c>
      <c r="E347" t="s">
        <v>217</v>
      </c>
      <c r="F347" t="s">
        <v>3298</v>
      </c>
      <c r="G347" t="s">
        <v>5453</v>
      </c>
      <c r="H347" t="s">
        <v>217</v>
      </c>
      <c r="I347" t="s">
        <v>4668</v>
      </c>
      <c r="J347" t="s">
        <v>335</v>
      </c>
      <c r="K347" t="s">
        <v>231</v>
      </c>
    </row>
    <row r="348" spans="1:11">
      <c r="A348" s="69" t="s">
        <v>5452</v>
      </c>
      <c r="B348" t="s">
        <v>7</v>
      </c>
      <c r="C348" t="s">
        <v>3299</v>
      </c>
      <c r="D348" t="s">
        <v>3297</v>
      </c>
      <c r="E348" t="s">
        <v>217</v>
      </c>
      <c r="G348" t="s">
        <v>5453</v>
      </c>
      <c r="H348" t="s">
        <v>217</v>
      </c>
      <c r="I348" t="s">
        <v>4668</v>
      </c>
      <c r="J348" t="s">
        <v>335</v>
      </c>
      <c r="K348" t="s">
        <v>231</v>
      </c>
    </row>
    <row r="349" spans="1:11">
      <c r="A349" s="69" t="s">
        <v>5452</v>
      </c>
      <c r="B349" t="s">
        <v>7</v>
      </c>
      <c r="C349" t="s">
        <v>3300</v>
      </c>
      <c r="D349" t="s">
        <v>12</v>
      </c>
      <c r="E349" t="s">
        <v>217</v>
      </c>
      <c r="F349" t="s">
        <v>3301</v>
      </c>
      <c r="G349" t="s">
        <v>5453</v>
      </c>
      <c r="H349" t="s">
        <v>217</v>
      </c>
      <c r="I349" t="s">
        <v>4668</v>
      </c>
      <c r="J349" t="s">
        <v>335</v>
      </c>
      <c r="K349" t="s">
        <v>231</v>
      </c>
    </row>
    <row r="350" spans="1:11">
      <c r="A350" s="69" t="s">
        <v>5452</v>
      </c>
      <c r="B350" t="s">
        <v>4398</v>
      </c>
      <c r="C350" t="s">
        <v>3303</v>
      </c>
      <c r="D350" t="s">
        <v>2980</v>
      </c>
      <c r="E350" t="s">
        <v>217</v>
      </c>
      <c r="G350" t="s">
        <v>5453</v>
      </c>
      <c r="H350" t="s">
        <v>217</v>
      </c>
      <c r="I350" t="s">
        <v>4672</v>
      </c>
      <c r="J350" t="s">
        <v>335</v>
      </c>
      <c r="K350" t="s">
        <v>231</v>
      </c>
    </row>
    <row r="351" spans="1:11">
      <c r="A351" s="69" t="s">
        <v>5452</v>
      </c>
      <c r="B351" t="s">
        <v>4398</v>
      </c>
      <c r="C351" t="s">
        <v>3304</v>
      </c>
      <c r="D351" t="s">
        <v>2980</v>
      </c>
      <c r="E351" t="s">
        <v>3305</v>
      </c>
      <c r="G351" t="s">
        <v>5453</v>
      </c>
      <c r="H351" t="s">
        <v>3128</v>
      </c>
      <c r="I351" t="s">
        <v>4672</v>
      </c>
      <c r="J351" t="s">
        <v>335</v>
      </c>
      <c r="K351" t="s">
        <v>231</v>
      </c>
    </row>
    <row r="352" spans="1:11">
      <c r="A352" s="69" t="s">
        <v>5452</v>
      </c>
      <c r="B352" t="s">
        <v>4398</v>
      </c>
      <c r="C352" t="s">
        <v>3306</v>
      </c>
      <c r="D352" t="s">
        <v>2980</v>
      </c>
      <c r="E352" t="s">
        <v>3257</v>
      </c>
      <c r="F352" t="s">
        <v>3307</v>
      </c>
      <c r="G352" t="s">
        <v>5453</v>
      </c>
      <c r="H352" t="s">
        <v>217</v>
      </c>
      <c r="I352" t="s">
        <v>4672</v>
      </c>
      <c r="J352" t="s">
        <v>335</v>
      </c>
      <c r="K352" t="s">
        <v>231</v>
      </c>
    </row>
    <row r="353" spans="1:11">
      <c r="A353" s="69" t="s">
        <v>5452</v>
      </c>
      <c r="B353" t="s">
        <v>4398</v>
      </c>
      <c r="C353" t="s">
        <v>3308</v>
      </c>
      <c r="D353" t="s">
        <v>2980</v>
      </c>
      <c r="E353" t="s">
        <v>217</v>
      </c>
      <c r="G353" t="s">
        <v>5453</v>
      </c>
      <c r="H353" t="s">
        <v>217</v>
      </c>
      <c r="I353" t="s">
        <v>4672</v>
      </c>
      <c r="J353" t="s">
        <v>335</v>
      </c>
      <c r="K353" t="s">
        <v>231</v>
      </c>
    </row>
    <row r="354" spans="1:11">
      <c r="A354" s="69" t="s">
        <v>5452</v>
      </c>
      <c r="B354" t="s">
        <v>47</v>
      </c>
      <c r="C354" t="s">
        <v>3310</v>
      </c>
      <c r="D354" t="s">
        <v>3311</v>
      </c>
      <c r="E354" t="s">
        <v>3312</v>
      </c>
      <c r="G354" t="s">
        <v>5453</v>
      </c>
      <c r="H354" t="s">
        <v>217</v>
      </c>
      <c r="I354" t="s">
        <v>4676</v>
      </c>
      <c r="J354" t="s">
        <v>335</v>
      </c>
      <c r="K354" t="s">
        <v>231</v>
      </c>
    </row>
    <row r="355" spans="1:11">
      <c r="A355" s="69" t="s">
        <v>5452</v>
      </c>
      <c r="B355" t="s">
        <v>47</v>
      </c>
      <c r="C355" t="s">
        <v>3313</v>
      </c>
      <c r="D355" t="s">
        <v>3314</v>
      </c>
      <c r="E355" t="s">
        <v>3315</v>
      </c>
      <c r="G355" t="s">
        <v>5453</v>
      </c>
      <c r="H355" t="s">
        <v>217</v>
      </c>
      <c r="I355" t="s">
        <v>4676</v>
      </c>
      <c r="J355" t="s">
        <v>335</v>
      </c>
      <c r="K355" t="s">
        <v>231</v>
      </c>
    </row>
    <row r="356" spans="1:11">
      <c r="A356" s="69" t="s">
        <v>5452</v>
      </c>
      <c r="B356" t="s">
        <v>47</v>
      </c>
      <c r="C356" t="s">
        <v>3316</v>
      </c>
      <c r="D356" t="s">
        <v>3317</v>
      </c>
      <c r="E356" t="s">
        <v>217</v>
      </c>
      <c r="G356" t="s">
        <v>5453</v>
      </c>
      <c r="H356" t="s">
        <v>217</v>
      </c>
      <c r="I356" t="s">
        <v>4676</v>
      </c>
      <c r="J356" t="s">
        <v>335</v>
      </c>
      <c r="K356" t="s">
        <v>231</v>
      </c>
    </row>
    <row r="357" spans="1:11">
      <c r="A357" s="69" t="s">
        <v>5452</v>
      </c>
      <c r="B357" t="s">
        <v>47</v>
      </c>
      <c r="C357" t="s">
        <v>3318</v>
      </c>
      <c r="D357" t="s">
        <v>3319</v>
      </c>
      <c r="E357" t="s">
        <v>217</v>
      </c>
      <c r="G357" t="s">
        <v>5453</v>
      </c>
      <c r="H357" t="s">
        <v>217</v>
      </c>
      <c r="I357" t="s">
        <v>4676</v>
      </c>
      <c r="J357" t="s">
        <v>335</v>
      </c>
      <c r="K357" t="s">
        <v>231</v>
      </c>
    </row>
    <row r="358" spans="1:11">
      <c r="A358" s="69" t="s">
        <v>5452</v>
      </c>
      <c r="B358" t="s">
        <v>47</v>
      </c>
      <c r="C358" t="s">
        <v>3320</v>
      </c>
      <c r="D358" t="s">
        <v>3317</v>
      </c>
      <c r="E358" t="s">
        <v>217</v>
      </c>
      <c r="G358" t="s">
        <v>5453</v>
      </c>
      <c r="H358" t="s">
        <v>217</v>
      </c>
      <c r="I358" t="s">
        <v>4676</v>
      </c>
      <c r="J358" t="s">
        <v>335</v>
      </c>
      <c r="K358" t="s">
        <v>231</v>
      </c>
    </row>
    <row r="359" spans="1:11">
      <c r="A359" s="69" t="s">
        <v>5452</v>
      </c>
      <c r="B359" t="s">
        <v>47</v>
      </c>
      <c r="C359" t="s">
        <v>3321</v>
      </c>
      <c r="D359" t="s">
        <v>3317</v>
      </c>
      <c r="E359" t="s">
        <v>217</v>
      </c>
      <c r="G359" t="s">
        <v>5453</v>
      </c>
      <c r="H359" t="s">
        <v>217</v>
      </c>
      <c r="I359" t="s">
        <v>4676</v>
      </c>
      <c r="J359" t="s">
        <v>335</v>
      </c>
      <c r="K359" t="s">
        <v>231</v>
      </c>
    </row>
    <row r="360" spans="1:11">
      <c r="A360" s="69" t="s">
        <v>5452</v>
      </c>
      <c r="B360" t="s">
        <v>60</v>
      </c>
      <c r="C360" t="s">
        <v>3323</v>
      </c>
      <c r="D360" t="s">
        <v>10</v>
      </c>
      <c r="E360" t="s">
        <v>217</v>
      </c>
      <c r="G360" t="s">
        <v>5453</v>
      </c>
      <c r="H360" t="s">
        <v>217</v>
      </c>
      <c r="I360" t="s">
        <v>4680</v>
      </c>
      <c r="J360" t="s">
        <v>335</v>
      </c>
      <c r="K360" t="s">
        <v>231</v>
      </c>
    </row>
    <row r="361" spans="1:11">
      <c r="A361" s="69" t="s">
        <v>5452</v>
      </c>
      <c r="B361" t="s">
        <v>60</v>
      </c>
      <c r="C361" t="s">
        <v>2961</v>
      </c>
      <c r="D361" t="s">
        <v>10</v>
      </c>
      <c r="E361" t="s">
        <v>2847</v>
      </c>
      <c r="G361" t="s">
        <v>5454</v>
      </c>
      <c r="H361" t="s">
        <v>3134</v>
      </c>
      <c r="I361" t="s">
        <v>4680</v>
      </c>
      <c r="J361" t="s">
        <v>2376</v>
      </c>
      <c r="K361" t="s">
        <v>231</v>
      </c>
    </row>
    <row r="362" spans="1:11">
      <c r="A362" s="69" t="s">
        <v>5452</v>
      </c>
      <c r="B362" t="s">
        <v>60</v>
      </c>
      <c r="C362" t="s">
        <v>2962</v>
      </c>
      <c r="D362" t="s">
        <v>10</v>
      </c>
      <c r="E362" t="s">
        <v>2847</v>
      </c>
      <c r="G362" t="s">
        <v>5454</v>
      </c>
      <c r="H362" t="s">
        <v>3134</v>
      </c>
      <c r="I362" t="s">
        <v>4680</v>
      </c>
      <c r="J362" t="s">
        <v>2376</v>
      </c>
      <c r="K362" t="s">
        <v>231</v>
      </c>
    </row>
    <row r="363" spans="1:11">
      <c r="A363" s="69" t="s">
        <v>5452</v>
      </c>
      <c r="B363" t="s">
        <v>60</v>
      </c>
      <c r="C363" t="s">
        <v>2963</v>
      </c>
      <c r="D363" t="s">
        <v>10</v>
      </c>
      <c r="E363" t="s">
        <v>2847</v>
      </c>
      <c r="G363" t="s">
        <v>5454</v>
      </c>
      <c r="H363" t="s">
        <v>3134</v>
      </c>
      <c r="I363" t="s">
        <v>4680</v>
      </c>
      <c r="J363" t="s">
        <v>2376</v>
      </c>
      <c r="K363" t="s">
        <v>231</v>
      </c>
    </row>
    <row r="364" spans="1:11">
      <c r="A364" s="69" t="s">
        <v>5452</v>
      </c>
      <c r="B364" t="s">
        <v>60</v>
      </c>
      <c r="C364" t="s">
        <v>2964</v>
      </c>
      <c r="D364" t="s">
        <v>10</v>
      </c>
      <c r="E364" t="s">
        <v>2847</v>
      </c>
      <c r="G364" t="s">
        <v>5454</v>
      </c>
      <c r="H364" t="s">
        <v>3134</v>
      </c>
      <c r="I364" t="s">
        <v>4680</v>
      </c>
      <c r="J364" t="s">
        <v>2376</v>
      </c>
      <c r="K364" t="s">
        <v>231</v>
      </c>
    </row>
    <row r="365" spans="1:11">
      <c r="A365" s="69" t="s">
        <v>5452</v>
      </c>
      <c r="B365" t="s">
        <v>60</v>
      </c>
      <c r="C365" t="s">
        <v>3324</v>
      </c>
      <c r="D365" t="s">
        <v>61</v>
      </c>
      <c r="E365" t="s">
        <v>217</v>
      </c>
      <c r="F365" t="s">
        <v>3325</v>
      </c>
      <c r="G365" t="s">
        <v>5453</v>
      </c>
      <c r="H365" t="s">
        <v>217</v>
      </c>
      <c r="I365" t="s">
        <v>4680</v>
      </c>
      <c r="J365" t="s">
        <v>335</v>
      </c>
      <c r="K365" t="s">
        <v>231</v>
      </c>
    </row>
    <row r="366" spans="1:11">
      <c r="A366" s="69" t="s">
        <v>5452</v>
      </c>
      <c r="B366" t="s">
        <v>60</v>
      </c>
      <c r="C366" t="s">
        <v>3326</v>
      </c>
      <c r="D366" t="s">
        <v>61</v>
      </c>
      <c r="E366" t="s">
        <v>217</v>
      </c>
      <c r="G366" t="s">
        <v>5453</v>
      </c>
      <c r="H366" t="s">
        <v>217</v>
      </c>
      <c r="I366" t="s">
        <v>4680</v>
      </c>
      <c r="J366" t="s">
        <v>335</v>
      </c>
      <c r="K366" t="s">
        <v>231</v>
      </c>
    </row>
    <row r="367" spans="1:11">
      <c r="A367" s="69" t="s">
        <v>5452</v>
      </c>
      <c r="B367" t="s">
        <v>54</v>
      </c>
      <c r="C367" t="s">
        <v>3328</v>
      </c>
      <c r="D367" t="s">
        <v>74</v>
      </c>
      <c r="E367" t="s">
        <v>217</v>
      </c>
      <c r="G367" t="s">
        <v>5453</v>
      </c>
      <c r="H367" t="s">
        <v>217</v>
      </c>
      <c r="I367" t="s">
        <v>4682</v>
      </c>
      <c r="J367" t="s">
        <v>335</v>
      </c>
      <c r="K367" t="s">
        <v>231</v>
      </c>
    </row>
    <row r="368" spans="1:11">
      <c r="A368" s="69" t="s">
        <v>5452</v>
      </c>
      <c r="B368" t="s">
        <v>54</v>
      </c>
      <c r="C368" t="s">
        <v>3329</v>
      </c>
      <c r="D368" t="s">
        <v>3330</v>
      </c>
      <c r="E368" t="s">
        <v>3312</v>
      </c>
      <c r="G368" t="s">
        <v>5453</v>
      </c>
      <c r="H368" t="s">
        <v>217</v>
      </c>
      <c r="I368" t="s">
        <v>4682</v>
      </c>
      <c r="J368" t="s">
        <v>335</v>
      </c>
      <c r="K368" t="s">
        <v>231</v>
      </c>
    </row>
    <row r="369" spans="1:11">
      <c r="A369" s="69" t="s">
        <v>5452</v>
      </c>
      <c r="B369" t="s">
        <v>54</v>
      </c>
      <c r="C369" t="s">
        <v>3331</v>
      </c>
      <c r="D369" t="s">
        <v>74</v>
      </c>
      <c r="E369" t="s">
        <v>3332</v>
      </c>
      <c r="F369" t="s">
        <v>3333</v>
      </c>
      <c r="G369" t="s">
        <v>5453</v>
      </c>
      <c r="H369" t="s">
        <v>217</v>
      </c>
      <c r="I369" t="s">
        <v>4682</v>
      </c>
      <c r="J369" t="s">
        <v>335</v>
      </c>
      <c r="K369" t="s">
        <v>231</v>
      </c>
    </row>
    <row r="370" spans="1:11">
      <c r="A370" s="69" t="s">
        <v>5452</v>
      </c>
      <c r="B370" t="s">
        <v>54</v>
      </c>
      <c r="C370" t="s">
        <v>3334</v>
      </c>
      <c r="D370" t="s">
        <v>2957</v>
      </c>
      <c r="E370" t="s">
        <v>3335</v>
      </c>
      <c r="G370" t="s">
        <v>5453</v>
      </c>
      <c r="H370" t="s">
        <v>217</v>
      </c>
      <c r="I370" t="s">
        <v>4682</v>
      </c>
      <c r="J370" t="s">
        <v>335</v>
      </c>
      <c r="K370" t="s">
        <v>231</v>
      </c>
    </row>
    <row r="371" spans="1:11">
      <c r="A371" s="69" t="s">
        <v>5452</v>
      </c>
      <c r="B371" t="s">
        <v>54</v>
      </c>
      <c r="C371" t="s">
        <v>2966</v>
      </c>
      <c r="D371" t="s">
        <v>2957</v>
      </c>
      <c r="E371" t="s">
        <v>2847</v>
      </c>
      <c r="G371" t="s">
        <v>5454</v>
      </c>
      <c r="H371" t="s">
        <v>3134</v>
      </c>
      <c r="I371" t="s">
        <v>4682</v>
      </c>
      <c r="J371" t="s">
        <v>2376</v>
      </c>
      <c r="K371" t="s">
        <v>231</v>
      </c>
    </row>
    <row r="372" spans="1:11">
      <c r="A372" s="69" t="s">
        <v>5452</v>
      </c>
      <c r="B372" t="s">
        <v>54</v>
      </c>
      <c r="C372" t="s">
        <v>2967</v>
      </c>
      <c r="D372" t="s">
        <v>2957</v>
      </c>
      <c r="E372" t="s">
        <v>2847</v>
      </c>
      <c r="G372" t="s">
        <v>5454</v>
      </c>
      <c r="H372" t="s">
        <v>3134</v>
      </c>
      <c r="I372" t="s">
        <v>4682</v>
      </c>
      <c r="J372" t="s">
        <v>2376</v>
      </c>
      <c r="K372" t="s">
        <v>231</v>
      </c>
    </row>
    <row r="373" spans="1:11">
      <c r="A373" s="69" t="s">
        <v>5452</v>
      </c>
      <c r="B373" t="s">
        <v>54</v>
      </c>
      <c r="C373" t="s">
        <v>2968</v>
      </c>
      <c r="D373" t="s">
        <v>2957</v>
      </c>
      <c r="E373" t="s">
        <v>2847</v>
      </c>
      <c r="G373" t="s">
        <v>5454</v>
      </c>
      <c r="H373" t="s">
        <v>3134</v>
      </c>
      <c r="I373" t="s">
        <v>4682</v>
      </c>
      <c r="J373" t="s">
        <v>2376</v>
      </c>
      <c r="K373" t="s">
        <v>231</v>
      </c>
    </row>
    <row r="374" spans="1:11">
      <c r="A374" s="69" t="s">
        <v>5452</v>
      </c>
      <c r="B374" t="s">
        <v>54</v>
      </c>
      <c r="C374" t="s">
        <v>3336</v>
      </c>
      <c r="D374" t="s">
        <v>74</v>
      </c>
      <c r="E374" t="s">
        <v>3125</v>
      </c>
      <c r="G374" t="s">
        <v>5453</v>
      </c>
      <c r="H374" t="s">
        <v>3125</v>
      </c>
      <c r="I374" t="s">
        <v>4682</v>
      </c>
      <c r="J374" t="s">
        <v>335</v>
      </c>
      <c r="K374" t="s">
        <v>231</v>
      </c>
    </row>
    <row r="375" spans="1:11">
      <c r="A375" s="69" t="s">
        <v>5452</v>
      </c>
      <c r="B375" t="s">
        <v>54</v>
      </c>
      <c r="C375" t="s">
        <v>3337</v>
      </c>
      <c r="D375" t="s">
        <v>83</v>
      </c>
      <c r="E375" t="s">
        <v>217</v>
      </c>
      <c r="G375" t="s">
        <v>5453</v>
      </c>
      <c r="H375" t="s">
        <v>217</v>
      </c>
      <c r="I375" t="s">
        <v>4682</v>
      </c>
      <c r="J375" t="s">
        <v>335</v>
      </c>
      <c r="K375" t="s">
        <v>231</v>
      </c>
    </row>
    <row r="376" spans="1:11">
      <c r="A376" s="69" t="s">
        <v>5452</v>
      </c>
      <c r="B376" t="s">
        <v>54</v>
      </c>
      <c r="C376" t="s">
        <v>3338</v>
      </c>
      <c r="D376" t="s">
        <v>3330</v>
      </c>
      <c r="E376" t="s">
        <v>217</v>
      </c>
      <c r="G376" t="s">
        <v>5453</v>
      </c>
      <c r="H376" t="s">
        <v>217</v>
      </c>
      <c r="I376" t="s">
        <v>4682</v>
      </c>
      <c r="J376" t="s">
        <v>335</v>
      </c>
      <c r="K376" t="s">
        <v>231</v>
      </c>
    </row>
    <row r="377" spans="1:11">
      <c r="A377" s="69" t="s">
        <v>5452</v>
      </c>
      <c r="B377" t="s">
        <v>73</v>
      </c>
      <c r="C377" t="s">
        <v>3340</v>
      </c>
      <c r="D377" t="s">
        <v>74</v>
      </c>
      <c r="E377" t="s">
        <v>3341</v>
      </c>
      <c r="G377" t="s">
        <v>5453</v>
      </c>
      <c r="H377" t="s">
        <v>2367</v>
      </c>
      <c r="I377" t="s">
        <v>4684</v>
      </c>
      <c r="J377" t="s">
        <v>335</v>
      </c>
      <c r="K377" t="s">
        <v>231</v>
      </c>
    </row>
    <row r="378" spans="1:11">
      <c r="A378" s="69" t="s">
        <v>5452</v>
      </c>
      <c r="B378" t="s">
        <v>73</v>
      </c>
      <c r="C378" t="s">
        <v>3342</v>
      </c>
      <c r="D378" t="s">
        <v>61</v>
      </c>
      <c r="E378" t="s">
        <v>3341</v>
      </c>
      <c r="G378" t="s">
        <v>5453</v>
      </c>
      <c r="H378" t="s">
        <v>2367</v>
      </c>
      <c r="I378" t="s">
        <v>4684</v>
      </c>
      <c r="J378" t="s">
        <v>335</v>
      </c>
      <c r="K378" t="s">
        <v>231</v>
      </c>
    </row>
    <row r="379" spans="1:11">
      <c r="A379" s="69" t="s">
        <v>5452</v>
      </c>
      <c r="B379" t="s">
        <v>73</v>
      </c>
      <c r="C379" t="s">
        <v>3343</v>
      </c>
      <c r="D379" t="s">
        <v>2957</v>
      </c>
      <c r="E379" t="s">
        <v>3125</v>
      </c>
      <c r="G379" t="s">
        <v>5453</v>
      </c>
      <c r="H379" t="s">
        <v>3125</v>
      </c>
      <c r="I379" t="s">
        <v>4684</v>
      </c>
      <c r="J379" t="s">
        <v>335</v>
      </c>
      <c r="K379" t="s">
        <v>231</v>
      </c>
    </row>
    <row r="380" spans="1:11">
      <c r="A380" s="69" t="s">
        <v>5452</v>
      </c>
      <c r="B380" t="s">
        <v>73</v>
      </c>
      <c r="C380" t="s">
        <v>3105</v>
      </c>
      <c r="D380" t="s">
        <v>2957</v>
      </c>
      <c r="E380" t="s">
        <v>3106</v>
      </c>
      <c r="G380" t="s">
        <v>5453</v>
      </c>
      <c r="H380" t="s">
        <v>3125</v>
      </c>
      <c r="I380" t="s">
        <v>4684</v>
      </c>
      <c r="J380" t="s">
        <v>335</v>
      </c>
      <c r="K380" t="s">
        <v>231</v>
      </c>
    </row>
    <row r="381" spans="1:11">
      <c r="A381" s="69" t="s">
        <v>5452</v>
      </c>
      <c r="B381" t="s">
        <v>73</v>
      </c>
      <c r="C381" t="s">
        <v>3344</v>
      </c>
      <c r="D381" t="s">
        <v>74</v>
      </c>
      <c r="E381" t="s">
        <v>217</v>
      </c>
      <c r="G381" t="s">
        <v>5453</v>
      </c>
      <c r="H381" t="s">
        <v>217</v>
      </c>
      <c r="I381" t="s">
        <v>4684</v>
      </c>
      <c r="J381" t="s">
        <v>335</v>
      </c>
      <c r="K381" t="s">
        <v>231</v>
      </c>
    </row>
    <row r="382" spans="1:11">
      <c r="A382" s="69" t="s">
        <v>5452</v>
      </c>
      <c r="B382" t="s">
        <v>73</v>
      </c>
      <c r="C382" t="s">
        <v>3345</v>
      </c>
      <c r="D382" t="s">
        <v>74</v>
      </c>
      <c r="E382" t="s">
        <v>217</v>
      </c>
      <c r="G382" t="s">
        <v>5453</v>
      </c>
      <c r="H382" t="s">
        <v>217</v>
      </c>
      <c r="I382" t="s">
        <v>4684</v>
      </c>
      <c r="J382" t="s">
        <v>335</v>
      </c>
      <c r="K382" t="s">
        <v>231</v>
      </c>
    </row>
    <row r="383" spans="1:11">
      <c r="A383" s="69" t="s">
        <v>5452</v>
      </c>
      <c r="B383" t="s">
        <v>73</v>
      </c>
      <c r="C383" t="s">
        <v>3346</v>
      </c>
      <c r="D383" t="s">
        <v>61</v>
      </c>
      <c r="E383" t="s">
        <v>217</v>
      </c>
      <c r="G383" t="s">
        <v>5453</v>
      </c>
      <c r="H383" t="s">
        <v>217</v>
      </c>
      <c r="I383" t="s">
        <v>4684</v>
      </c>
      <c r="J383" t="s">
        <v>335</v>
      </c>
      <c r="K383" t="s">
        <v>231</v>
      </c>
    </row>
    <row r="384" spans="1:11">
      <c r="A384" s="69" t="s">
        <v>5452</v>
      </c>
      <c r="B384" t="s">
        <v>73</v>
      </c>
      <c r="C384" t="s">
        <v>3347</v>
      </c>
      <c r="D384" t="s">
        <v>75</v>
      </c>
      <c r="E384" t="s">
        <v>3125</v>
      </c>
      <c r="G384" t="s">
        <v>5453</v>
      </c>
      <c r="H384" t="s">
        <v>3125</v>
      </c>
      <c r="I384" t="s">
        <v>4684</v>
      </c>
      <c r="J384" t="s">
        <v>335</v>
      </c>
      <c r="K384" t="s">
        <v>231</v>
      </c>
    </row>
    <row r="385" spans="1:11">
      <c r="A385" s="69" t="s">
        <v>5452</v>
      </c>
      <c r="B385" t="s">
        <v>73</v>
      </c>
      <c r="C385" t="s">
        <v>3348</v>
      </c>
      <c r="D385" t="s">
        <v>75</v>
      </c>
      <c r="E385" t="s">
        <v>3125</v>
      </c>
      <c r="G385" t="s">
        <v>5453</v>
      </c>
      <c r="H385" t="s">
        <v>3125</v>
      </c>
      <c r="I385" t="s">
        <v>4684</v>
      </c>
      <c r="J385" t="s">
        <v>335</v>
      </c>
      <c r="K385" t="s">
        <v>231</v>
      </c>
    </row>
    <row r="386" spans="1:11">
      <c r="A386" s="69" t="s">
        <v>5452</v>
      </c>
      <c r="B386" t="s">
        <v>73</v>
      </c>
      <c r="C386" t="s">
        <v>2970</v>
      </c>
      <c r="D386" t="s">
        <v>2957</v>
      </c>
      <c r="E386" t="s">
        <v>2847</v>
      </c>
      <c r="G386" t="s">
        <v>5454</v>
      </c>
      <c r="H386" t="s">
        <v>3134</v>
      </c>
      <c r="I386" t="s">
        <v>4684</v>
      </c>
      <c r="J386" t="s">
        <v>2376</v>
      </c>
      <c r="K386" t="s">
        <v>231</v>
      </c>
    </row>
    <row r="387" spans="1:11">
      <c r="A387" s="69" t="s">
        <v>5452</v>
      </c>
      <c r="B387" t="s">
        <v>73</v>
      </c>
      <c r="C387" t="s">
        <v>3349</v>
      </c>
      <c r="D387" t="s">
        <v>75</v>
      </c>
      <c r="E387" t="s">
        <v>217</v>
      </c>
      <c r="F387" t="s">
        <v>3350</v>
      </c>
      <c r="G387" t="s">
        <v>5453</v>
      </c>
      <c r="H387" t="s">
        <v>217</v>
      </c>
      <c r="I387" t="s">
        <v>4684</v>
      </c>
      <c r="J387" t="s">
        <v>335</v>
      </c>
      <c r="K387" t="s">
        <v>231</v>
      </c>
    </row>
    <row r="388" spans="1:11">
      <c r="A388" s="69" t="s">
        <v>5452</v>
      </c>
      <c r="B388" t="s">
        <v>73</v>
      </c>
      <c r="C388" t="s">
        <v>2971</v>
      </c>
      <c r="D388" t="s">
        <v>2957</v>
      </c>
      <c r="E388" t="s">
        <v>2847</v>
      </c>
      <c r="G388" t="s">
        <v>5454</v>
      </c>
      <c r="H388" t="s">
        <v>3134</v>
      </c>
      <c r="I388" t="s">
        <v>4684</v>
      </c>
      <c r="J388" t="s">
        <v>2376</v>
      </c>
      <c r="K388" t="s">
        <v>231</v>
      </c>
    </row>
    <row r="389" spans="1:11">
      <c r="A389" s="69" t="s">
        <v>5452</v>
      </c>
      <c r="B389" t="s">
        <v>81</v>
      </c>
      <c r="C389" t="s">
        <v>3352</v>
      </c>
      <c r="D389" t="s">
        <v>82</v>
      </c>
      <c r="E389" t="s">
        <v>217</v>
      </c>
      <c r="G389" t="s">
        <v>5453</v>
      </c>
      <c r="H389" t="s">
        <v>217</v>
      </c>
      <c r="I389" t="s">
        <v>4688</v>
      </c>
      <c r="J389" t="s">
        <v>335</v>
      </c>
      <c r="K389" t="s">
        <v>231</v>
      </c>
    </row>
    <row r="390" spans="1:11">
      <c r="A390" s="69" t="s">
        <v>5452</v>
      </c>
      <c r="B390" t="s">
        <v>81</v>
      </c>
      <c r="C390" t="s">
        <v>3353</v>
      </c>
      <c r="D390" t="s">
        <v>84</v>
      </c>
      <c r="E390" t="s">
        <v>217</v>
      </c>
      <c r="G390" t="s">
        <v>5453</v>
      </c>
      <c r="H390" t="s">
        <v>217</v>
      </c>
      <c r="I390" t="s">
        <v>4688</v>
      </c>
      <c r="J390" t="s">
        <v>335</v>
      </c>
      <c r="K390" t="s">
        <v>231</v>
      </c>
    </row>
    <row r="391" spans="1:11">
      <c r="A391" s="69" t="s">
        <v>5452</v>
      </c>
      <c r="B391" t="s">
        <v>86</v>
      </c>
      <c r="C391" t="s">
        <v>2973</v>
      </c>
      <c r="D391" t="s">
        <v>2974</v>
      </c>
      <c r="E391" t="s">
        <v>2854</v>
      </c>
      <c r="F391" t="s">
        <v>2975</v>
      </c>
      <c r="G391" t="s">
        <v>5454</v>
      </c>
      <c r="H391" t="s">
        <v>2841</v>
      </c>
      <c r="I391" t="s">
        <v>4692</v>
      </c>
      <c r="J391" t="s">
        <v>2376</v>
      </c>
      <c r="K391" t="s">
        <v>231</v>
      </c>
    </row>
    <row r="392" spans="1:11">
      <c r="A392" s="69" t="s">
        <v>5452</v>
      </c>
      <c r="B392" t="s">
        <v>86</v>
      </c>
      <c r="C392" t="s">
        <v>2976</v>
      </c>
      <c r="D392" t="s">
        <v>2977</v>
      </c>
      <c r="E392" t="s">
        <v>2854</v>
      </c>
      <c r="F392" t="s">
        <v>2978</v>
      </c>
      <c r="G392" t="s">
        <v>5454</v>
      </c>
      <c r="H392" t="s">
        <v>2841</v>
      </c>
      <c r="I392" t="s">
        <v>4692</v>
      </c>
      <c r="J392" t="s">
        <v>2376</v>
      </c>
      <c r="K392" t="s">
        <v>231</v>
      </c>
    </row>
    <row r="393" spans="1:11">
      <c r="A393" s="69" t="s">
        <v>5452</v>
      </c>
      <c r="B393" t="s">
        <v>86</v>
      </c>
      <c r="C393" t="s">
        <v>3355</v>
      </c>
      <c r="D393" t="s">
        <v>2974</v>
      </c>
      <c r="E393" t="s">
        <v>3125</v>
      </c>
      <c r="F393" t="s">
        <v>3356</v>
      </c>
      <c r="G393" t="s">
        <v>5453</v>
      </c>
      <c r="H393" t="s">
        <v>3125</v>
      </c>
      <c r="I393" t="s">
        <v>4692</v>
      </c>
      <c r="J393" t="s">
        <v>335</v>
      </c>
      <c r="K393" t="s">
        <v>231</v>
      </c>
    </row>
    <row r="394" spans="1:11">
      <c r="A394" s="69" t="s">
        <v>5452</v>
      </c>
      <c r="B394" t="s">
        <v>86</v>
      </c>
      <c r="C394" t="s">
        <v>3357</v>
      </c>
      <c r="D394" t="s">
        <v>88</v>
      </c>
      <c r="E394" t="s">
        <v>217</v>
      </c>
      <c r="F394" t="s">
        <v>3358</v>
      </c>
      <c r="G394" t="s">
        <v>5453</v>
      </c>
      <c r="H394" t="s">
        <v>217</v>
      </c>
      <c r="I394" t="s">
        <v>4692</v>
      </c>
      <c r="J394" t="s">
        <v>335</v>
      </c>
      <c r="K394" t="s">
        <v>231</v>
      </c>
    </row>
    <row r="395" spans="1:11">
      <c r="A395" s="69" t="s">
        <v>5452</v>
      </c>
      <c r="B395" t="s">
        <v>86</v>
      </c>
      <c r="C395" t="s">
        <v>3359</v>
      </c>
      <c r="D395" t="s">
        <v>3117</v>
      </c>
      <c r="E395" t="s">
        <v>217</v>
      </c>
      <c r="F395" t="s">
        <v>3360</v>
      </c>
      <c r="G395" t="s">
        <v>5453</v>
      </c>
      <c r="H395" t="s">
        <v>217</v>
      </c>
      <c r="I395" t="s">
        <v>4692</v>
      </c>
      <c r="J395" t="s">
        <v>335</v>
      </c>
      <c r="K395" t="s">
        <v>231</v>
      </c>
    </row>
    <row r="396" spans="1:11">
      <c r="A396" s="69" t="s">
        <v>5452</v>
      </c>
      <c r="B396" t="s">
        <v>86</v>
      </c>
      <c r="C396" t="s">
        <v>2979</v>
      </c>
      <c r="D396" t="s">
        <v>2980</v>
      </c>
      <c r="F396" t="s">
        <v>2982</v>
      </c>
      <c r="G396" t="s">
        <v>5442</v>
      </c>
      <c r="I396" t="s">
        <v>4692</v>
      </c>
    </row>
    <row r="397" spans="1:11">
      <c r="A397" s="69" t="s">
        <v>5452</v>
      </c>
      <c r="B397" t="s">
        <v>86</v>
      </c>
      <c r="C397" t="s">
        <v>2983</v>
      </c>
      <c r="D397" t="s">
        <v>2980</v>
      </c>
      <c r="G397" t="s">
        <v>5442</v>
      </c>
      <c r="I397" t="s">
        <v>4692</v>
      </c>
    </row>
    <row r="398" spans="1:11">
      <c r="A398" s="69" t="s">
        <v>5452</v>
      </c>
      <c r="B398" t="s">
        <v>86</v>
      </c>
      <c r="C398" t="s">
        <v>2984</v>
      </c>
      <c r="D398" t="s">
        <v>88</v>
      </c>
      <c r="E398" t="s">
        <v>2854</v>
      </c>
      <c r="F398" t="s">
        <v>2985</v>
      </c>
      <c r="G398" t="s">
        <v>5454</v>
      </c>
      <c r="H398" t="s">
        <v>2841</v>
      </c>
      <c r="I398" t="s">
        <v>4692</v>
      </c>
      <c r="J398" t="s">
        <v>2376</v>
      </c>
      <c r="K398" t="s">
        <v>231</v>
      </c>
    </row>
    <row r="399" spans="1:11">
      <c r="A399" s="69" t="s">
        <v>5452</v>
      </c>
      <c r="B399" t="s">
        <v>86</v>
      </c>
      <c r="C399" t="s">
        <v>2986</v>
      </c>
      <c r="D399" t="s">
        <v>2974</v>
      </c>
      <c r="E399" t="s">
        <v>2987</v>
      </c>
      <c r="F399" t="s">
        <v>2989</v>
      </c>
      <c r="G399" t="s">
        <v>5443</v>
      </c>
      <c r="I399" t="s">
        <v>4692</v>
      </c>
    </row>
    <row r="400" spans="1:11">
      <c r="A400" s="69" t="s">
        <v>5452</v>
      </c>
      <c r="B400" t="s">
        <v>86</v>
      </c>
      <c r="C400" t="s">
        <v>3116</v>
      </c>
      <c r="D400" t="s">
        <v>3117</v>
      </c>
      <c r="E400" t="s">
        <v>1889</v>
      </c>
      <c r="G400" t="s">
        <v>5453</v>
      </c>
      <c r="H400" t="s">
        <v>217</v>
      </c>
      <c r="I400" t="s">
        <v>4692</v>
      </c>
      <c r="J400" t="s">
        <v>335</v>
      </c>
      <c r="K400" t="s">
        <v>231</v>
      </c>
    </row>
    <row r="401" spans="1:11">
      <c r="A401" s="69" t="s">
        <v>5452</v>
      </c>
      <c r="B401" t="s">
        <v>86</v>
      </c>
      <c r="C401" t="s">
        <v>2990</v>
      </c>
      <c r="D401" t="s">
        <v>2957</v>
      </c>
      <c r="E401" t="s">
        <v>2893</v>
      </c>
      <c r="G401" t="s">
        <v>5454</v>
      </c>
      <c r="H401" t="s">
        <v>2894</v>
      </c>
      <c r="I401" t="s">
        <v>4692</v>
      </c>
      <c r="J401" t="s">
        <v>2376</v>
      </c>
      <c r="K401" t="s">
        <v>231</v>
      </c>
    </row>
    <row r="402" spans="1:11">
      <c r="A402" s="69" t="s">
        <v>5452</v>
      </c>
      <c r="B402" t="s">
        <v>86</v>
      </c>
      <c r="C402" t="s">
        <v>2991</v>
      </c>
      <c r="D402" t="s">
        <v>2957</v>
      </c>
      <c r="E402" t="s">
        <v>2854</v>
      </c>
      <c r="G402" t="s">
        <v>5454</v>
      </c>
      <c r="H402" t="s">
        <v>2841</v>
      </c>
      <c r="I402" t="s">
        <v>4692</v>
      </c>
      <c r="J402" t="s">
        <v>2376</v>
      </c>
      <c r="K402" t="s">
        <v>231</v>
      </c>
    </row>
    <row r="403" spans="1:11">
      <c r="A403" s="69" t="s">
        <v>5452</v>
      </c>
      <c r="B403" t="s">
        <v>86</v>
      </c>
      <c r="C403" t="s">
        <v>3361</v>
      </c>
      <c r="D403" t="s">
        <v>85</v>
      </c>
      <c r="E403" t="s">
        <v>217</v>
      </c>
      <c r="G403" t="s">
        <v>5453</v>
      </c>
      <c r="H403" t="s">
        <v>217</v>
      </c>
      <c r="I403" t="s">
        <v>4692</v>
      </c>
      <c r="J403" t="s">
        <v>335</v>
      </c>
      <c r="K403" t="s">
        <v>231</v>
      </c>
    </row>
    <row r="404" spans="1:11">
      <c r="A404" s="69" t="s">
        <v>5452</v>
      </c>
      <c r="B404" t="s">
        <v>86</v>
      </c>
      <c r="C404" t="s">
        <v>2992</v>
      </c>
      <c r="D404" t="s">
        <v>2993</v>
      </c>
      <c r="E404" t="s">
        <v>2847</v>
      </c>
      <c r="G404" t="s">
        <v>5454</v>
      </c>
      <c r="H404" t="s">
        <v>3134</v>
      </c>
      <c r="I404" t="s">
        <v>4692</v>
      </c>
      <c r="J404" t="s">
        <v>2376</v>
      </c>
      <c r="K404" t="s">
        <v>231</v>
      </c>
    </row>
    <row r="405" spans="1:11">
      <c r="A405" s="69" t="s">
        <v>5452</v>
      </c>
      <c r="B405" t="s">
        <v>86</v>
      </c>
      <c r="C405" t="s">
        <v>2992</v>
      </c>
      <c r="D405" t="s">
        <v>2993</v>
      </c>
      <c r="E405" t="s">
        <v>2847</v>
      </c>
      <c r="G405" t="s">
        <v>5454</v>
      </c>
      <c r="H405" t="s">
        <v>3134</v>
      </c>
      <c r="I405" t="s">
        <v>4692</v>
      </c>
      <c r="J405" t="s">
        <v>2376</v>
      </c>
      <c r="K405" t="s">
        <v>231</v>
      </c>
    </row>
    <row r="406" spans="1:11">
      <c r="A406" s="69" t="s">
        <v>5452</v>
      </c>
      <c r="B406" t="s">
        <v>87</v>
      </c>
      <c r="C406" t="s">
        <v>3363</v>
      </c>
      <c r="D406" t="s">
        <v>90</v>
      </c>
      <c r="E406" t="s">
        <v>3125</v>
      </c>
      <c r="G406" t="s">
        <v>5453</v>
      </c>
      <c r="H406" t="s">
        <v>3125</v>
      </c>
      <c r="I406" t="s">
        <v>4696</v>
      </c>
      <c r="J406" t="s">
        <v>335</v>
      </c>
      <c r="K406" t="s">
        <v>231</v>
      </c>
    </row>
    <row r="407" spans="1:11">
      <c r="A407" s="69" t="s">
        <v>5452</v>
      </c>
      <c r="B407" t="s">
        <v>87</v>
      </c>
      <c r="C407" t="s">
        <v>2995</v>
      </c>
      <c r="D407" t="s">
        <v>2957</v>
      </c>
      <c r="E407" t="s">
        <v>2854</v>
      </c>
      <c r="G407" t="s">
        <v>5454</v>
      </c>
      <c r="H407" t="s">
        <v>2841</v>
      </c>
      <c r="I407" t="s">
        <v>4696</v>
      </c>
      <c r="J407" t="s">
        <v>2376</v>
      </c>
      <c r="K407" t="s">
        <v>231</v>
      </c>
    </row>
    <row r="408" spans="1:11">
      <c r="A408" s="69" t="s">
        <v>5452</v>
      </c>
      <c r="B408" t="s">
        <v>87</v>
      </c>
      <c r="C408" t="s">
        <v>3364</v>
      </c>
      <c r="D408" t="s">
        <v>88</v>
      </c>
      <c r="E408" t="s">
        <v>217</v>
      </c>
      <c r="G408" t="s">
        <v>5453</v>
      </c>
      <c r="H408" t="s">
        <v>217</v>
      </c>
      <c r="I408" t="s">
        <v>4696</v>
      </c>
      <c r="J408" t="s">
        <v>335</v>
      </c>
      <c r="K408" t="s">
        <v>231</v>
      </c>
    </row>
    <row r="409" spans="1:11">
      <c r="A409" s="69" t="s">
        <v>5452</v>
      </c>
      <c r="B409" t="s">
        <v>87</v>
      </c>
      <c r="C409" t="s">
        <v>2996</v>
      </c>
      <c r="D409" t="s">
        <v>2957</v>
      </c>
      <c r="G409" t="s">
        <v>5444</v>
      </c>
      <c r="I409" t="s">
        <v>4696</v>
      </c>
    </row>
    <row r="410" spans="1:11">
      <c r="A410" s="69" t="s">
        <v>5452</v>
      </c>
      <c r="B410" t="s">
        <v>92</v>
      </c>
      <c r="C410" t="s">
        <v>2999</v>
      </c>
      <c r="E410" t="s">
        <v>669</v>
      </c>
      <c r="G410" t="s">
        <v>5445</v>
      </c>
      <c r="I410" t="s">
        <v>4700</v>
      </c>
    </row>
    <row r="411" spans="1:11">
      <c r="A411" s="69" t="s">
        <v>5452</v>
      </c>
      <c r="B411" t="s">
        <v>92</v>
      </c>
      <c r="C411" t="s">
        <v>3366</v>
      </c>
      <c r="D411" t="s">
        <v>93</v>
      </c>
      <c r="E411" t="s">
        <v>217</v>
      </c>
      <c r="G411" t="s">
        <v>5453</v>
      </c>
      <c r="H411" t="s">
        <v>217</v>
      </c>
      <c r="I411" t="s">
        <v>4700</v>
      </c>
      <c r="J411" t="s">
        <v>335</v>
      </c>
      <c r="K411" t="s">
        <v>231</v>
      </c>
    </row>
    <row r="412" spans="1:11">
      <c r="A412" s="69" t="s">
        <v>5452</v>
      </c>
      <c r="B412" t="s">
        <v>92</v>
      </c>
      <c r="C412" t="s">
        <v>3367</v>
      </c>
      <c r="D412" t="s">
        <v>93</v>
      </c>
      <c r="E412" t="s">
        <v>3125</v>
      </c>
      <c r="F412" t="s">
        <v>3368</v>
      </c>
      <c r="G412" t="s">
        <v>5453</v>
      </c>
      <c r="H412" t="s">
        <v>3125</v>
      </c>
      <c r="I412" t="s">
        <v>4700</v>
      </c>
      <c r="J412" t="s">
        <v>335</v>
      </c>
      <c r="K412" t="s">
        <v>231</v>
      </c>
    </row>
    <row r="413" spans="1:11">
      <c r="A413" s="69" t="s">
        <v>5452</v>
      </c>
      <c r="B413" t="s">
        <v>92</v>
      </c>
      <c r="C413" t="s">
        <v>3001</v>
      </c>
      <c r="D413" t="s">
        <v>94</v>
      </c>
      <c r="E413" t="s">
        <v>3002</v>
      </c>
      <c r="F413" t="s">
        <v>3004</v>
      </c>
      <c r="G413" t="s">
        <v>5455</v>
      </c>
      <c r="H413" t="s">
        <v>3369</v>
      </c>
      <c r="I413" t="s">
        <v>4700</v>
      </c>
      <c r="J413" t="s">
        <v>2370</v>
      </c>
      <c r="K413" t="s">
        <v>217</v>
      </c>
    </row>
    <row r="414" spans="1:11">
      <c r="A414" s="69" t="s">
        <v>5452</v>
      </c>
      <c r="B414" t="s">
        <v>92</v>
      </c>
      <c r="C414" t="s">
        <v>3370</v>
      </c>
      <c r="D414" t="s">
        <v>94</v>
      </c>
      <c r="E414" t="s">
        <v>3257</v>
      </c>
      <c r="F414" t="s">
        <v>3371</v>
      </c>
      <c r="G414" t="s">
        <v>5453</v>
      </c>
      <c r="H414" t="s">
        <v>217</v>
      </c>
      <c r="I414" t="s">
        <v>4700</v>
      </c>
      <c r="J414" t="s">
        <v>335</v>
      </c>
      <c r="K414" t="s">
        <v>231</v>
      </c>
    </row>
    <row r="415" spans="1:11">
      <c r="A415" s="69" t="s">
        <v>5452</v>
      </c>
      <c r="B415" t="s">
        <v>92</v>
      </c>
      <c r="C415" t="s">
        <v>3372</v>
      </c>
      <c r="D415" t="s">
        <v>93</v>
      </c>
      <c r="E415" t="s">
        <v>3373</v>
      </c>
      <c r="G415" t="s">
        <v>5453</v>
      </c>
      <c r="H415" t="s">
        <v>217</v>
      </c>
      <c r="I415" t="s">
        <v>4700</v>
      </c>
      <c r="J415" t="s">
        <v>335</v>
      </c>
      <c r="K415" t="s">
        <v>231</v>
      </c>
    </row>
    <row r="416" spans="1:11">
      <c r="A416" s="69" t="s">
        <v>5452</v>
      </c>
      <c r="B416" t="s">
        <v>92</v>
      </c>
      <c r="C416" t="s">
        <v>3005</v>
      </c>
      <c r="D416" t="s">
        <v>2957</v>
      </c>
      <c r="E416" t="s">
        <v>3006</v>
      </c>
      <c r="G416" t="s">
        <v>5446</v>
      </c>
      <c r="I416" t="s">
        <v>4700</v>
      </c>
    </row>
    <row r="417" spans="1:11">
      <c r="A417" s="69" t="s">
        <v>5452</v>
      </c>
      <c r="B417" t="s">
        <v>92</v>
      </c>
      <c r="C417" t="s">
        <v>3374</v>
      </c>
      <c r="D417" t="s">
        <v>93</v>
      </c>
      <c r="E417" t="s">
        <v>3375</v>
      </c>
      <c r="F417" t="s">
        <v>3376</v>
      </c>
      <c r="G417" t="s">
        <v>5453</v>
      </c>
      <c r="H417" t="s">
        <v>217</v>
      </c>
      <c r="I417" t="s">
        <v>4700</v>
      </c>
      <c r="J417" t="s">
        <v>335</v>
      </c>
      <c r="K417" t="s">
        <v>231</v>
      </c>
    </row>
    <row r="418" spans="1:11">
      <c r="A418" s="69" t="s">
        <v>5452</v>
      </c>
      <c r="B418" t="s">
        <v>92</v>
      </c>
      <c r="C418" t="s">
        <v>3377</v>
      </c>
      <c r="D418" t="s">
        <v>93</v>
      </c>
      <c r="E418" t="s">
        <v>3378</v>
      </c>
      <c r="F418" t="s">
        <v>3379</v>
      </c>
      <c r="G418" t="s">
        <v>5453</v>
      </c>
      <c r="H418" t="s">
        <v>217</v>
      </c>
      <c r="I418" t="s">
        <v>4700</v>
      </c>
      <c r="J418" t="s">
        <v>335</v>
      </c>
      <c r="K418" t="s">
        <v>231</v>
      </c>
    </row>
    <row r="419" spans="1:11">
      <c r="A419" s="69" t="s">
        <v>5452</v>
      </c>
      <c r="B419" t="s">
        <v>92</v>
      </c>
      <c r="C419" t="s">
        <v>3008</v>
      </c>
      <c r="D419" t="s">
        <v>96</v>
      </c>
      <c r="G419" t="s">
        <v>5447</v>
      </c>
      <c r="I419" t="s">
        <v>4700</v>
      </c>
    </row>
    <row r="420" spans="1:11">
      <c r="A420" s="69" t="s">
        <v>5452</v>
      </c>
      <c r="B420" t="s">
        <v>98</v>
      </c>
      <c r="C420" t="s">
        <v>3011</v>
      </c>
      <c r="D420" t="s">
        <v>2957</v>
      </c>
      <c r="E420" t="s">
        <v>2854</v>
      </c>
      <c r="F420" t="s">
        <v>3012</v>
      </c>
      <c r="G420" t="s">
        <v>5454</v>
      </c>
      <c r="H420" t="s">
        <v>2841</v>
      </c>
      <c r="I420" t="s">
        <v>4704</v>
      </c>
      <c r="J420" t="s">
        <v>2376</v>
      </c>
      <c r="K420" t="s">
        <v>231</v>
      </c>
    </row>
    <row r="421" spans="1:11">
      <c r="A421" s="69" t="s">
        <v>5452</v>
      </c>
      <c r="B421" t="s">
        <v>98</v>
      </c>
      <c r="C421" t="s">
        <v>3381</v>
      </c>
      <c r="D421" t="s">
        <v>99</v>
      </c>
      <c r="E421" t="s">
        <v>3382</v>
      </c>
      <c r="F421" t="s">
        <v>3383</v>
      </c>
      <c r="G421" t="s">
        <v>5453</v>
      </c>
      <c r="H421" t="s">
        <v>217</v>
      </c>
      <c r="I421" t="s">
        <v>4704</v>
      </c>
      <c r="J421" t="s">
        <v>335</v>
      </c>
      <c r="K421" t="s">
        <v>231</v>
      </c>
    </row>
    <row r="422" spans="1:11">
      <c r="A422" s="69" t="s">
        <v>5452</v>
      </c>
      <c r="B422" t="s">
        <v>98</v>
      </c>
      <c r="C422" t="s">
        <v>3013</v>
      </c>
      <c r="D422" t="s">
        <v>104</v>
      </c>
      <c r="E422" t="s">
        <v>2847</v>
      </c>
      <c r="G422" t="s">
        <v>5454</v>
      </c>
      <c r="H422" t="s">
        <v>3134</v>
      </c>
      <c r="I422" t="s">
        <v>4704</v>
      </c>
      <c r="J422" t="s">
        <v>2376</v>
      </c>
      <c r="K422" t="s">
        <v>231</v>
      </c>
    </row>
    <row r="423" spans="1:11">
      <c r="A423" s="69" t="s">
        <v>5452</v>
      </c>
      <c r="B423" t="s">
        <v>98</v>
      </c>
      <c r="C423" t="s">
        <v>3014</v>
      </c>
      <c r="D423" t="s">
        <v>101</v>
      </c>
      <c r="E423" t="s">
        <v>3015</v>
      </c>
      <c r="F423" t="s">
        <v>3016</v>
      </c>
      <c r="G423" t="s">
        <v>5454</v>
      </c>
      <c r="H423" t="s">
        <v>3133</v>
      </c>
      <c r="I423" t="s">
        <v>4704</v>
      </c>
      <c r="J423" t="s">
        <v>2376</v>
      </c>
      <c r="K423" t="s">
        <v>231</v>
      </c>
    </row>
    <row r="424" spans="1:11">
      <c r="A424" s="69" t="s">
        <v>5452</v>
      </c>
      <c r="B424" t="s">
        <v>98</v>
      </c>
      <c r="C424" t="s">
        <v>3017</v>
      </c>
      <c r="D424" t="s">
        <v>2957</v>
      </c>
      <c r="E424" t="s">
        <v>2847</v>
      </c>
      <c r="G424" t="s">
        <v>5454</v>
      </c>
      <c r="H424" t="s">
        <v>3134</v>
      </c>
      <c r="I424" t="s">
        <v>4704</v>
      </c>
      <c r="J424" t="s">
        <v>2376</v>
      </c>
      <c r="K424" t="s">
        <v>231</v>
      </c>
    </row>
    <row r="425" spans="1:11">
      <c r="A425" s="69" t="s">
        <v>5452</v>
      </c>
      <c r="B425" t="s">
        <v>98</v>
      </c>
      <c r="C425" t="s">
        <v>3384</v>
      </c>
      <c r="D425" t="s">
        <v>2957</v>
      </c>
      <c r="E425" t="s">
        <v>217</v>
      </c>
      <c r="G425" t="s">
        <v>5453</v>
      </c>
      <c r="H425" t="s">
        <v>217</v>
      </c>
      <c r="I425" t="s">
        <v>4704</v>
      </c>
      <c r="J425" t="s">
        <v>335</v>
      </c>
      <c r="K425" t="s">
        <v>231</v>
      </c>
    </row>
    <row r="426" spans="1:11">
      <c r="A426" s="69" t="s">
        <v>5457</v>
      </c>
      <c r="B426" t="s">
        <v>32</v>
      </c>
      <c r="C426" t="s">
        <v>3124</v>
      </c>
      <c r="D426" t="s">
        <v>35</v>
      </c>
      <c r="E426" t="s">
        <v>3125</v>
      </c>
      <c r="F426" t="s">
        <v>3127</v>
      </c>
      <c r="G426" t="s">
        <v>5458</v>
      </c>
      <c r="H426" t="s">
        <v>3125</v>
      </c>
      <c r="I426" t="s">
        <v>4633</v>
      </c>
      <c r="J426" t="s">
        <v>2648</v>
      </c>
      <c r="K426" t="s">
        <v>2395</v>
      </c>
    </row>
    <row r="427" spans="1:11">
      <c r="A427" s="69" t="s">
        <v>5457</v>
      </c>
      <c r="B427" t="s">
        <v>32</v>
      </c>
      <c r="C427" t="s">
        <v>3019</v>
      </c>
      <c r="D427" t="s">
        <v>36</v>
      </c>
      <c r="E427" t="s">
        <v>669</v>
      </c>
      <c r="F427" t="s">
        <v>3021</v>
      </c>
      <c r="G427" t="s">
        <v>5459</v>
      </c>
      <c r="H427" t="s">
        <v>669</v>
      </c>
      <c r="I427" t="s">
        <v>4633</v>
      </c>
      <c r="J427" t="s">
        <v>715</v>
      </c>
      <c r="K427" t="s">
        <v>257</v>
      </c>
    </row>
    <row r="428" spans="1:11">
      <c r="A428" s="69" t="s">
        <v>5457</v>
      </c>
      <c r="B428" t="s">
        <v>32</v>
      </c>
      <c r="C428" t="s">
        <v>3022</v>
      </c>
      <c r="D428" t="s">
        <v>40</v>
      </c>
      <c r="E428" t="s">
        <v>669</v>
      </c>
      <c r="F428" t="s">
        <v>3023</v>
      </c>
      <c r="G428" t="s">
        <v>5459</v>
      </c>
      <c r="H428" t="s">
        <v>669</v>
      </c>
      <c r="I428" t="s">
        <v>4633</v>
      </c>
      <c r="J428" t="s">
        <v>715</v>
      </c>
      <c r="K428" t="s">
        <v>257</v>
      </c>
    </row>
    <row r="429" spans="1:11">
      <c r="A429" s="69" t="s">
        <v>5457</v>
      </c>
      <c r="B429" t="s">
        <v>32</v>
      </c>
      <c r="C429" t="s">
        <v>3024</v>
      </c>
      <c r="D429" t="s">
        <v>42</v>
      </c>
      <c r="E429" t="s">
        <v>3025</v>
      </c>
      <c r="F429" t="s">
        <v>3026</v>
      </c>
      <c r="G429" t="s">
        <v>5459</v>
      </c>
      <c r="H429" t="s">
        <v>1889</v>
      </c>
      <c r="I429" t="s">
        <v>4633</v>
      </c>
      <c r="J429" t="s">
        <v>715</v>
      </c>
      <c r="K429" t="s">
        <v>257</v>
      </c>
    </row>
    <row r="430" spans="1:11">
      <c r="A430" s="69" t="s">
        <v>5457</v>
      </c>
      <c r="B430" t="s">
        <v>32</v>
      </c>
      <c r="C430" t="s">
        <v>3129</v>
      </c>
      <c r="D430" t="s">
        <v>42</v>
      </c>
      <c r="E430" t="s">
        <v>3125</v>
      </c>
      <c r="F430" t="s">
        <v>3127</v>
      </c>
      <c r="G430" t="s">
        <v>5458</v>
      </c>
      <c r="H430" t="s">
        <v>3125</v>
      </c>
      <c r="I430" t="s">
        <v>4633</v>
      </c>
      <c r="J430" t="s">
        <v>2648</v>
      </c>
      <c r="K430" t="s">
        <v>2395</v>
      </c>
    </row>
    <row r="431" spans="1:11">
      <c r="A431" s="69" t="s">
        <v>5457</v>
      </c>
      <c r="B431" t="s">
        <v>32</v>
      </c>
      <c r="C431" t="s">
        <v>3027</v>
      </c>
      <c r="D431" t="s">
        <v>44</v>
      </c>
      <c r="E431" t="s">
        <v>1889</v>
      </c>
      <c r="F431" t="s">
        <v>3028</v>
      </c>
      <c r="G431" t="s">
        <v>5459</v>
      </c>
      <c r="H431" t="s">
        <v>1889</v>
      </c>
      <c r="I431" t="s">
        <v>4633</v>
      </c>
      <c r="J431" t="s">
        <v>715</v>
      </c>
      <c r="K431" t="s">
        <v>257</v>
      </c>
    </row>
    <row r="432" spans="1:11">
      <c r="A432" s="69" t="s">
        <v>5457</v>
      </c>
      <c r="B432" t="s">
        <v>32</v>
      </c>
      <c r="C432" t="s">
        <v>3130</v>
      </c>
      <c r="D432" t="s">
        <v>44</v>
      </c>
      <c r="E432" t="s">
        <v>217</v>
      </c>
      <c r="F432" t="s">
        <v>3131</v>
      </c>
      <c r="G432" t="s">
        <v>5458</v>
      </c>
      <c r="H432" t="s">
        <v>217</v>
      </c>
      <c r="I432" t="s">
        <v>4633</v>
      </c>
      <c r="J432" t="s">
        <v>2648</v>
      </c>
      <c r="K432" t="s">
        <v>2395</v>
      </c>
    </row>
    <row r="433" spans="1:11">
      <c r="A433" s="69" t="s">
        <v>5457</v>
      </c>
      <c r="B433" t="s">
        <v>32</v>
      </c>
      <c r="C433" t="s">
        <v>2833</v>
      </c>
      <c r="D433" t="s">
        <v>36</v>
      </c>
      <c r="G433" t="s">
        <v>5435</v>
      </c>
      <c r="I433" t="s">
        <v>4633</v>
      </c>
    </row>
    <row r="434" spans="1:11">
      <c r="A434" s="69" t="s">
        <v>5457</v>
      </c>
      <c r="B434" t="s">
        <v>32</v>
      </c>
      <c r="C434" t="s">
        <v>3387</v>
      </c>
      <c r="D434" t="s">
        <v>2863</v>
      </c>
      <c r="E434" t="s">
        <v>3388</v>
      </c>
      <c r="F434" t="s">
        <v>3389</v>
      </c>
      <c r="G434" t="s">
        <v>5459</v>
      </c>
      <c r="H434" t="s">
        <v>680</v>
      </c>
      <c r="I434" t="s">
        <v>4633</v>
      </c>
      <c r="J434" t="s">
        <v>715</v>
      </c>
      <c r="K434" t="s">
        <v>257</v>
      </c>
    </row>
    <row r="435" spans="1:11">
      <c r="A435" s="69" t="s">
        <v>5457</v>
      </c>
      <c r="B435" t="s">
        <v>55</v>
      </c>
      <c r="C435" t="s">
        <v>2838</v>
      </c>
      <c r="D435" t="s">
        <v>35</v>
      </c>
      <c r="E435" t="s">
        <v>2839</v>
      </c>
      <c r="F435" t="s">
        <v>2842</v>
      </c>
      <c r="G435" t="s">
        <v>5460</v>
      </c>
      <c r="H435" t="s">
        <v>217</v>
      </c>
      <c r="I435" t="s">
        <v>4637</v>
      </c>
      <c r="J435" t="s">
        <v>2650</v>
      </c>
      <c r="K435" t="s">
        <v>2651</v>
      </c>
    </row>
    <row r="436" spans="1:11">
      <c r="A436" s="69" t="s">
        <v>5457</v>
      </c>
      <c r="B436" t="s">
        <v>55</v>
      </c>
      <c r="C436" t="s">
        <v>2843</v>
      </c>
      <c r="D436" t="s">
        <v>35</v>
      </c>
      <c r="E436" t="s">
        <v>2844</v>
      </c>
      <c r="F436" t="s">
        <v>2845</v>
      </c>
      <c r="G436" t="s">
        <v>5438</v>
      </c>
      <c r="H436" t="s">
        <v>1889</v>
      </c>
      <c r="I436" t="s">
        <v>4637</v>
      </c>
    </row>
    <row r="437" spans="1:11">
      <c r="A437" s="69" t="s">
        <v>5457</v>
      </c>
      <c r="B437" t="s">
        <v>55</v>
      </c>
      <c r="C437" t="s">
        <v>2846</v>
      </c>
      <c r="D437" t="s">
        <v>36</v>
      </c>
      <c r="E437" t="s">
        <v>2847</v>
      </c>
      <c r="F437" t="s">
        <v>2849</v>
      </c>
      <c r="G437" t="s">
        <v>5460</v>
      </c>
      <c r="H437" t="s">
        <v>3391</v>
      </c>
      <c r="I437" t="s">
        <v>4637</v>
      </c>
      <c r="J437" t="s">
        <v>2650</v>
      </c>
      <c r="K437" t="s">
        <v>2651</v>
      </c>
    </row>
    <row r="438" spans="1:11">
      <c r="A438" s="69" t="s">
        <v>5457</v>
      </c>
      <c r="B438" t="s">
        <v>55</v>
      </c>
      <c r="C438" t="s">
        <v>3135</v>
      </c>
      <c r="D438" t="s">
        <v>36</v>
      </c>
      <c r="E438" t="s">
        <v>217</v>
      </c>
      <c r="F438" t="s">
        <v>3136</v>
      </c>
      <c r="G438" t="s">
        <v>5458</v>
      </c>
      <c r="H438" t="s">
        <v>217</v>
      </c>
      <c r="I438" t="s">
        <v>4637</v>
      </c>
      <c r="J438" t="s">
        <v>2648</v>
      </c>
      <c r="K438" t="s">
        <v>2395</v>
      </c>
    </row>
    <row r="439" spans="1:11">
      <c r="A439" s="69" t="s">
        <v>5457</v>
      </c>
      <c r="B439" t="s">
        <v>55</v>
      </c>
      <c r="C439" t="s">
        <v>3031</v>
      </c>
      <c r="D439" t="s">
        <v>36</v>
      </c>
      <c r="E439" t="s">
        <v>3032</v>
      </c>
      <c r="F439" t="s">
        <v>3033</v>
      </c>
      <c r="G439" t="s">
        <v>5459</v>
      </c>
      <c r="H439" t="s">
        <v>669</v>
      </c>
      <c r="I439" t="s">
        <v>4637</v>
      </c>
      <c r="J439" t="s">
        <v>715</v>
      </c>
      <c r="K439" t="s">
        <v>257</v>
      </c>
    </row>
    <row r="440" spans="1:11">
      <c r="A440" s="69" t="s">
        <v>5457</v>
      </c>
      <c r="B440" t="s">
        <v>55</v>
      </c>
      <c r="C440" t="s">
        <v>3034</v>
      </c>
      <c r="D440" t="s">
        <v>38</v>
      </c>
      <c r="E440" t="s">
        <v>669</v>
      </c>
      <c r="G440" t="s">
        <v>5459</v>
      </c>
      <c r="H440" t="s">
        <v>669</v>
      </c>
      <c r="I440" t="s">
        <v>4637</v>
      </c>
      <c r="J440" t="s">
        <v>715</v>
      </c>
      <c r="K440" t="s">
        <v>257</v>
      </c>
    </row>
    <row r="441" spans="1:11">
      <c r="A441" s="69" t="s">
        <v>5457</v>
      </c>
      <c r="B441" t="s">
        <v>55</v>
      </c>
      <c r="C441" t="s">
        <v>3137</v>
      </c>
      <c r="D441" t="s">
        <v>42</v>
      </c>
      <c r="E441" t="s">
        <v>217</v>
      </c>
      <c r="F441" t="s">
        <v>3138</v>
      </c>
      <c r="G441" t="s">
        <v>5458</v>
      </c>
      <c r="H441" t="s">
        <v>217</v>
      </c>
      <c r="I441" t="s">
        <v>4637</v>
      </c>
      <c r="J441" t="s">
        <v>2648</v>
      </c>
      <c r="K441" t="s">
        <v>2395</v>
      </c>
    </row>
    <row r="442" spans="1:11">
      <c r="A442" s="69" t="s">
        <v>5457</v>
      </c>
      <c r="B442" t="s">
        <v>55</v>
      </c>
      <c r="C442" t="s">
        <v>2856</v>
      </c>
      <c r="D442" t="s">
        <v>42</v>
      </c>
      <c r="E442" t="s">
        <v>2847</v>
      </c>
      <c r="F442" t="s">
        <v>2857</v>
      </c>
      <c r="G442" t="s">
        <v>5460</v>
      </c>
      <c r="H442" t="s">
        <v>3391</v>
      </c>
      <c r="I442" t="s">
        <v>4637</v>
      </c>
      <c r="J442" t="s">
        <v>2650</v>
      </c>
      <c r="K442" t="s">
        <v>2651</v>
      </c>
    </row>
    <row r="443" spans="1:11">
      <c r="A443" s="69" t="s">
        <v>5457</v>
      </c>
      <c r="B443" t="s">
        <v>55</v>
      </c>
      <c r="C443" t="s">
        <v>3035</v>
      </c>
      <c r="D443" t="s">
        <v>42</v>
      </c>
      <c r="E443" t="s">
        <v>3036</v>
      </c>
      <c r="F443" t="s">
        <v>3037</v>
      </c>
      <c r="G443" t="s">
        <v>5459</v>
      </c>
      <c r="H443" t="s">
        <v>669</v>
      </c>
      <c r="I443" t="s">
        <v>4637</v>
      </c>
      <c r="J443" t="s">
        <v>715</v>
      </c>
      <c r="K443" t="s">
        <v>257</v>
      </c>
    </row>
    <row r="444" spans="1:11">
      <c r="A444" s="69" t="s">
        <v>5457</v>
      </c>
      <c r="B444" t="s">
        <v>55</v>
      </c>
      <c r="C444" t="s">
        <v>3139</v>
      </c>
      <c r="D444" t="s">
        <v>44</v>
      </c>
      <c r="E444" t="s">
        <v>217</v>
      </c>
      <c r="F444" t="s">
        <v>3140</v>
      </c>
      <c r="G444" t="s">
        <v>5458</v>
      </c>
      <c r="H444" t="s">
        <v>217</v>
      </c>
      <c r="I444" t="s">
        <v>4637</v>
      </c>
      <c r="J444" t="s">
        <v>2648</v>
      </c>
      <c r="K444" t="s">
        <v>2395</v>
      </c>
    </row>
    <row r="445" spans="1:11">
      <c r="A445" s="69" t="s">
        <v>5457</v>
      </c>
      <c r="B445" t="s">
        <v>55</v>
      </c>
      <c r="C445" t="s">
        <v>2858</v>
      </c>
      <c r="D445" t="s">
        <v>44</v>
      </c>
      <c r="E445" t="s">
        <v>2847</v>
      </c>
      <c r="G445" t="s">
        <v>5460</v>
      </c>
      <c r="H445" t="s">
        <v>3391</v>
      </c>
      <c r="I445" t="s">
        <v>4637</v>
      </c>
      <c r="J445" t="s">
        <v>2650</v>
      </c>
      <c r="K445" t="s">
        <v>2651</v>
      </c>
    </row>
    <row r="446" spans="1:11">
      <c r="A446" s="69" t="s">
        <v>5457</v>
      </c>
      <c r="B446" t="s">
        <v>55</v>
      </c>
      <c r="C446" t="s">
        <v>2859</v>
      </c>
      <c r="D446" t="s">
        <v>57</v>
      </c>
      <c r="E446" t="s">
        <v>2847</v>
      </c>
      <c r="G446" t="s">
        <v>5460</v>
      </c>
      <c r="H446" t="s">
        <v>3391</v>
      </c>
      <c r="I446" t="s">
        <v>4637</v>
      </c>
      <c r="J446" t="s">
        <v>2650</v>
      </c>
      <c r="K446" t="s">
        <v>2651</v>
      </c>
    </row>
    <row r="447" spans="1:11">
      <c r="A447" s="69" t="s">
        <v>5457</v>
      </c>
      <c r="B447" t="s">
        <v>55</v>
      </c>
      <c r="C447" t="s">
        <v>3141</v>
      </c>
      <c r="D447" t="s">
        <v>56</v>
      </c>
      <c r="E447" t="s">
        <v>3125</v>
      </c>
      <c r="F447" t="s">
        <v>3142</v>
      </c>
      <c r="G447" t="s">
        <v>5458</v>
      </c>
      <c r="H447" t="s">
        <v>3125</v>
      </c>
      <c r="I447" t="s">
        <v>4637</v>
      </c>
      <c r="J447" t="s">
        <v>2648</v>
      </c>
      <c r="K447" t="s">
        <v>2395</v>
      </c>
    </row>
    <row r="448" spans="1:11">
      <c r="A448" s="69" t="s">
        <v>5457</v>
      </c>
      <c r="B448" t="s">
        <v>55</v>
      </c>
      <c r="C448" t="s">
        <v>3143</v>
      </c>
      <c r="D448" t="s">
        <v>57</v>
      </c>
      <c r="E448" t="s">
        <v>3144</v>
      </c>
      <c r="F448" t="s">
        <v>3145</v>
      </c>
      <c r="G448" t="s">
        <v>5458</v>
      </c>
      <c r="H448" t="s">
        <v>217</v>
      </c>
      <c r="I448" t="s">
        <v>4637</v>
      </c>
      <c r="J448" t="s">
        <v>2648</v>
      </c>
      <c r="K448" t="s">
        <v>2395</v>
      </c>
    </row>
    <row r="449" spans="1:11">
      <c r="A449" s="69" t="s">
        <v>5457</v>
      </c>
      <c r="B449" t="s">
        <v>55</v>
      </c>
      <c r="C449" t="s">
        <v>2862</v>
      </c>
      <c r="D449" t="s">
        <v>2863</v>
      </c>
      <c r="G449" t="s">
        <v>5435</v>
      </c>
      <c r="I449" t="s">
        <v>4637</v>
      </c>
    </row>
    <row r="450" spans="1:11">
      <c r="A450" s="69" t="s">
        <v>5457</v>
      </c>
      <c r="B450" t="s">
        <v>55</v>
      </c>
      <c r="C450" t="s">
        <v>2864</v>
      </c>
      <c r="D450" t="s">
        <v>2863</v>
      </c>
      <c r="G450" t="s">
        <v>5435</v>
      </c>
      <c r="I450" t="s">
        <v>4637</v>
      </c>
    </row>
    <row r="451" spans="1:11">
      <c r="A451" s="69" t="s">
        <v>5457</v>
      </c>
      <c r="B451" t="s">
        <v>55</v>
      </c>
      <c r="C451" t="s">
        <v>2865</v>
      </c>
      <c r="D451" t="s">
        <v>2866</v>
      </c>
      <c r="G451" t="s">
        <v>5435</v>
      </c>
      <c r="I451" t="s">
        <v>4637</v>
      </c>
    </row>
    <row r="452" spans="1:11">
      <c r="A452" s="69" t="s">
        <v>5457</v>
      </c>
      <c r="B452" t="s">
        <v>55</v>
      </c>
      <c r="C452" t="s">
        <v>2867</v>
      </c>
      <c r="D452" t="s">
        <v>2868</v>
      </c>
      <c r="G452" t="s">
        <v>5435</v>
      </c>
      <c r="I452" t="s">
        <v>4637</v>
      </c>
    </row>
    <row r="453" spans="1:11">
      <c r="A453" s="69" t="s">
        <v>5457</v>
      </c>
      <c r="B453" t="s">
        <v>55</v>
      </c>
      <c r="C453" t="s">
        <v>2869</v>
      </c>
      <c r="D453" t="s">
        <v>2868</v>
      </c>
      <c r="G453" t="s">
        <v>5435</v>
      </c>
      <c r="I453" t="s">
        <v>4637</v>
      </c>
    </row>
    <row r="454" spans="1:11">
      <c r="A454" s="69" t="s">
        <v>5457</v>
      </c>
      <c r="B454" t="s">
        <v>55</v>
      </c>
      <c r="C454" t="s">
        <v>2870</v>
      </c>
      <c r="D454" t="s">
        <v>2868</v>
      </c>
      <c r="G454" t="s">
        <v>5435</v>
      </c>
      <c r="I454" t="s">
        <v>4637</v>
      </c>
    </row>
    <row r="455" spans="1:11">
      <c r="A455" s="69" t="s">
        <v>5457</v>
      </c>
      <c r="B455" t="s">
        <v>55</v>
      </c>
      <c r="C455" t="s">
        <v>2871</v>
      </c>
      <c r="D455" t="s">
        <v>2868</v>
      </c>
      <c r="G455" t="s">
        <v>5435</v>
      </c>
      <c r="I455" t="s">
        <v>4637</v>
      </c>
    </row>
    <row r="456" spans="1:11">
      <c r="A456" s="69" t="s">
        <v>5457</v>
      </c>
      <c r="B456" t="s">
        <v>55</v>
      </c>
      <c r="C456" t="s">
        <v>2872</v>
      </c>
      <c r="D456" t="s">
        <v>36</v>
      </c>
      <c r="G456" t="s">
        <v>5435</v>
      </c>
      <c r="I456" t="s">
        <v>4637</v>
      </c>
    </row>
    <row r="457" spans="1:11">
      <c r="A457" s="69" t="s">
        <v>5457</v>
      </c>
      <c r="B457" t="s">
        <v>55</v>
      </c>
      <c r="C457" t="s">
        <v>2873</v>
      </c>
      <c r="D457" t="s">
        <v>35</v>
      </c>
      <c r="G457" t="s">
        <v>5435</v>
      </c>
      <c r="I457" t="s">
        <v>4637</v>
      </c>
    </row>
    <row r="458" spans="1:11">
      <c r="A458" s="69" t="s">
        <v>5457</v>
      </c>
      <c r="B458" t="s">
        <v>55</v>
      </c>
      <c r="C458" t="s">
        <v>2874</v>
      </c>
      <c r="D458" t="s">
        <v>40</v>
      </c>
      <c r="G458" t="s">
        <v>5435</v>
      </c>
      <c r="I458" t="s">
        <v>4637</v>
      </c>
    </row>
    <row r="459" spans="1:11">
      <c r="A459" s="69" t="s">
        <v>5457</v>
      </c>
      <c r="B459" t="s">
        <v>55</v>
      </c>
      <c r="C459" t="s">
        <v>2875</v>
      </c>
      <c r="D459" t="s">
        <v>2876</v>
      </c>
      <c r="G459" t="s">
        <v>5435</v>
      </c>
      <c r="I459" t="s">
        <v>4637</v>
      </c>
    </row>
    <row r="460" spans="1:11">
      <c r="A460" s="69" t="s">
        <v>5457</v>
      </c>
      <c r="B460" t="s">
        <v>55</v>
      </c>
      <c r="C460" t="s">
        <v>2877</v>
      </c>
      <c r="D460" t="s">
        <v>35</v>
      </c>
      <c r="G460" t="s">
        <v>5435</v>
      </c>
      <c r="I460" t="s">
        <v>4637</v>
      </c>
    </row>
    <row r="461" spans="1:11">
      <c r="A461" s="69" t="s">
        <v>5457</v>
      </c>
      <c r="B461" t="s">
        <v>55</v>
      </c>
      <c r="C461" t="s">
        <v>2878</v>
      </c>
      <c r="D461" t="s">
        <v>42</v>
      </c>
      <c r="E461" t="s">
        <v>2847</v>
      </c>
      <c r="F461" t="s">
        <v>2879</v>
      </c>
      <c r="G461" t="s">
        <v>5460</v>
      </c>
      <c r="H461" t="s">
        <v>3391</v>
      </c>
      <c r="I461" t="s">
        <v>4637</v>
      </c>
      <c r="J461" t="s">
        <v>2650</v>
      </c>
      <c r="K461" t="s">
        <v>2651</v>
      </c>
    </row>
    <row r="462" spans="1:11">
      <c r="A462" s="69" t="s">
        <v>5457</v>
      </c>
      <c r="B462" t="s">
        <v>55</v>
      </c>
      <c r="C462" t="s">
        <v>3146</v>
      </c>
      <c r="D462" t="s">
        <v>2884</v>
      </c>
      <c r="E462" t="s">
        <v>3125</v>
      </c>
      <c r="G462" t="s">
        <v>5458</v>
      </c>
      <c r="H462" t="s">
        <v>3125</v>
      </c>
      <c r="I462" t="s">
        <v>4637</v>
      </c>
      <c r="J462" t="s">
        <v>2648</v>
      </c>
      <c r="K462" t="s">
        <v>2395</v>
      </c>
    </row>
    <row r="463" spans="1:11">
      <c r="A463" s="69" t="s">
        <v>5457</v>
      </c>
      <c r="B463" t="s">
        <v>55</v>
      </c>
      <c r="C463" t="s">
        <v>3147</v>
      </c>
      <c r="D463" t="s">
        <v>36</v>
      </c>
      <c r="E463" t="s">
        <v>3125</v>
      </c>
      <c r="G463" t="s">
        <v>5458</v>
      </c>
      <c r="H463" t="s">
        <v>3125</v>
      </c>
      <c r="I463" t="s">
        <v>4637</v>
      </c>
      <c r="J463" t="s">
        <v>2648</v>
      </c>
      <c r="K463" t="s">
        <v>2395</v>
      </c>
    </row>
    <row r="464" spans="1:11">
      <c r="A464" s="69" t="s">
        <v>5457</v>
      </c>
      <c r="B464" t="s">
        <v>55</v>
      </c>
      <c r="C464" t="s">
        <v>3038</v>
      </c>
      <c r="D464" t="s">
        <v>35</v>
      </c>
      <c r="E464" t="s">
        <v>669</v>
      </c>
      <c r="F464" t="s">
        <v>3039</v>
      </c>
      <c r="G464" t="s">
        <v>5459</v>
      </c>
      <c r="H464" t="s">
        <v>669</v>
      </c>
      <c r="I464" t="s">
        <v>4637</v>
      </c>
      <c r="J464" t="s">
        <v>715</v>
      </c>
      <c r="K464" t="s">
        <v>257</v>
      </c>
    </row>
    <row r="465" spans="1:11">
      <c r="A465" s="69" t="s">
        <v>5457</v>
      </c>
      <c r="B465" t="s">
        <v>55</v>
      </c>
      <c r="C465" t="s">
        <v>3148</v>
      </c>
      <c r="D465" t="s">
        <v>33</v>
      </c>
      <c r="E465" t="s">
        <v>3125</v>
      </c>
      <c r="G465" t="s">
        <v>5458</v>
      </c>
      <c r="H465" t="s">
        <v>3125</v>
      </c>
      <c r="I465" t="s">
        <v>4637</v>
      </c>
      <c r="J465" t="s">
        <v>2648</v>
      </c>
      <c r="K465" t="s">
        <v>2395</v>
      </c>
    </row>
    <row r="466" spans="1:11">
      <c r="A466" s="69" t="s">
        <v>5457</v>
      </c>
      <c r="B466" t="s">
        <v>59</v>
      </c>
      <c r="C466" t="s">
        <v>3041</v>
      </c>
      <c r="D466" t="s">
        <v>35</v>
      </c>
      <c r="E466" t="s">
        <v>669</v>
      </c>
      <c r="F466" t="s">
        <v>3042</v>
      </c>
      <c r="G466" t="s">
        <v>5459</v>
      </c>
      <c r="H466" t="s">
        <v>669</v>
      </c>
      <c r="I466" t="s">
        <v>4641</v>
      </c>
      <c r="J466" t="s">
        <v>715</v>
      </c>
      <c r="K466" t="s">
        <v>257</v>
      </c>
    </row>
    <row r="467" spans="1:11">
      <c r="A467" s="69" t="s">
        <v>5457</v>
      </c>
      <c r="B467" t="s">
        <v>59</v>
      </c>
      <c r="C467" t="s">
        <v>3150</v>
      </c>
      <c r="D467" t="s">
        <v>35</v>
      </c>
      <c r="E467" t="s">
        <v>217</v>
      </c>
      <c r="G467" t="s">
        <v>5458</v>
      </c>
      <c r="H467" t="s">
        <v>217</v>
      </c>
      <c r="I467" t="s">
        <v>4641</v>
      </c>
      <c r="J467" t="s">
        <v>2648</v>
      </c>
      <c r="K467" t="s">
        <v>2395</v>
      </c>
    </row>
    <row r="468" spans="1:11">
      <c r="A468" s="69" t="s">
        <v>5457</v>
      </c>
      <c r="B468" t="s">
        <v>59</v>
      </c>
      <c r="C468" t="s">
        <v>3043</v>
      </c>
      <c r="D468" t="s">
        <v>35</v>
      </c>
      <c r="E468" t="s">
        <v>669</v>
      </c>
      <c r="F468" t="s">
        <v>3044</v>
      </c>
      <c r="G468" t="s">
        <v>5459</v>
      </c>
      <c r="H468" t="s">
        <v>669</v>
      </c>
      <c r="I468" t="s">
        <v>4641</v>
      </c>
      <c r="J468" t="s">
        <v>715</v>
      </c>
      <c r="K468" t="s">
        <v>257</v>
      </c>
    </row>
    <row r="469" spans="1:11">
      <c r="A469" s="69" t="s">
        <v>5457</v>
      </c>
      <c r="B469" t="s">
        <v>59</v>
      </c>
      <c r="C469" t="s">
        <v>3151</v>
      </c>
      <c r="D469" t="s">
        <v>35</v>
      </c>
      <c r="E469" t="s">
        <v>217</v>
      </c>
      <c r="F469" t="s">
        <v>3152</v>
      </c>
      <c r="G469" t="s">
        <v>5458</v>
      </c>
      <c r="H469" t="s">
        <v>217</v>
      </c>
      <c r="I469" t="s">
        <v>4641</v>
      </c>
      <c r="J469" t="s">
        <v>2648</v>
      </c>
      <c r="K469" t="s">
        <v>2395</v>
      </c>
    </row>
    <row r="470" spans="1:11">
      <c r="A470" s="69" t="s">
        <v>5457</v>
      </c>
      <c r="B470" t="s">
        <v>59</v>
      </c>
      <c r="C470" t="s">
        <v>3153</v>
      </c>
      <c r="D470" t="s">
        <v>38</v>
      </c>
      <c r="E470" t="s">
        <v>3154</v>
      </c>
      <c r="F470" t="s">
        <v>3155</v>
      </c>
      <c r="G470" t="s">
        <v>5458</v>
      </c>
      <c r="H470" t="s">
        <v>217</v>
      </c>
      <c r="I470" t="s">
        <v>4641</v>
      </c>
      <c r="J470" t="s">
        <v>2648</v>
      </c>
      <c r="K470" t="s">
        <v>2395</v>
      </c>
    </row>
    <row r="471" spans="1:11">
      <c r="A471" s="69" t="s">
        <v>5457</v>
      </c>
      <c r="B471" t="s">
        <v>59</v>
      </c>
      <c r="C471" t="s">
        <v>3156</v>
      </c>
      <c r="D471" t="s">
        <v>40</v>
      </c>
      <c r="E471" t="s">
        <v>3157</v>
      </c>
      <c r="F471" t="s">
        <v>3158</v>
      </c>
      <c r="G471" t="s">
        <v>5458</v>
      </c>
      <c r="H471" t="s">
        <v>217</v>
      </c>
      <c r="I471" t="s">
        <v>4641</v>
      </c>
      <c r="J471" t="s">
        <v>2648</v>
      </c>
      <c r="K471" t="s">
        <v>2395</v>
      </c>
    </row>
    <row r="472" spans="1:11">
      <c r="A472" s="69" t="s">
        <v>5457</v>
      </c>
      <c r="B472" t="s">
        <v>59</v>
      </c>
      <c r="C472" t="s">
        <v>3159</v>
      </c>
      <c r="D472" t="s">
        <v>42</v>
      </c>
      <c r="E472" t="s">
        <v>217</v>
      </c>
      <c r="F472" t="s">
        <v>3160</v>
      </c>
      <c r="G472" t="s">
        <v>5458</v>
      </c>
      <c r="H472" t="s">
        <v>217</v>
      </c>
      <c r="I472" t="s">
        <v>4641</v>
      </c>
      <c r="J472" t="s">
        <v>2648</v>
      </c>
      <c r="K472" t="s">
        <v>2395</v>
      </c>
    </row>
    <row r="473" spans="1:11">
      <c r="A473" s="69" t="s">
        <v>5457</v>
      </c>
      <c r="B473" t="s">
        <v>59</v>
      </c>
      <c r="C473" t="s">
        <v>3161</v>
      </c>
      <c r="D473" t="s">
        <v>44</v>
      </c>
      <c r="E473" t="s">
        <v>217</v>
      </c>
      <c r="F473" t="s">
        <v>3162</v>
      </c>
      <c r="G473" t="s">
        <v>5458</v>
      </c>
      <c r="H473" t="s">
        <v>217</v>
      </c>
      <c r="I473" t="s">
        <v>4641</v>
      </c>
      <c r="J473" t="s">
        <v>2648</v>
      </c>
      <c r="K473" t="s">
        <v>2395</v>
      </c>
    </row>
    <row r="474" spans="1:11">
      <c r="A474" s="69" t="s">
        <v>5457</v>
      </c>
      <c r="B474" t="s">
        <v>59</v>
      </c>
      <c r="C474" t="s">
        <v>3163</v>
      </c>
      <c r="D474" t="s">
        <v>44</v>
      </c>
      <c r="E474" t="s">
        <v>217</v>
      </c>
      <c r="F474" t="s">
        <v>3164</v>
      </c>
      <c r="G474" t="s">
        <v>5458</v>
      </c>
      <c r="H474" t="s">
        <v>217</v>
      </c>
      <c r="I474" t="s">
        <v>4641</v>
      </c>
      <c r="J474" t="s">
        <v>2648</v>
      </c>
      <c r="K474" t="s">
        <v>2395</v>
      </c>
    </row>
    <row r="475" spans="1:11">
      <c r="A475" s="69" t="s">
        <v>5457</v>
      </c>
      <c r="B475" t="s">
        <v>59</v>
      </c>
      <c r="C475" t="s">
        <v>3165</v>
      </c>
      <c r="D475" t="s">
        <v>57</v>
      </c>
      <c r="E475" t="s">
        <v>217</v>
      </c>
      <c r="F475" t="s">
        <v>3166</v>
      </c>
      <c r="G475" t="s">
        <v>5458</v>
      </c>
      <c r="H475" t="s">
        <v>217</v>
      </c>
      <c r="I475" t="s">
        <v>4641</v>
      </c>
      <c r="J475" t="s">
        <v>2648</v>
      </c>
      <c r="K475" t="s">
        <v>2395</v>
      </c>
    </row>
    <row r="476" spans="1:11">
      <c r="A476" s="69" t="s">
        <v>5457</v>
      </c>
      <c r="B476" t="s">
        <v>59</v>
      </c>
      <c r="C476" t="s">
        <v>3167</v>
      </c>
      <c r="D476" t="s">
        <v>56</v>
      </c>
      <c r="E476" t="s">
        <v>217</v>
      </c>
      <c r="G476" t="s">
        <v>5458</v>
      </c>
      <c r="H476" t="s">
        <v>217</v>
      </c>
      <c r="I476" t="s">
        <v>4641</v>
      </c>
      <c r="J476" t="s">
        <v>2648</v>
      </c>
      <c r="K476" t="s">
        <v>2395</v>
      </c>
    </row>
    <row r="477" spans="1:11">
      <c r="A477" s="69" t="s">
        <v>5457</v>
      </c>
      <c r="B477" t="s">
        <v>59</v>
      </c>
      <c r="C477" t="s">
        <v>3168</v>
      </c>
      <c r="D477" t="s">
        <v>3169</v>
      </c>
      <c r="E477" t="s">
        <v>3125</v>
      </c>
      <c r="G477" t="s">
        <v>5458</v>
      </c>
      <c r="H477" t="s">
        <v>3125</v>
      </c>
      <c r="I477" t="s">
        <v>4641</v>
      </c>
      <c r="J477" t="s">
        <v>2648</v>
      </c>
      <c r="K477" t="s">
        <v>2395</v>
      </c>
    </row>
    <row r="478" spans="1:11">
      <c r="A478" s="69" t="s">
        <v>5457</v>
      </c>
      <c r="B478" t="s">
        <v>59</v>
      </c>
      <c r="C478" t="s">
        <v>3045</v>
      </c>
      <c r="D478" t="s">
        <v>2863</v>
      </c>
      <c r="E478" t="s">
        <v>669</v>
      </c>
      <c r="G478" t="s">
        <v>5459</v>
      </c>
      <c r="H478" t="s">
        <v>669</v>
      </c>
      <c r="I478" t="s">
        <v>4641</v>
      </c>
      <c r="J478" t="s">
        <v>715</v>
      </c>
      <c r="K478" t="s">
        <v>257</v>
      </c>
    </row>
    <row r="479" spans="1:11">
      <c r="A479" s="69" t="s">
        <v>5457</v>
      </c>
      <c r="B479" t="s">
        <v>59</v>
      </c>
      <c r="C479" t="s">
        <v>2887</v>
      </c>
      <c r="D479" t="s">
        <v>40</v>
      </c>
      <c r="F479" t="s">
        <v>2888</v>
      </c>
      <c r="G479" t="s">
        <v>5435</v>
      </c>
      <c r="I479" t="s">
        <v>4641</v>
      </c>
    </row>
    <row r="480" spans="1:11">
      <c r="A480" s="69" t="s">
        <v>5457</v>
      </c>
      <c r="B480" t="s">
        <v>70</v>
      </c>
      <c r="C480" t="s">
        <v>3171</v>
      </c>
      <c r="D480" t="s">
        <v>36</v>
      </c>
      <c r="E480" t="s">
        <v>3125</v>
      </c>
      <c r="F480" t="s">
        <v>3172</v>
      </c>
      <c r="G480" t="s">
        <v>5458</v>
      </c>
      <c r="H480" t="s">
        <v>3125</v>
      </c>
      <c r="I480" t="s">
        <v>4645</v>
      </c>
      <c r="J480" t="s">
        <v>2648</v>
      </c>
      <c r="K480" t="s">
        <v>2395</v>
      </c>
    </row>
    <row r="481" spans="1:11">
      <c r="A481" s="69" t="s">
        <v>5457</v>
      </c>
      <c r="B481" t="s">
        <v>70</v>
      </c>
      <c r="C481" t="s">
        <v>3173</v>
      </c>
      <c r="D481" t="s">
        <v>38</v>
      </c>
      <c r="E481" t="s">
        <v>3125</v>
      </c>
      <c r="F481" t="s">
        <v>3174</v>
      </c>
      <c r="G481" t="s">
        <v>5458</v>
      </c>
      <c r="H481" t="s">
        <v>3125</v>
      </c>
      <c r="I481" t="s">
        <v>4645</v>
      </c>
      <c r="J481" t="s">
        <v>2648</v>
      </c>
      <c r="K481" t="s">
        <v>2395</v>
      </c>
    </row>
    <row r="482" spans="1:11">
      <c r="A482" s="69" t="s">
        <v>5457</v>
      </c>
      <c r="B482" t="s">
        <v>70</v>
      </c>
      <c r="C482" t="s">
        <v>3047</v>
      </c>
      <c r="D482" t="s">
        <v>40</v>
      </c>
      <c r="E482" t="s">
        <v>3048</v>
      </c>
      <c r="F482" t="s">
        <v>3049</v>
      </c>
      <c r="G482" t="s">
        <v>5459</v>
      </c>
      <c r="H482" t="s">
        <v>669</v>
      </c>
      <c r="I482" t="s">
        <v>4645</v>
      </c>
      <c r="J482" t="s">
        <v>715</v>
      </c>
      <c r="K482" t="s">
        <v>257</v>
      </c>
    </row>
    <row r="483" spans="1:11">
      <c r="A483" s="69" t="s">
        <v>5457</v>
      </c>
      <c r="B483" t="s">
        <v>70</v>
      </c>
      <c r="C483" t="s">
        <v>3175</v>
      </c>
      <c r="D483" t="s">
        <v>42</v>
      </c>
      <c r="E483" t="s">
        <v>3176</v>
      </c>
      <c r="F483" t="s">
        <v>3177</v>
      </c>
      <c r="G483" t="s">
        <v>5458</v>
      </c>
      <c r="H483" t="s">
        <v>217</v>
      </c>
      <c r="I483" t="s">
        <v>4645</v>
      </c>
      <c r="J483" t="s">
        <v>2648</v>
      </c>
      <c r="K483" t="s">
        <v>2395</v>
      </c>
    </row>
    <row r="484" spans="1:11">
      <c r="A484" s="69" t="s">
        <v>5457</v>
      </c>
      <c r="B484" t="s">
        <v>70</v>
      </c>
      <c r="C484" t="s">
        <v>2890</v>
      </c>
      <c r="D484" t="s">
        <v>42</v>
      </c>
      <c r="E484" t="s">
        <v>2847</v>
      </c>
      <c r="F484" t="s">
        <v>2891</v>
      </c>
      <c r="G484" t="s">
        <v>5460</v>
      </c>
      <c r="H484" t="s">
        <v>3391</v>
      </c>
      <c r="I484" t="s">
        <v>4645</v>
      </c>
      <c r="J484" t="s">
        <v>2650</v>
      </c>
      <c r="K484" t="s">
        <v>2651</v>
      </c>
    </row>
    <row r="485" spans="1:11">
      <c r="A485" s="69" t="s">
        <v>5457</v>
      </c>
      <c r="B485" t="s">
        <v>70</v>
      </c>
      <c r="C485" t="s">
        <v>2892</v>
      </c>
      <c r="D485" t="s">
        <v>42</v>
      </c>
      <c r="E485" t="s">
        <v>2893</v>
      </c>
      <c r="F485" t="s">
        <v>2895</v>
      </c>
      <c r="G485" t="s">
        <v>5460</v>
      </c>
      <c r="H485" t="s">
        <v>3050</v>
      </c>
      <c r="I485" t="s">
        <v>4645</v>
      </c>
      <c r="J485" t="s">
        <v>2650</v>
      </c>
      <c r="K485" t="s">
        <v>2651</v>
      </c>
    </row>
    <row r="486" spans="1:11">
      <c r="A486" s="69" t="s">
        <v>5457</v>
      </c>
      <c r="B486" t="s">
        <v>70</v>
      </c>
      <c r="C486" t="s">
        <v>3178</v>
      </c>
      <c r="D486" t="s">
        <v>44</v>
      </c>
      <c r="E486" t="s">
        <v>217</v>
      </c>
      <c r="F486" t="s">
        <v>3179</v>
      </c>
      <c r="G486" t="s">
        <v>5458</v>
      </c>
      <c r="H486" t="s">
        <v>217</v>
      </c>
      <c r="I486" t="s">
        <v>4645</v>
      </c>
      <c r="J486" t="s">
        <v>2648</v>
      </c>
      <c r="K486" t="s">
        <v>2395</v>
      </c>
    </row>
    <row r="487" spans="1:11">
      <c r="A487" s="69" t="s">
        <v>5457</v>
      </c>
      <c r="B487" t="s">
        <v>70</v>
      </c>
      <c r="C487" t="s">
        <v>3180</v>
      </c>
      <c r="D487" t="s">
        <v>44</v>
      </c>
      <c r="E487" t="s">
        <v>217</v>
      </c>
      <c r="G487" t="s">
        <v>5458</v>
      </c>
      <c r="H487" t="s">
        <v>217</v>
      </c>
      <c r="I487" t="s">
        <v>4645</v>
      </c>
      <c r="J487" t="s">
        <v>2648</v>
      </c>
      <c r="K487" t="s">
        <v>2395</v>
      </c>
    </row>
    <row r="488" spans="1:11">
      <c r="A488" s="69" t="s">
        <v>5457</v>
      </c>
      <c r="B488" t="s">
        <v>70</v>
      </c>
      <c r="C488" t="s">
        <v>2896</v>
      </c>
      <c r="D488" t="s">
        <v>44</v>
      </c>
      <c r="E488" t="s">
        <v>2897</v>
      </c>
      <c r="F488" t="s">
        <v>2898</v>
      </c>
      <c r="G488" t="s">
        <v>5458</v>
      </c>
      <c r="H488" t="s">
        <v>217</v>
      </c>
      <c r="I488" t="s">
        <v>4645</v>
      </c>
      <c r="J488" t="s">
        <v>2648</v>
      </c>
      <c r="K488" t="s">
        <v>2395</v>
      </c>
    </row>
    <row r="489" spans="1:11">
      <c r="A489" s="69" t="s">
        <v>5457</v>
      </c>
      <c r="B489" t="s">
        <v>70</v>
      </c>
      <c r="C489" t="s">
        <v>3051</v>
      </c>
      <c r="D489" t="s">
        <v>56</v>
      </c>
      <c r="E489" t="s">
        <v>669</v>
      </c>
      <c r="F489" t="s">
        <v>3052</v>
      </c>
      <c r="G489" t="s">
        <v>5459</v>
      </c>
      <c r="H489" t="s">
        <v>669</v>
      </c>
      <c r="I489" t="s">
        <v>4645</v>
      </c>
      <c r="J489" t="s">
        <v>715</v>
      </c>
      <c r="K489" t="s">
        <v>257</v>
      </c>
    </row>
    <row r="490" spans="1:11">
      <c r="A490" s="69" t="s">
        <v>5457</v>
      </c>
      <c r="B490" t="s">
        <v>70</v>
      </c>
      <c r="C490" t="s">
        <v>2899</v>
      </c>
      <c r="D490" t="s">
        <v>56</v>
      </c>
      <c r="E490" t="s">
        <v>2847</v>
      </c>
      <c r="F490" t="s">
        <v>2891</v>
      </c>
      <c r="G490" t="s">
        <v>5460</v>
      </c>
      <c r="H490" t="s">
        <v>3391</v>
      </c>
      <c r="I490" t="s">
        <v>4645</v>
      </c>
      <c r="J490" t="s">
        <v>2650</v>
      </c>
      <c r="K490" t="s">
        <v>2651</v>
      </c>
    </row>
    <row r="491" spans="1:11">
      <c r="A491" s="69" t="s">
        <v>5457</v>
      </c>
      <c r="B491" t="s">
        <v>70</v>
      </c>
      <c r="C491" t="s">
        <v>3053</v>
      </c>
      <c r="D491" t="s">
        <v>57</v>
      </c>
      <c r="E491" t="s">
        <v>3054</v>
      </c>
      <c r="F491" t="s">
        <v>3056</v>
      </c>
      <c r="G491" t="s">
        <v>5458</v>
      </c>
      <c r="H491" t="s">
        <v>3125</v>
      </c>
      <c r="I491" t="s">
        <v>4645</v>
      </c>
      <c r="J491" t="s">
        <v>2648</v>
      </c>
      <c r="K491" t="s">
        <v>2395</v>
      </c>
    </row>
    <row r="492" spans="1:11">
      <c r="A492" s="69" t="s">
        <v>5457</v>
      </c>
      <c r="B492" t="s">
        <v>70</v>
      </c>
      <c r="C492" t="s">
        <v>2902</v>
      </c>
      <c r="D492" t="s">
        <v>35</v>
      </c>
      <c r="E492" t="s">
        <v>2847</v>
      </c>
      <c r="G492" t="s">
        <v>5460</v>
      </c>
      <c r="H492" t="s">
        <v>3391</v>
      </c>
      <c r="I492" t="s">
        <v>4645</v>
      </c>
      <c r="J492" t="s">
        <v>2650</v>
      </c>
      <c r="K492" t="s">
        <v>2651</v>
      </c>
    </row>
    <row r="493" spans="1:11">
      <c r="A493" s="69" t="s">
        <v>5457</v>
      </c>
      <c r="B493" t="s">
        <v>70</v>
      </c>
      <c r="C493" t="s">
        <v>2903</v>
      </c>
      <c r="D493" t="s">
        <v>36</v>
      </c>
      <c r="G493" t="s">
        <v>5435</v>
      </c>
      <c r="I493" t="s">
        <v>4645</v>
      </c>
    </row>
    <row r="494" spans="1:11">
      <c r="A494" s="69" t="s">
        <v>5457</v>
      </c>
      <c r="B494" t="s">
        <v>70</v>
      </c>
      <c r="C494" t="s">
        <v>3057</v>
      </c>
      <c r="D494" t="s">
        <v>3058</v>
      </c>
      <c r="E494" t="s">
        <v>669</v>
      </c>
      <c r="F494" t="s">
        <v>3059</v>
      </c>
      <c r="G494" t="s">
        <v>5459</v>
      </c>
      <c r="H494" t="s">
        <v>669</v>
      </c>
      <c r="I494" t="s">
        <v>4645</v>
      </c>
      <c r="J494" t="s">
        <v>715</v>
      </c>
      <c r="K494" t="s">
        <v>257</v>
      </c>
    </row>
    <row r="495" spans="1:11">
      <c r="A495" s="69" t="s">
        <v>5457</v>
      </c>
      <c r="B495" t="s">
        <v>106</v>
      </c>
      <c r="C495" t="s">
        <v>3182</v>
      </c>
      <c r="D495" t="s">
        <v>38</v>
      </c>
      <c r="E495" t="s">
        <v>217</v>
      </c>
      <c r="F495" t="s">
        <v>3183</v>
      </c>
      <c r="G495" t="s">
        <v>5458</v>
      </c>
      <c r="H495" t="s">
        <v>217</v>
      </c>
      <c r="I495" t="s">
        <v>4649</v>
      </c>
      <c r="J495" t="s">
        <v>2648</v>
      </c>
      <c r="K495" t="s">
        <v>2395</v>
      </c>
    </row>
    <row r="496" spans="1:11">
      <c r="A496" s="69" t="s">
        <v>5457</v>
      </c>
      <c r="B496" t="s">
        <v>106</v>
      </c>
      <c r="C496" t="s">
        <v>3061</v>
      </c>
      <c r="D496" t="s">
        <v>38</v>
      </c>
      <c r="E496" t="s">
        <v>669</v>
      </c>
      <c r="F496" t="s">
        <v>3062</v>
      </c>
      <c r="G496" t="s">
        <v>5459</v>
      </c>
      <c r="H496" t="s">
        <v>669</v>
      </c>
      <c r="I496" t="s">
        <v>4649</v>
      </c>
      <c r="J496" t="s">
        <v>715</v>
      </c>
      <c r="K496" t="s">
        <v>257</v>
      </c>
    </row>
    <row r="497" spans="1:11">
      <c r="A497" s="69" t="s">
        <v>5457</v>
      </c>
      <c r="B497" t="s">
        <v>106</v>
      </c>
      <c r="C497" t="s">
        <v>2911</v>
      </c>
      <c r="D497" t="s">
        <v>40</v>
      </c>
      <c r="E497" t="s">
        <v>2847</v>
      </c>
      <c r="G497" t="s">
        <v>5460</v>
      </c>
      <c r="H497" t="s">
        <v>3391</v>
      </c>
      <c r="I497" t="s">
        <v>4649</v>
      </c>
      <c r="J497" t="s">
        <v>2650</v>
      </c>
      <c r="K497" t="s">
        <v>2651</v>
      </c>
    </row>
    <row r="498" spans="1:11">
      <c r="A498" s="69" t="s">
        <v>5457</v>
      </c>
      <c r="B498" t="s">
        <v>106</v>
      </c>
      <c r="C498" t="s">
        <v>3184</v>
      </c>
      <c r="D498" t="s">
        <v>40</v>
      </c>
      <c r="E498" t="s">
        <v>3125</v>
      </c>
      <c r="F498" t="s">
        <v>3185</v>
      </c>
      <c r="G498" t="s">
        <v>5458</v>
      </c>
      <c r="H498" t="s">
        <v>3125</v>
      </c>
      <c r="I498" t="s">
        <v>4649</v>
      </c>
      <c r="J498" t="s">
        <v>2648</v>
      </c>
      <c r="K498" t="s">
        <v>2395</v>
      </c>
    </row>
    <row r="499" spans="1:11">
      <c r="A499" s="69" t="s">
        <v>5457</v>
      </c>
      <c r="B499" t="s">
        <v>106</v>
      </c>
      <c r="C499" t="s">
        <v>3063</v>
      </c>
      <c r="D499" t="s">
        <v>40</v>
      </c>
      <c r="E499" t="s">
        <v>669</v>
      </c>
      <c r="F499" t="s">
        <v>3064</v>
      </c>
      <c r="G499" t="s">
        <v>5459</v>
      </c>
      <c r="H499" t="s">
        <v>669</v>
      </c>
      <c r="I499" t="s">
        <v>4649</v>
      </c>
      <c r="J499" t="s">
        <v>715</v>
      </c>
      <c r="K499" t="s">
        <v>257</v>
      </c>
    </row>
    <row r="500" spans="1:11">
      <c r="A500" s="69" t="s">
        <v>5457</v>
      </c>
      <c r="B500" t="s">
        <v>106</v>
      </c>
      <c r="C500" t="s">
        <v>3186</v>
      </c>
      <c r="D500" t="s">
        <v>40</v>
      </c>
      <c r="E500" t="s">
        <v>217</v>
      </c>
      <c r="F500" t="s">
        <v>3187</v>
      </c>
      <c r="G500" t="s">
        <v>5458</v>
      </c>
      <c r="H500" t="s">
        <v>217</v>
      </c>
      <c r="I500" t="s">
        <v>4649</v>
      </c>
      <c r="J500" t="s">
        <v>2648</v>
      </c>
      <c r="K500" t="s">
        <v>2395</v>
      </c>
    </row>
    <row r="501" spans="1:11">
      <c r="A501" s="69" t="s">
        <v>5457</v>
      </c>
      <c r="B501" t="s">
        <v>106</v>
      </c>
      <c r="C501" t="s">
        <v>3188</v>
      </c>
      <c r="D501" t="s">
        <v>42</v>
      </c>
      <c r="E501" t="s">
        <v>3125</v>
      </c>
      <c r="F501" t="s">
        <v>3189</v>
      </c>
      <c r="G501" t="s">
        <v>5458</v>
      </c>
      <c r="H501" t="s">
        <v>3125</v>
      </c>
      <c r="I501" t="s">
        <v>4649</v>
      </c>
      <c r="J501" t="s">
        <v>2648</v>
      </c>
      <c r="K501" t="s">
        <v>2395</v>
      </c>
    </row>
    <row r="502" spans="1:11">
      <c r="A502" s="69" t="s">
        <v>5457</v>
      </c>
      <c r="B502" t="s">
        <v>106</v>
      </c>
      <c r="C502" t="s">
        <v>2912</v>
      </c>
      <c r="D502" t="s">
        <v>42</v>
      </c>
      <c r="E502" t="s">
        <v>2893</v>
      </c>
      <c r="G502" t="s">
        <v>5460</v>
      </c>
      <c r="H502" t="s">
        <v>3050</v>
      </c>
      <c r="I502" t="s">
        <v>4649</v>
      </c>
      <c r="J502" t="s">
        <v>2650</v>
      </c>
      <c r="K502" t="s">
        <v>2651</v>
      </c>
    </row>
    <row r="503" spans="1:11">
      <c r="A503" s="69" t="s">
        <v>5457</v>
      </c>
      <c r="B503" t="s">
        <v>106</v>
      </c>
      <c r="C503" t="s">
        <v>3190</v>
      </c>
      <c r="D503" t="s">
        <v>44</v>
      </c>
      <c r="E503" t="s">
        <v>217</v>
      </c>
      <c r="F503" t="s">
        <v>3191</v>
      </c>
      <c r="G503" t="s">
        <v>5458</v>
      </c>
      <c r="H503" t="s">
        <v>217</v>
      </c>
      <c r="I503" t="s">
        <v>4649</v>
      </c>
      <c r="J503" t="s">
        <v>2648</v>
      </c>
      <c r="K503" t="s">
        <v>2395</v>
      </c>
    </row>
    <row r="504" spans="1:11">
      <c r="A504" s="69" t="s">
        <v>5457</v>
      </c>
      <c r="B504" t="s">
        <v>106</v>
      </c>
      <c r="C504" t="s">
        <v>3192</v>
      </c>
      <c r="D504" t="s">
        <v>44</v>
      </c>
      <c r="E504" t="s">
        <v>217</v>
      </c>
      <c r="F504" t="s">
        <v>3193</v>
      </c>
      <c r="G504" t="s">
        <v>5458</v>
      </c>
      <c r="H504" t="s">
        <v>217</v>
      </c>
      <c r="I504" t="s">
        <v>4649</v>
      </c>
      <c r="J504" t="s">
        <v>2648</v>
      </c>
      <c r="K504" t="s">
        <v>2395</v>
      </c>
    </row>
    <row r="505" spans="1:11">
      <c r="A505" s="69" t="s">
        <v>5457</v>
      </c>
      <c r="B505" t="s">
        <v>106</v>
      </c>
      <c r="C505" t="s">
        <v>3194</v>
      </c>
      <c r="D505" t="s">
        <v>56</v>
      </c>
      <c r="E505" t="s">
        <v>3195</v>
      </c>
      <c r="F505" t="s">
        <v>3196</v>
      </c>
      <c r="G505" t="s">
        <v>5458</v>
      </c>
      <c r="H505" t="s">
        <v>217</v>
      </c>
      <c r="I505" t="s">
        <v>4649</v>
      </c>
      <c r="J505" t="s">
        <v>2648</v>
      </c>
      <c r="K505" t="s">
        <v>2395</v>
      </c>
    </row>
    <row r="506" spans="1:11">
      <c r="A506" s="69" t="s">
        <v>5457</v>
      </c>
      <c r="B506" t="s">
        <v>106</v>
      </c>
      <c r="C506" t="s">
        <v>3197</v>
      </c>
      <c r="D506" t="s">
        <v>56</v>
      </c>
      <c r="E506" t="s">
        <v>3125</v>
      </c>
      <c r="F506" t="s">
        <v>3198</v>
      </c>
      <c r="G506" t="s">
        <v>5458</v>
      </c>
      <c r="H506" t="s">
        <v>3125</v>
      </c>
      <c r="I506" t="s">
        <v>4649</v>
      </c>
      <c r="J506" t="s">
        <v>2648</v>
      </c>
      <c r="K506" t="s">
        <v>2395</v>
      </c>
    </row>
    <row r="507" spans="1:11">
      <c r="A507" s="69" t="s">
        <v>5457</v>
      </c>
      <c r="B507" t="s">
        <v>106</v>
      </c>
      <c r="C507" t="s">
        <v>3199</v>
      </c>
      <c r="D507" t="s">
        <v>56</v>
      </c>
      <c r="E507" t="s">
        <v>3200</v>
      </c>
      <c r="F507" t="s">
        <v>3201</v>
      </c>
      <c r="G507" t="s">
        <v>5458</v>
      </c>
      <c r="H507" t="s">
        <v>3125</v>
      </c>
      <c r="I507" t="s">
        <v>4649</v>
      </c>
      <c r="J507" t="s">
        <v>2648</v>
      </c>
      <c r="K507" t="s">
        <v>2395</v>
      </c>
    </row>
    <row r="508" spans="1:11">
      <c r="A508" s="69" t="s">
        <v>5457</v>
      </c>
      <c r="B508" t="s">
        <v>106</v>
      </c>
      <c r="C508" t="s">
        <v>3202</v>
      </c>
      <c r="D508" t="s">
        <v>57</v>
      </c>
      <c r="E508" t="s">
        <v>3125</v>
      </c>
      <c r="F508" t="s">
        <v>3203</v>
      </c>
      <c r="G508" t="s">
        <v>5458</v>
      </c>
      <c r="H508" t="s">
        <v>3125</v>
      </c>
      <c r="I508" t="s">
        <v>4649</v>
      </c>
      <c r="J508" t="s">
        <v>2648</v>
      </c>
      <c r="K508" t="s">
        <v>2395</v>
      </c>
    </row>
    <row r="509" spans="1:11">
      <c r="A509" s="69" t="s">
        <v>5457</v>
      </c>
      <c r="B509" t="s">
        <v>106</v>
      </c>
      <c r="C509" t="s">
        <v>2913</v>
      </c>
      <c r="D509" t="s">
        <v>57</v>
      </c>
      <c r="E509" t="s">
        <v>2847</v>
      </c>
      <c r="F509" t="s">
        <v>2914</v>
      </c>
      <c r="G509" t="s">
        <v>5460</v>
      </c>
      <c r="H509" t="s">
        <v>3391</v>
      </c>
      <c r="I509" t="s">
        <v>4649</v>
      </c>
      <c r="J509" t="s">
        <v>2650</v>
      </c>
      <c r="K509" t="s">
        <v>2651</v>
      </c>
    </row>
    <row r="510" spans="1:11">
      <c r="A510" s="69" t="s">
        <v>5457</v>
      </c>
      <c r="B510" t="s">
        <v>106</v>
      </c>
      <c r="C510" t="s">
        <v>3204</v>
      </c>
      <c r="D510" t="s">
        <v>58</v>
      </c>
      <c r="E510" t="s">
        <v>217</v>
      </c>
      <c r="F510" t="s">
        <v>3205</v>
      </c>
      <c r="G510" t="s">
        <v>5458</v>
      </c>
      <c r="H510" t="s">
        <v>217</v>
      </c>
      <c r="I510" t="s">
        <v>4649</v>
      </c>
      <c r="J510" t="s">
        <v>2648</v>
      </c>
      <c r="K510" t="s">
        <v>2395</v>
      </c>
    </row>
    <row r="511" spans="1:11">
      <c r="A511" s="69" t="s">
        <v>5457</v>
      </c>
      <c r="B511" t="s">
        <v>106</v>
      </c>
      <c r="C511" t="s">
        <v>3065</v>
      </c>
      <c r="E511" t="s">
        <v>3066</v>
      </c>
      <c r="F511" t="s">
        <v>3067</v>
      </c>
      <c r="G511" t="s">
        <v>5459</v>
      </c>
      <c r="H511" t="s">
        <v>1889</v>
      </c>
      <c r="I511" t="s">
        <v>4649</v>
      </c>
      <c r="J511" t="s">
        <v>715</v>
      </c>
      <c r="K511" t="s">
        <v>257</v>
      </c>
    </row>
    <row r="512" spans="1:11">
      <c r="A512" s="69" t="s">
        <v>5457</v>
      </c>
      <c r="B512" t="s">
        <v>72</v>
      </c>
      <c r="C512" t="s">
        <v>3069</v>
      </c>
      <c r="D512" t="s">
        <v>36</v>
      </c>
      <c r="E512" t="s">
        <v>669</v>
      </c>
      <c r="G512" t="s">
        <v>5459</v>
      </c>
      <c r="H512" t="s">
        <v>669</v>
      </c>
      <c r="I512" t="s">
        <v>4653</v>
      </c>
      <c r="J512" t="s">
        <v>715</v>
      </c>
      <c r="K512" t="s">
        <v>257</v>
      </c>
    </row>
    <row r="513" spans="1:11">
      <c r="A513" s="69" t="s">
        <v>5457</v>
      </c>
      <c r="B513" t="s">
        <v>72</v>
      </c>
      <c r="C513" t="s">
        <v>3207</v>
      </c>
      <c r="D513" t="s">
        <v>36</v>
      </c>
      <c r="E513" t="s">
        <v>3125</v>
      </c>
      <c r="F513" t="s">
        <v>3208</v>
      </c>
      <c r="G513" t="s">
        <v>5458</v>
      </c>
      <c r="H513" t="s">
        <v>3125</v>
      </c>
      <c r="I513" t="s">
        <v>4653</v>
      </c>
      <c r="J513" t="s">
        <v>2648</v>
      </c>
      <c r="K513" t="s">
        <v>2395</v>
      </c>
    </row>
    <row r="514" spans="1:11">
      <c r="A514" s="69" t="s">
        <v>5457</v>
      </c>
      <c r="B514" t="s">
        <v>72</v>
      </c>
      <c r="C514" t="s">
        <v>3070</v>
      </c>
      <c r="D514" t="s">
        <v>42</v>
      </c>
      <c r="E514" t="s">
        <v>3071</v>
      </c>
      <c r="F514" t="s">
        <v>3072</v>
      </c>
      <c r="G514" t="s">
        <v>5459</v>
      </c>
      <c r="H514" t="s">
        <v>669</v>
      </c>
      <c r="I514" t="s">
        <v>4653</v>
      </c>
      <c r="J514" t="s">
        <v>715</v>
      </c>
      <c r="K514" t="s">
        <v>257</v>
      </c>
    </row>
    <row r="515" spans="1:11">
      <c r="A515" s="69" t="s">
        <v>5457</v>
      </c>
      <c r="B515" t="s">
        <v>72</v>
      </c>
      <c r="C515" t="s">
        <v>3209</v>
      </c>
      <c r="D515" t="s">
        <v>36</v>
      </c>
      <c r="E515" t="s">
        <v>217</v>
      </c>
      <c r="F515" t="s">
        <v>3210</v>
      </c>
      <c r="G515" t="s">
        <v>5458</v>
      </c>
      <c r="H515" t="s">
        <v>217</v>
      </c>
      <c r="I515" t="s">
        <v>4653</v>
      </c>
      <c r="J515" t="s">
        <v>2648</v>
      </c>
      <c r="K515" t="s">
        <v>2395</v>
      </c>
    </row>
    <row r="516" spans="1:11">
      <c r="A516" s="69" t="s">
        <v>5457</v>
      </c>
      <c r="B516" t="s">
        <v>72</v>
      </c>
      <c r="C516" t="s">
        <v>3211</v>
      </c>
      <c r="D516" t="s">
        <v>36</v>
      </c>
      <c r="E516" t="s">
        <v>3125</v>
      </c>
      <c r="F516" t="s">
        <v>3212</v>
      </c>
      <c r="G516" t="s">
        <v>5458</v>
      </c>
      <c r="H516" t="s">
        <v>3125</v>
      </c>
      <c r="I516" t="s">
        <v>4653</v>
      </c>
      <c r="J516" t="s">
        <v>2648</v>
      </c>
      <c r="K516" t="s">
        <v>2395</v>
      </c>
    </row>
    <row r="517" spans="1:11">
      <c r="A517" s="69" t="s">
        <v>5457</v>
      </c>
      <c r="B517" t="s">
        <v>72</v>
      </c>
      <c r="C517" t="s">
        <v>2918</v>
      </c>
      <c r="D517" t="s">
        <v>36</v>
      </c>
      <c r="E517" t="s">
        <v>2893</v>
      </c>
      <c r="G517" t="s">
        <v>5460</v>
      </c>
      <c r="H517" t="s">
        <v>3050</v>
      </c>
      <c r="I517" t="s">
        <v>4653</v>
      </c>
      <c r="J517" t="s">
        <v>2650</v>
      </c>
      <c r="K517" t="s">
        <v>2651</v>
      </c>
    </row>
    <row r="518" spans="1:11">
      <c r="A518" s="69" t="s">
        <v>5457</v>
      </c>
      <c r="B518" t="s">
        <v>72</v>
      </c>
      <c r="C518" t="s">
        <v>3213</v>
      </c>
      <c r="D518" t="s">
        <v>36</v>
      </c>
      <c r="E518" t="s">
        <v>217</v>
      </c>
      <c r="F518" t="s">
        <v>3214</v>
      </c>
      <c r="G518" t="s">
        <v>5458</v>
      </c>
      <c r="H518" t="s">
        <v>217</v>
      </c>
      <c r="I518" t="s">
        <v>4653</v>
      </c>
      <c r="J518" t="s">
        <v>2648</v>
      </c>
      <c r="K518" t="s">
        <v>2395</v>
      </c>
    </row>
    <row r="519" spans="1:11">
      <c r="A519" s="69" t="s">
        <v>5457</v>
      </c>
      <c r="B519" t="s">
        <v>72</v>
      </c>
      <c r="C519" t="s">
        <v>2919</v>
      </c>
      <c r="D519" t="s">
        <v>36</v>
      </c>
      <c r="F519" t="s">
        <v>2920</v>
      </c>
      <c r="G519" t="s">
        <v>5435</v>
      </c>
      <c r="I519" t="s">
        <v>4653</v>
      </c>
    </row>
    <row r="520" spans="1:11">
      <c r="A520" s="69" t="s">
        <v>5457</v>
      </c>
      <c r="B520" t="s">
        <v>72</v>
      </c>
      <c r="C520" t="s">
        <v>3073</v>
      </c>
      <c r="D520" t="s">
        <v>40</v>
      </c>
      <c r="E520" t="s">
        <v>3074</v>
      </c>
      <c r="F520" t="s">
        <v>3075</v>
      </c>
      <c r="G520" t="s">
        <v>5459</v>
      </c>
      <c r="H520" t="s">
        <v>669</v>
      </c>
      <c r="I520" t="s">
        <v>4653</v>
      </c>
      <c r="J520" t="s">
        <v>715</v>
      </c>
      <c r="K520" t="s">
        <v>257</v>
      </c>
    </row>
    <row r="521" spans="1:11">
      <c r="A521" s="69" t="s">
        <v>5457</v>
      </c>
      <c r="B521" t="s">
        <v>72</v>
      </c>
      <c r="C521" t="s">
        <v>3215</v>
      </c>
      <c r="D521" t="s">
        <v>40</v>
      </c>
      <c r="E521" t="s">
        <v>3125</v>
      </c>
      <c r="F521" t="s">
        <v>3216</v>
      </c>
      <c r="G521" t="s">
        <v>5458</v>
      </c>
      <c r="H521" t="s">
        <v>3125</v>
      </c>
      <c r="I521" t="s">
        <v>4653</v>
      </c>
      <c r="J521" t="s">
        <v>2648</v>
      </c>
      <c r="K521" t="s">
        <v>2395</v>
      </c>
    </row>
    <row r="522" spans="1:11">
      <c r="A522" s="69" t="s">
        <v>5457</v>
      </c>
      <c r="B522" t="s">
        <v>72</v>
      </c>
      <c r="C522" t="s">
        <v>3076</v>
      </c>
      <c r="D522" t="s">
        <v>40</v>
      </c>
      <c r="E522" t="s">
        <v>669</v>
      </c>
      <c r="F522" t="s">
        <v>3077</v>
      </c>
      <c r="G522" t="s">
        <v>5459</v>
      </c>
      <c r="H522" t="s">
        <v>669</v>
      </c>
      <c r="I522" t="s">
        <v>4653</v>
      </c>
      <c r="J522" t="s">
        <v>715</v>
      </c>
      <c r="K522" t="s">
        <v>257</v>
      </c>
    </row>
    <row r="523" spans="1:11">
      <c r="A523" s="69" t="s">
        <v>5457</v>
      </c>
      <c r="B523" t="s">
        <v>72</v>
      </c>
      <c r="C523" t="s">
        <v>3217</v>
      </c>
      <c r="D523" t="s">
        <v>40</v>
      </c>
      <c r="E523" t="s">
        <v>217</v>
      </c>
      <c r="F523" t="s">
        <v>3218</v>
      </c>
      <c r="G523" t="s">
        <v>5458</v>
      </c>
      <c r="H523" t="s">
        <v>217</v>
      </c>
      <c r="I523" t="s">
        <v>4653</v>
      </c>
      <c r="J523" t="s">
        <v>2648</v>
      </c>
      <c r="K523" t="s">
        <v>2395</v>
      </c>
    </row>
    <row r="524" spans="1:11">
      <c r="A524" s="69" t="s">
        <v>5457</v>
      </c>
      <c r="B524" t="s">
        <v>72</v>
      </c>
      <c r="C524" t="s">
        <v>3078</v>
      </c>
      <c r="D524" t="s">
        <v>42</v>
      </c>
      <c r="E524" t="s">
        <v>3074</v>
      </c>
      <c r="F524" t="s">
        <v>3079</v>
      </c>
      <c r="G524" t="s">
        <v>5459</v>
      </c>
      <c r="H524" t="s">
        <v>669</v>
      </c>
      <c r="I524" t="s">
        <v>4653</v>
      </c>
      <c r="J524" t="s">
        <v>715</v>
      </c>
      <c r="K524" t="s">
        <v>257</v>
      </c>
    </row>
    <row r="525" spans="1:11">
      <c r="A525" s="69" t="s">
        <v>5457</v>
      </c>
      <c r="B525" t="s">
        <v>72</v>
      </c>
      <c r="C525" t="s">
        <v>3219</v>
      </c>
      <c r="D525" t="s">
        <v>42</v>
      </c>
      <c r="E525" t="s">
        <v>3125</v>
      </c>
      <c r="F525" t="s">
        <v>3220</v>
      </c>
      <c r="G525" t="s">
        <v>5458</v>
      </c>
      <c r="H525" t="s">
        <v>3125</v>
      </c>
      <c r="I525" t="s">
        <v>4653</v>
      </c>
      <c r="J525" t="s">
        <v>2648</v>
      </c>
      <c r="K525" t="s">
        <v>2395</v>
      </c>
    </row>
    <row r="526" spans="1:11">
      <c r="A526" s="69" t="s">
        <v>5457</v>
      </c>
      <c r="B526" t="s">
        <v>72</v>
      </c>
      <c r="C526" t="s">
        <v>2921</v>
      </c>
      <c r="D526" t="s">
        <v>42</v>
      </c>
      <c r="E526" t="s">
        <v>2922</v>
      </c>
      <c r="F526" t="s">
        <v>2923</v>
      </c>
      <c r="G526" t="s">
        <v>5460</v>
      </c>
      <c r="H526" t="s">
        <v>3396</v>
      </c>
      <c r="I526" t="s">
        <v>4653</v>
      </c>
      <c r="J526" t="s">
        <v>2650</v>
      </c>
      <c r="K526" t="s">
        <v>2651</v>
      </c>
    </row>
    <row r="527" spans="1:11">
      <c r="A527" s="69" t="s">
        <v>5457</v>
      </c>
      <c r="B527" t="s">
        <v>72</v>
      </c>
      <c r="C527" t="s">
        <v>3080</v>
      </c>
      <c r="D527" t="s">
        <v>42</v>
      </c>
      <c r="E527" t="s">
        <v>669</v>
      </c>
      <c r="F527" t="s">
        <v>3081</v>
      </c>
      <c r="G527" t="s">
        <v>5459</v>
      </c>
      <c r="H527" t="s">
        <v>669</v>
      </c>
      <c r="I527" t="s">
        <v>4653</v>
      </c>
      <c r="J527" t="s">
        <v>715</v>
      </c>
      <c r="K527" t="s">
        <v>257</v>
      </c>
    </row>
    <row r="528" spans="1:11">
      <c r="A528" s="69" t="s">
        <v>5457</v>
      </c>
      <c r="B528" t="s">
        <v>72</v>
      </c>
      <c r="C528" t="s">
        <v>3222</v>
      </c>
      <c r="D528" t="s">
        <v>44</v>
      </c>
      <c r="E528" t="s">
        <v>3125</v>
      </c>
      <c r="F528" t="s">
        <v>3223</v>
      </c>
      <c r="G528" t="s">
        <v>5458</v>
      </c>
      <c r="H528" t="s">
        <v>3125</v>
      </c>
      <c r="I528" t="s">
        <v>4653</v>
      </c>
      <c r="J528" t="s">
        <v>2648</v>
      </c>
      <c r="K528" t="s">
        <v>2395</v>
      </c>
    </row>
    <row r="529" spans="1:11">
      <c r="A529" s="69" t="s">
        <v>5457</v>
      </c>
      <c r="B529" t="s">
        <v>72</v>
      </c>
      <c r="C529" t="s">
        <v>2924</v>
      </c>
      <c r="D529" t="s">
        <v>44</v>
      </c>
      <c r="E529" t="s">
        <v>2847</v>
      </c>
      <c r="F529" t="s">
        <v>2925</v>
      </c>
      <c r="G529" t="s">
        <v>5460</v>
      </c>
      <c r="H529" t="s">
        <v>3391</v>
      </c>
      <c r="I529" t="s">
        <v>4653</v>
      </c>
      <c r="J529" t="s">
        <v>2650</v>
      </c>
      <c r="K529" t="s">
        <v>2651</v>
      </c>
    </row>
    <row r="530" spans="1:11">
      <c r="A530" s="69" t="s">
        <v>5457</v>
      </c>
      <c r="B530" t="s">
        <v>72</v>
      </c>
      <c r="C530" t="s">
        <v>3224</v>
      </c>
      <c r="D530" t="s">
        <v>44</v>
      </c>
      <c r="E530" t="s">
        <v>3125</v>
      </c>
      <c r="F530" t="s">
        <v>3225</v>
      </c>
      <c r="G530" t="s">
        <v>5458</v>
      </c>
      <c r="H530" t="s">
        <v>3125</v>
      </c>
      <c r="I530" t="s">
        <v>4653</v>
      </c>
      <c r="J530" t="s">
        <v>2648</v>
      </c>
      <c r="K530" t="s">
        <v>2395</v>
      </c>
    </row>
    <row r="531" spans="1:11">
      <c r="A531" s="69" t="s">
        <v>5457</v>
      </c>
      <c r="B531" t="s">
        <v>72</v>
      </c>
      <c r="C531" t="s">
        <v>3226</v>
      </c>
      <c r="D531" t="s">
        <v>56</v>
      </c>
      <c r="E531" t="s">
        <v>3125</v>
      </c>
      <c r="F531" t="s">
        <v>3227</v>
      </c>
      <c r="G531" t="s">
        <v>5458</v>
      </c>
      <c r="H531" t="s">
        <v>3125</v>
      </c>
      <c r="I531" t="s">
        <v>4653</v>
      </c>
      <c r="J531" t="s">
        <v>2648</v>
      </c>
      <c r="K531" t="s">
        <v>2395</v>
      </c>
    </row>
    <row r="532" spans="1:11">
      <c r="A532" s="69" t="s">
        <v>5457</v>
      </c>
      <c r="B532" t="s">
        <v>72</v>
      </c>
      <c r="C532" t="s">
        <v>3228</v>
      </c>
      <c r="D532" t="s">
        <v>57</v>
      </c>
      <c r="E532" t="s">
        <v>3125</v>
      </c>
      <c r="F532" t="s">
        <v>3229</v>
      </c>
      <c r="G532" t="s">
        <v>5458</v>
      </c>
      <c r="H532" t="s">
        <v>3125</v>
      </c>
      <c r="I532" t="s">
        <v>4653</v>
      </c>
      <c r="J532" t="s">
        <v>2648</v>
      </c>
      <c r="K532" t="s">
        <v>2395</v>
      </c>
    </row>
    <row r="533" spans="1:11">
      <c r="A533" s="69" t="s">
        <v>5457</v>
      </c>
      <c r="B533" t="s">
        <v>72</v>
      </c>
      <c r="C533" t="s">
        <v>3082</v>
      </c>
      <c r="D533" t="s">
        <v>2876</v>
      </c>
      <c r="E533" t="s">
        <v>3083</v>
      </c>
      <c r="F533" t="s">
        <v>3084</v>
      </c>
      <c r="G533" t="s">
        <v>5459</v>
      </c>
      <c r="H533" t="s">
        <v>3083</v>
      </c>
      <c r="I533" t="s">
        <v>4653</v>
      </c>
      <c r="J533" t="s">
        <v>715</v>
      </c>
      <c r="K533" t="s">
        <v>257</v>
      </c>
    </row>
    <row r="534" spans="1:11">
      <c r="A534" s="69" t="s">
        <v>5457</v>
      </c>
      <c r="B534" t="s">
        <v>72</v>
      </c>
      <c r="C534" t="s">
        <v>2926</v>
      </c>
      <c r="D534" t="s">
        <v>58</v>
      </c>
      <c r="G534" t="s">
        <v>5435</v>
      </c>
      <c r="I534" t="s">
        <v>4653</v>
      </c>
    </row>
    <row r="535" spans="1:11">
      <c r="A535" s="69" t="s">
        <v>5457</v>
      </c>
      <c r="B535" t="s">
        <v>72</v>
      </c>
      <c r="C535" t="s">
        <v>2927</v>
      </c>
      <c r="D535" t="s">
        <v>40</v>
      </c>
      <c r="G535" t="s">
        <v>5435</v>
      </c>
      <c r="I535" t="s">
        <v>4653</v>
      </c>
    </row>
    <row r="536" spans="1:11">
      <c r="A536" s="69" t="s">
        <v>5457</v>
      </c>
      <c r="B536" t="s">
        <v>72</v>
      </c>
      <c r="C536" t="s">
        <v>2928</v>
      </c>
      <c r="D536" t="s">
        <v>42</v>
      </c>
      <c r="G536" t="s">
        <v>5435</v>
      </c>
      <c r="I536" t="s">
        <v>4653</v>
      </c>
    </row>
    <row r="537" spans="1:11">
      <c r="A537" s="69" t="s">
        <v>5457</v>
      </c>
      <c r="B537" t="s">
        <v>72</v>
      </c>
      <c r="C537" t="s">
        <v>2929</v>
      </c>
      <c r="D537" t="s">
        <v>42</v>
      </c>
      <c r="G537" t="s">
        <v>5435</v>
      </c>
      <c r="I537" t="s">
        <v>4653</v>
      </c>
    </row>
    <row r="538" spans="1:11">
      <c r="A538" s="69" t="s">
        <v>5457</v>
      </c>
      <c r="B538" t="s">
        <v>72</v>
      </c>
      <c r="C538" t="s">
        <v>2930</v>
      </c>
      <c r="D538" t="s">
        <v>2876</v>
      </c>
      <c r="G538" t="s">
        <v>5435</v>
      </c>
      <c r="I538" t="s">
        <v>4653</v>
      </c>
    </row>
    <row r="539" spans="1:11">
      <c r="A539" s="69" t="s">
        <v>5457</v>
      </c>
      <c r="B539" t="s">
        <v>72</v>
      </c>
      <c r="C539" t="s">
        <v>2931</v>
      </c>
      <c r="D539" t="s">
        <v>56</v>
      </c>
      <c r="G539" t="s">
        <v>5435</v>
      </c>
      <c r="I539" t="s">
        <v>4653</v>
      </c>
    </row>
    <row r="540" spans="1:11">
      <c r="A540" s="69" t="s">
        <v>5457</v>
      </c>
      <c r="B540" t="s">
        <v>72</v>
      </c>
      <c r="C540" t="s">
        <v>2932</v>
      </c>
      <c r="D540" t="s">
        <v>2876</v>
      </c>
      <c r="G540" t="s">
        <v>5435</v>
      </c>
      <c r="I540" t="s">
        <v>4653</v>
      </c>
    </row>
    <row r="541" spans="1:11">
      <c r="A541" s="69" t="s">
        <v>5457</v>
      </c>
      <c r="B541" t="s">
        <v>72</v>
      </c>
      <c r="C541" t="s">
        <v>3230</v>
      </c>
      <c r="D541" t="s">
        <v>3231</v>
      </c>
      <c r="E541" t="s">
        <v>3125</v>
      </c>
      <c r="G541" t="s">
        <v>5458</v>
      </c>
      <c r="H541" t="s">
        <v>3125</v>
      </c>
      <c r="I541" t="s">
        <v>4653</v>
      </c>
      <c r="J541" t="s">
        <v>2648</v>
      </c>
      <c r="K541" t="s">
        <v>2395</v>
      </c>
    </row>
    <row r="542" spans="1:11">
      <c r="A542" s="69" t="s">
        <v>5457</v>
      </c>
      <c r="B542" t="s">
        <v>72</v>
      </c>
      <c r="C542" t="s">
        <v>3232</v>
      </c>
      <c r="D542" t="s">
        <v>36</v>
      </c>
      <c r="E542" t="s">
        <v>3125</v>
      </c>
      <c r="G542" t="s">
        <v>5458</v>
      </c>
      <c r="H542" t="s">
        <v>3125</v>
      </c>
      <c r="I542" t="s">
        <v>4653</v>
      </c>
      <c r="J542" t="s">
        <v>2648</v>
      </c>
      <c r="K542" t="s">
        <v>2395</v>
      </c>
    </row>
    <row r="543" spans="1:11">
      <c r="A543" s="69" t="s">
        <v>5457</v>
      </c>
      <c r="B543" t="s">
        <v>72</v>
      </c>
      <c r="C543" t="s">
        <v>3233</v>
      </c>
      <c r="D543" t="s">
        <v>3234</v>
      </c>
      <c r="E543" t="s">
        <v>217</v>
      </c>
      <c r="G543" t="s">
        <v>5458</v>
      </c>
      <c r="H543" t="s">
        <v>217</v>
      </c>
      <c r="I543" t="s">
        <v>4653</v>
      </c>
      <c r="J543" t="s">
        <v>2648</v>
      </c>
      <c r="K543" t="s">
        <v>2395</v>
      </c>
    </row>
    <row r="544" spans="1:11">
      <c r="A544" s="69" t="s">
        <v>5457</v>
      </c>
      <c r="B544" t="s">
        <v>78</v>
      </c>
      <c r="C544" t="s">
        <v>3236</v>
      </c>
      <c r="D544" t="s">
        <v>35</v>
      </c>
      <c r="E544" t="s">
        <v>217</v>
      </c>
      <c r="F544" t="s">
        <v>3237</v>
      </c>
      <c r="G544" t="s">
        <v>5458</v>
      </c>
      <c r="H544" t="s">
        <v>217</v>
      </c>
      <c r="I544" t="s">
        <v>4657</v>
      </c>
      <c r="J544" t="s">
        <v>2648</v>
      </c>
      <c r="K544" t="s">
        <v>2395</v>
      </c>
    </row>
    <row r="545" spans="1:11">
      <c r="A545" s="69" t="s">
        <v>5457</v>
      </c>
      <c r="B545" t="s">
        <v>78</v>
      </c>
      <c r="C545" t="s">
        <v>3238</v>
      </c>
      <c r="D545" t="s">
        <v>33</v>
      </c>
      <c r="E545" t="s">
        <v>3125</v>
      </c>
      <c r="F545" t="s">
        <v>3239</v>
      </c>
      <c r="G545" t="s">
        <v>5458</v>
      </c>
      <c r="H545" t="s">
        <v>3125</v>
      </c>
      <c r="I545" t="s">
        <v>4657</v>
      </c>
      <c r="J545" t="s">
        <v>2648</v>
      </c>
      <c r="K545" t="s">
        <v>2395</v>
      </c>
    </row>
    <row r="546" spans="1:11">
      <c r="A546" s="69" t="s">
        <v>5457</v>
      </c>
      <c r="B546" t="s">
        <v>78</v>
      </c>
      <c r="C546" t="s">
        <v>3086</v>
      </c>
      <c r="D546" t="s">
        <v>38</v>
      </c>
      <c r="E546" t="s">
        <v>669</v>
      </c>
      <c r="F546" t="s">
        <v>3087</v>
      </c>
      <c r="G546" t="s">
        <v>5459</v>
      </c>
      <c r="H546" t="s">
        <v>669</v>
      </c>
      <c r="I546" t="s">
        <v>4657</v>
      </c>
      <c r="J546" t="s">
        <v>715</v>
      </c>
      <c r="K546" t="s">
        <v>257</v>
      </c>
    </row>
    <row r="547" spans="1:11">
      <c r="A547" s="69" t="s">
        <v>5457</v>
      </c>
      <c r="B547" t="s">
        <v>78</v>
      </c>
      <c r="C547" t="s">
        <v>3240</v>
      </c>
      <c r="D547" t="s">
        <v>40</v>
      </c>
      <c r="E547" t="s">
        <v>217</v>
      </c>
      <c r="F547" t="s">
        <v>3241</v>
      </c>
      <c r="G547" t="s">
        <v>5458</v>
      </c>
      <c r="H547" t="s">
        <v>217</v>
      </c>
      <c r="I547" t="s">
        <v>4657</v>
      </c>
      <c r="J547" t="s">
        <v>2648</v>
      </c>
      <c r="K547" t="s">
        <v>2395</v>
      </c>
    </row>
    <row r="548" spans="1:11">
      <c r="A548" s="69" t="s">
        <v>5457</v>
      </c>
      <c r="B548" t="s">
        <v>78</v>
      </c>
      <c r="C548" t="s">
        <v>3242</v>
      </c>
      <c r="D548" t="s">
        <v>40</v>
      </c>
      <c r="E548" t="s">
        <v>217</v>
      </c>
      <c r="F548" t="s">
        <v>3243</v>
      </c>
      <c r="G548" t="s">
        <v>5458</v>
      </c>
      <c r="H548" t="s">
        <v>217</v>
      </c>
      <c r="I548" t="s">
        <v>4657</v>
      </c>
      <c r="J548" t="s">
        <v>2648</v>
      </c>
      <c r="K548" t="s">
        <v>2395</v>
      </c>
    </row>
    <row r="549" spans="1:11">
      <c r="A549" s="69" t="s">
        <v>5457</v>
      </c>
      <c r="B549" t="s">
        <v>78</v>
      </c>
      <c r="C549" t="s">
        <v>3244</v>
      </c>
      <c r="D549" t="s">
        <v>40</v>
      </c>
      <c r="E549" t="s">
        <v>217</v>
      </c>
      <c r="F549" t="s">
        <v>3245</v>
      </c>
      <c r="G549" t="s">
        <v>5458</v>
      </c>
      <c r="H549" t="s">
        <v>217</v>
      </c>
      <c r="I549" t="s">
        <v>4657</v>
      </c>
      <c r="J549" t="s">
        <v>2648</v>
      </c>
      <c r="K549" t="s">
        <v>2395</v>
      </c>
    </row>
    <row r="550" spans="1:11">
      <c r="A550" s="69" t="s">
        <v>5457</v>
      </c>
      <c r="B550" t="s">
        <v>78</v>
      </c>
      <c r="C550" t="s">
        <v>3246</v>
      </c>
      <c r="D550" t="s">
        <v>33</v>
      </c>
      <c r="E550" t="s">
        <v>217</v>
      </c>
      <c r="F550" t="s">
        <v>3247</v>
      </c>
      <c r="G550" t="s">
        <v>5458</v>
      </c>
      <c r="H550" t="s">
        <v>217</v>
      </c>
      <c r="I550" t="s">
        <v>4657</v>
      </c>
      <c r="J550" t="s">
        <v>2648</v>
      </c>
      <c r="K550" t="s">
        <v>2395</v>
      </c>
    </row>
    <row r="551" spans="1:11">
      <c r="A551" s="69" t="s">
        <v>5457</v>
      </c>
      <c r="B551" t="s">
        <v>78</v>
      </c>
      <c r="C551" t="s">
        <v>2934</v>
      </c>
      <c r="D551" t="s">
        <v>44</v>
      </c>
      <c r="E551" t="s">
        <v>2935</v>
      </c>
      <c r="F551" t="s">
        <v>2937</v>
      </c>
      <c r="G551" t="s">
        <v>5438</v>
      </c>
      <c r="H551" t="s">
        <v>2599</v>
      </c>
      <c r="I551" t="s">
        <v>4657</v>
      </c>
    </row>
    <row r="552" spans="1:11">
      <c r="A552" s="69" t="s">
        <v>5457</v>
      </c>
      <c r="B552" t="s">
        <v>78</v>
      </c>
      <c r="C552" t="s">
        <v>2938</v>
      </c>
      <c r="D552" t="s">
        <v>44</v>
      </c>
      <c r="G552" t="s">
        <v>5439</v>
      </c>
      <c r="I552" t="s">
        <v>4657</v>
      </c>
    </row>
    <row r="553" spans="1:11">
      <c r="A553" s="69" t="s">
        <v>5457</v>
      </c>
      <c r="B553" t="s">
        <v>78</v>
      </c>
      <c r="C553" t="s">
        <v>2940</v>
      </c>
      <c r="D553" t="s">
        <v>44</v>
      </c>
      <c r="E553" t="s">
        <v>2941</v>
      </c>
      <c r="F553" t="s">
        <v>2943</v>
      </c>
      <c r="G553" t="s">
        <v>5440</v>
      </c>
      <c r="I553" t="s">
        <v>4657</v>
      </c>
    </row>
    <row r="554" spans="1:11">
      <c r="A554" s="69" t="s">
        <v>5457</v>
      </c>
      <c r="B554" t="s">
        <v>78</v>
      </c>
      <c r="C554" t="s">
        <v>3249</v>
      </c>
      <c r="D554" t="s">
        <v>56</v>
      </c>
      <c r="E554" t="s">
        <v>217</v>
      </c>
      <c r="F554" t="s">
        <v>3243</v>
      </c>
      <c r="G554" t="s">
        <v>5458</v>
      </c>
      <c r="H554" t="s">
        <v>217</v>
      </c>
      <c r="I554" t="s">
        <v>4657</v>
      </c>
      <c r="J554" t="s">
        <v>2648</v>
      </c>
      <c r="K554" t="s">
        <v>2395</v>
      </c>
    </row>
    <row r="555" spans="1:11">
      <c r="A555" s="69" t="s">
        <v>5457</v>
      </c>
      <c r="B555" t="s">
        <v>78</v>
      </c>
      <c r="C555" t="s">
        <v>3250</v>
      </c>
      <c r="D555" t="s">
        <v>57</v>
      </c>
      <c r="E555" t="s">
        <v>3125</v>
      </c>
      <c r="F555" t="s">
        <v>3251</v>
      </c>
      <c r="G555" t="s">
        <v>5458</v>
      </c>
      <c r="H555" t="s">
        <v>3125</v>
      </c>
      <c r="I555" t="s">
        <v>4657</v>
      </c>
      <c r="J555" t="s">
        <v>2648</v>
      </c>
      <c r="K555" t="s">
        <v>2395</v>
      </c>
    </row>
    <row r="556" spans="1:11">
      <c r="A556" s="69" t="s">
        <v>5457</v>
      </c>
      <c r="B556" t="s">
        <v>78</v>
      </c>
      <c r="C556" t="s">
        <v>3252</v>
      </c>
      <c r="D556" t="s">
        <v>57</v>
      </c>
      <c r="E556" t="s">
        <v>3125</v>
      </c>
      <c r="F556" t="s">
        <v>3253</v>
      </c>
      <c r="G556" t="s">
        <v>5458</v>
      </c>
      <c r="H556" t="s">
        <v>3125</v>
      </c>
      <c r="I556" t="s">
        <v>4657</v>
      </c>
      <c r="J556" t="s">
        <v>2648</v>
      </c>
      <c r="K556" t="s">
        <v>2395</v>
      </c>
    </row>
    <row r="557" spans="1:11">
      <c r="A557" s="69" t="s">
        <v>5457</v>
      </c>
      <c r="B557" t="s">
        <v>78</v>
      </c>
      <c r="C557" t="s">
        <v>3254</v>
      </c>
      <c r="D557" t="s">
        <v>58</v>
      </c>
      <c r="E557" t="s">
        <v>217</v>
      </c>
      <c r="F557" t="s">
        <v>3255</v>
      </c>
      <c r="G557" t="s">
        <v>5458</v>
      </c>
      <c r="H557" t="s">
        <v>217</v>
      </c>
      <c r="I557" t="s">
        <v>4657</v>
      </c>
      <c r="J557" t="s">
        <v>2648</v>
      </c>
      <c r="K557" t="s">
        <v>2395</v>
      </c>
    </row>
    <row r="558" spans="1:11">
      <c r="A558" s="69" t="s">
        <v>5457</v>
      </c>
      <c r="B558" t="s">
        <v>78</v>
      </c>
      <c r="C558" t="s">
        <v>3256</v>
      </c>
      <c r="D558" t="s">
        <v>42</v>
      </c>
      <c r="E558" t="s">
        <v>3257</v>
      </c>
      <c r="G558" t="s">
        <v>5458</v>
      </c>
      <c r="H558" t="s">
        <v>217</v>
      </c>
      <c r="I558" t="s">
        <v>4657</v>
      </c>
      <c r="J558" t="s">
        <v>2648</v>
      </c>
      <c r="K558" t="s">
        <v>2395</v>
      </c>
    </row>
    <row r="559" spans="1:11">
      <c r="A559" s="69" t="s">
        <v>5457</v>
      </c>
      <c r="B559" t="s">
        <v>78</v>
      </c>
      <c r="C559" t="s">
        <v>3258</v>
      </c>
      <c r="D559" t="s">
        <v>38</v>
      </c>
      <c r="E559" t="s">
        <v>3125</v>
      </c>
      <c r="G559" t="s">
        <v>5458</v>
      </c>
      <c r="H559" t="s">
        <v>3125</v>
      </c>
      <c r="I559" t="s">
        <v>4657</v>
      </c>
      <c r="J559" t="s">
        <v>2648</v>
      </c>
      <c r="K559" t="s">
        <v>2395</v>
      </c>
    </row>
    <row r="560" spans="1:11">
      <c r="A560" s="69" t="s">
        <v>5457</v>
      </c>
      <c r="B560" t="s">
        <v>78</v>
      </c>
      <c r="C560" t="s">
        <v>3259</v>
      </c>
      <c r="D560" t="s">
        <v>33</v>
      </c>
      <c r="E560" t="s">
        <v>217</v>
      </c>
      <c r="G560" t="s">
        <v>5458</v>
      </c>
      <c r="H560" t="s">
        <v>217</v>
      </c>
      <c r="I560" t="s">
        <v>4657</v>
      </c>
      <c r="J560" t="s">
        <v>2648</v>
      </c>
      <c r="K560" t="s">
        <v>2395</v>
      </c>
    </row>
    <row r="561" spans="1:11">
      <c r="A561" s="69" t="s">
        <v>5457</v>
      </c>
      <c r="B561" t="s">
        <v>78</v>
      </c>
      <c r="C561" t="s">
        <v>2944</v>
      </c>
      <c r="D561" t="s">
        <v>2876</v>
      </c>
      <c r="G561" t="s">
        <v>5441</v>
      </c>
      <c r="I561" t="s">
        <v>4657</v>
      </c>
    </row>
    <row r="562" spans="1:11">
      <c r="A562" s="69" t="s">
        <v>5457</v>
      </c>
      <c r="B562" t="s">
        <v>97</v>
      </c>
      <c r="C562" t="s">
        <v>3089</v>
      </c>
      <c r="D562" t="s">
        <v>33</v>
      </c>
      <c r="E562" t="s">
        <v>3090</v>
      </c>
      <c r="G562" t="s">
        <v>5459</v>
      </c>
      <c r="H562" t="s">
        <v>669</v>
      </c>
      <c r="I562" t="s">
        <v>4661</v>
      </c>
      <c r="J562" t="s">
        <v>715</v>
      </c>
      <c r="K562" t="s">
        <v>257</v>
      </c>
    </row>
    <row r="563" spans="1:11">
      <c r="A563" s="69" t="s">
        <v>5457</v>
      </c>
      <c r="B563" t="s">
        <v>97</v>
      </c>
      <c r="C563" t="s">
        <v>3261</v>
      </c>
      <c r="D563" t="s">
        <v>38</v>
      </c>
      <c r="E563" t="s">
        <v>217</v>
      </c>
      <c r="F563" t="s">
        <v>3255</v>
      </c>
      <c r="G563" t="s">
        <v>5458</v>
      </c>
      <c r="H563" t="s">
        <v>217</v>
      </c>
      <c r="I563" t="s">
        <v>4661</v>
      </c>
      <c r="J563" t="s">
        <v>2648</v>
      </c>
      <c r="K563" t="s">
        <v>2395</v>
      </c>
    </row>
    <row r="564" spans="1:11">
      <c r="A564" s="69" t="s">
        <v>5457</v>
      </c>
      <c r="B564" t="s">
        <v>97</v>
      </c>
      <c r="C564" t="s">
        <v>3262</v>
      </c>
      <c r="D564" t="s">
        <v>42</v>
      </c>
      <c r="E564" t="s">
        <v>3125</v>
      </c>
      <c r="F564" t="s">
        <v>3263</v>
      </c>
      <c r="G564" t="s">
        <v>5458</v>
      </c>
      <c r="H564" t="s">
        <v>3125</v>
      </c>
      <c r="I564" t="s">
        <v>4661</v>
      </c>
      <c r="J564" t="s">
        <v>2648</v>
      </c>
      <c r="K564" t="s">
        <v>2395</v>
      </c>
    </row>
    <row r="565" spans="1:11">
      <c r="A565" s="69" t="s">
        <v>5457</v>
      </c>
      <c r="B565" t="s">
        <v>97</v>
      </c>
      <c r="C565" t="s">
        <v>3264</v>
      </c>
      <c r="D565" t="s">
        <v>42</v>
      </c>
      <c r="E565" t="s">
        <v>3125</v>
      </c>
      <c r="F565" t="s">
        <v>3265</v>
      </c>
      <c r="G565" t="s">
        <v>5458</v>
      </c>
      <c r="H565" t="s">
        <v>3125</v>
      </c>
      <c r="I565" t="s">
        <v>4661</v>
      </c>
      <c r="J565" t="s">
        <v>2648</v>
      </c>
      <c r="K565" t="s">
        <v>2395</v>
      </c>
    </row>
    <row r="566" spans="1:11">
      <c r="A566" s="69" t="s">
        <v>5457</v>
      </c>
      <c r="B566" t="s">
        <v>97</v>
      </c>
      <c r="C566" t="s">
        <v>3266</v>
      </c>
      <c r="D566" t="s">
        <v>44</v>
      </c>
      <c r="E566" t="s">
        <v>217</v>
      </c>
      <c r="F566" t="s">
        <v>3267</v>
      </c>
      <c r="G566" t="s">
        <v>5458</v>
      </c>
      <c r="H566" t="s">
        <v>217</v>
      </c>
      <c r="I566" t="s">
        <v>4661</v>
      </c>
      <c r="J566" t="s">
        <v>2648</v>
      </c>
      <c r="K566" t="s">
        <v>2395</v>
      </c>
    </row>
    <row r="567" spans="1:11">
      <c r="A567" s="69" t="s">
        <v>5457</v>
      </c>
      <c r="B567" t="s">
        <v>97</v>
      </c>
      <c r="C567" t="s">
        <v>3268</v>
      </c>
      <c r="D567" t="s">
        <v>56</v>
      </c>
      <c r="E567" t="s">
        <v>3269</v>
      </c>
      <c r="F567" t="s">
        <v>3270</v>
      </c>
      <c r="G567" t="s">
        <v>5458</v>
      </c>
      <c r="H567" t="s">
        <v>217</v>
      </c>
      <c r="I567" t="s">
        <v>4661</v>
      </c>
      <c r="J567" t="s">
        <v>2648</v>
      </c>
      <c r="K567" t="s">
        <v>2395</v>
      </c>
    </row>
    <row r="568" spans="1:11">
      <c r="A568" s="69" t="s">
        <v>5457</v>
      </c>
      <c r="B568" t="s">
        <v>97</v>
      </c>
      <c r="C568" t="s">
        <v>3271</v>
      </c>
      <c r="D568" t="s">
        <v>56</v>
      </c>
      <c r="E568" t="s">
        <v>3269</v>
      </c>
      <c r="F568" t="s">
        <v>3270</v>
      </c>
      <c r="G568" t="s">
        <v>5458</v>
      </c>
      <c r="H568" t="s">
        <v>217</v>
      </c>
      <c r="I568" t="s">
        <v>4661</v>
      </c>
      <c r="J568" t="s">
        <v>2648</v>
      </c>
      <c r="K568" t="s">
        <v>2395</v>
      </c>
    </row>
    <row r="569" spans="1:11">
      <c r="A569" s="69" t="s">
        <v>5457</v>
      </c>
      <c r="B569" t="s">
        <v>97</v>
      </c>
      <c r="C569" t="s">
        <v>3272</v>
      </c>
      <c r="D569" t="s">
        <v>56</v>
      </c>
      <c r="E569" t="s">
        <v>217</v>
      </c>
      <c r="F569" t="s">
        <v>3273</v>
      </c>
      <c r="G569" t="s">
        <v>5458</v>
      </c>
      <c r="H569" t="s">
        <v>217</v>
      </c>
      <c r="I569" t="s">
        <v>4661</v>
      </c>
      <c r="J569" t="s">
        <v>2648</v>
      </c>
      <c r="K569" t="s">
        <v>2395</v>
      </c>
    </row>
    <row r="570" spans="1:11">
      <c r="A570" s="69" t="s">
        <v>5457</v>
      </c>
      <c r="B570" t="s">
        <v>97</v>
      </c>
      <c r="C570" t="s">
        <v>3274</v>
      </c>
      <c r="D570" t="s">
        <v>57</v>
      </c>
      <c r="E570" t="s">
        <v>3125</v>
      </c>
      <c r="F570" t="s">
        <v>3275</v>
      </c>
      <c r="G570" t="s">
        <v>5458</v>
      </c>
      <c r="H570" t="s">
        <v>3125</v>
      </c>
      <c r="I570" t="s">
        <v>4661</v>
      </c>
      <c r="J570" t="s">
        <v>2648</v>
      </c>
      <c r="K570" t="s">
        <v>2395</v>
      </c>
    </row>
    <row r="571" spans="1:11">
      <c r="A571" s="69" t="s">
        <v>5457</v>
      </c>
      <c r="B571" t="s">
        <v>97</v>
      </c>
      <c r="C571" t="s">
        <v>3091</v>
      </c>
      <c r="D571" t="s">
        <v>57</v>
      </c>
      <c r="E571" t="s">
        <v>3092</v>
      </c>
      <c r="F571" t="s">
        <v>3093</v>
      </c>
      <c r="G571" t="s">
        <v>5459</v>
      </c>
      <c r="H571" t="s">
        <v>669</v>
      </c>
      <c r="I571" t="s">
        <v>4661</v>
      </c>
      <c r="J571" t="s">
        <v>715</v>
      </c>
      <c r="K571" t="s">
        <v>257</v>
      </c>
    </row>
    <row r="572" spans="1:11">
      <c r="A572" s="69" t="s">
        <v>5457</v>
      </c>
      <c r="B572" t="s">
        <v>97</v>
      </c>
      <c r="C572" t="s">
        <v>2947</v>
      </c>
      <c r="D572" t="s">
        <v>58</v>
      </c>
      <c r="E572" t="s">
        <v>2839</v>
      </c>
      <c r="F572" t="s">
        <v>2948</v>
      </c>
      <c r="G572" t="s">
        <v>5460</v>
      </c>
      <c r="H572" t="s">
        <v>217</v>
      </c>
      <c r="I572" t="s">
        <v>4661</v>
      </c>
      <c r="J572" t="s">
        <v>2650</v>
      </c>
      <c r="K572" t="s">
        <v>2651</v>
      </c>
    </row>
    <row r="573" spans="1:11">
      <c r="A573" s="69" t="s">
        <v>5457</v>
      </c>
      <c r="B573" t="s">
        <v>97</v>
      </c>
      <c r="C573" t="s">
        <v>3276</v>
      </c>
      <c r="D573" t="s">
        <v>58</v>
      </c>
      <c r="E573" t="s">
        <v>3125</v>
      </c>
      <c r="F573" t="s">
        <v>3277</v>
      </c>
      <c r="G573" t="s">
        <v>5458</v>
      </c>
      <c r="H573" t="s">
        <v>3125</v>
      </c>
      <c r="I573" t="s">
        <v>4661</v>
      </c>
      <c r="J573" t="s">
        <v>2648</v>
      </c>
      <c r="K573" t="s">
        <v>2395</v>
      </c>
    </row>
    <row r="574" spans="1:11">
      <c r="A574" s="69" t="s">
        <v>5457</v>
      </c>
      <c r="B574" t="s">
        <v>97</v>
      </c>
      <c r="C574" t="s">
        <v>3278</v>
      </c>
      <c r="D574" t="s">
        <v>58</v>
      </c>
      <c r="E574" t="s">
        <v>217</v>
      </c>
      <c r="F574" t="s">
        <v>3279</v>
      </c>
      <c r="G574" t="s">
        <v>5458</v>
      </c>
      <c r="H574" t="s">
        <v>217</v>
      </c>
      <c r="I574" t="s">
        <v>4661</v>
      </c>
      <c r="J574" t="s">
        <v>2648</v>
      </c>
      <c r="K574" t="s">
        <v>2395</v>
      </c>
    </row>
    <row r="575" spans="1:11">
      <c r="A575" s="69" t="s">
        <v>5457</v>
      </c>
      <c r="B575" t="s">
        <v>97</v>
      </c>
      <c r="C575" t="s">
        <v>2949</v>
      </c>
      <c r="D575" t="s">
        <v>56</v>
      </c>
      <c r="G575" t="s">
        <v>5435</v>
      </c>
      <c r="I575" t="s">
        <v>4661</v>
      </c>
    </row>
    <row r="576" spans="1:11">
      <c r="A576" s="69" t="s">
        <v>5457</v>
      </c>
      <c r="B576" t="s">
        <v>97</v>
      </c>
      <c r="C576" t="s">
        <v>3280</v>
      </c>
      <c r="D576" t="s">
        <v>3281</v>
      </c>
      <c r="E576" t="s">
        <v>217</v>
      </c>
      <c r="F576" t="s">
        <v>3282</v>
      </c>
      <c r="G576" t="s">
        <v>5458</v>
      </c>
      <c r="H576" t="s">
        <v>217</v>
      </c>
      <c r="I576" t="s">
        <v>4661</v>
      </c>
      <c r="J576" t="s">
        <v>2648</v>
      </c>
      <c r="K576" t="s">
        <v>2395</v>
      </c>
    </row>
    <row r="577" spans="1:11">
      <c r="A577" s="69" t="s">
        <v>5457</v>
      </c>
      <c r="B577" t="s">
        <v>97</v>
      </c>
      <c r="C577" t="s">
        <v>3283</v>
      </c>
      <c r="D577" t="s">
        <v>3284</v>
      </c>
      <c r="E577" t="s">
        <v>3125</v>
      </c>
      <c r="F577" t="s">
        <v>3285</v>
      </c>
      <c r="G577" t="s">
        <v>5458</v>
      </c>
      <c r="H577" t="s">
        <v>3125</v>
      </c>
      <c r="I577" t="s">
        <v>4661</v>
      </c>
      <c r="J577" t="s">
        <v>2648</v>
      </c>
      <c r="K577" t="s">
        <v>2395</v>
      </c>
    </row>
    <row r="578" spans="1:11">
      <c r="A578" s="69" t="s">
        <v>5457</v>
      </c>
      <c r="B578" t="s">
        <v>97</v>
      </c>
      <c r="C578" t="s">
        <v>3286</v>
      </c>
      <c r="D578" t="s">
        <v>40</v>
      </c>
      <c r="E578" t="s">
        <v>217</v>
      </c>
      <c r="F578" t="s">
        <v>3287</v>
      </c>
      <c r="G578" t="s">
        <v>5458</v>
      </c>
      <c r="H578" t="s">
        <v>217</v>
      </c>
      <c r="I578" t="s">
        <v>4661</v>
      </c>
      <c r="J578" t="s">
        <v>2648</v>
      </c>
      <c r="K578" t="s">
        <v>2395</v>
      </c>
    </row>
    <row r="579" spans="1:11">
      <c r="A579" s="69" t="s">
        <v>5457</v>
      </c>
      <c r="B579" t="s">
        <v>97</v>
      </c>
      <c r="C579" t="s">
        <v>3288</v>
      </c>
      <c r="E579" t="s">
        <v>217</v>
      </c>
      <c r="G579" t="s">
        <v>5458</v>
      </c>
      <c r="H579" t="s">
        <v>217</v>
      </c>
      <c r="I579" t="s">
        <v>4661</v>
      </c>
      <c r="J579" t="s">
        <v>2648</v>
      </c>
      <c r="K579" t="s">
        <v>2395</v>
      </c>
    </row>
    <row r="580" spans="1:11">
      <c r="A580" s="69" t="s">
        <v>5457</v>
      </c>
      <c r="B580" t="s">
        <v>14</v>
      </c>
      <c r="C580" t="s">
        <v>3095</v>
      </c>
      <c r="D580" t="s">
        <v>19</v>
      </c>
      <c r="E580" t="s">
        <v>669</v>
      </c>
      <c r="F580" t="s">
        <v>3096</v>
      </c>
      <c r="G580" t="s">
        <v>5459</v>
      </c>
      <c r="H580" t="s">
        <v>669</v>
      </c>
      <c r="I580" t="s">
        <v>4664</v>
      </c>
      <c r="J580" t="s">
        <v>715</v>
      </c>
      <c r="K580" t="s">
        <v>257</v>
      </c>
    </row>
    <row r="581" spans="1:11">
      <c r="A581" s="69" t="s">
        <v>5457</v>
      </c>
      <c r="B581" t="s">
        <v>14</v>
      </c>
      <c r="C581" t="s">
        <v>2958</v>
      </c>
      <c r="E581" t="s">
        <v>2959</v>
      </c>
      <c r="G581" t="s">
        <v>5458</v>
      </c>
      <c r="H581" t="s">
        <v>217</v>
      </c>
      <c r="I581" t="s">
        <v>4664</v>
      </c>
      <c r="J581" t="s">
        <v>2648</v>
      </c>
      <c r="K581" t="s">
        <v>2395</v>
      </c>
    </row>
    <row r="582" spans="1:11">
      <c r="A582" s="69" t="s">
        <v>5457</v>
      </c>
      <c r="B582" t="s">
        <v>14</v>
      </c>
      <c r="C582" t="s">
        <v>3290</v>
      </c>
      <c r="D582" t="s">
        <v>3291</v>
      </c>
      <c r="E582" t="s">
        <v>3125</v>
      </c>
      <c r="F582" t="s">
        <v>3292</v>
      </c>
      <c r="G582" t="s">
        <v>5458</v>
      </c>
      <c r="H582" t="s">
        <v>3125</v>
      </c>
      <c r="I582" t="s">
        <v>4664</v>
      </c>
      <c r="J582" t="s">
        <v>2648</v>
      </c>
      <c r="K582" t="s">
        <v>2395</v>
      </c>
    </row>
    <row r="583" spans="1:11">
      <c r="A583" s="69" t="s">
        <v>5457</v>
      </c>
      <c r="B583" t="s">
        <v>14</v>
      </c>
      <c r="C583" t="s">
        <v>3293</v>
      </c>
      <c r="E583" t="s">
        <v>217</v>
      </c>
      <c r="G583" t="s">
        <v>5458</v>
      </c>
      <c r="H583" t="s">
        <v>217</v>
      </c>
      <c r="I583" t="s">
        <v>4664</v>
      </c>
      <c r="J583" t="s">
        <v>2648</v>
      </c>
      <c r="K583" t="s">
        <v>2395</v>
      </c>
    </row>
    <row r="584" spans="1:11">
      <c r="A584" s="69" t="s">
        <v>5457</v>
      </c>
      <c r="B584" t="s">
        <v>7</v>
      </c>
      <c r="C584" t="s">
        <v>3295</v>
      </c>
      <c r="D584" t="s">
        <v>10</v>
      </c>
      <c r="E584" t="s">
        <v>217</v>
      </c>
      <c r="G584" t="s">
        <v>5458</v>
      </c>
      <c r="H584" t="s">
        <v>217</v>
      </c>
      <c r="I584" t="s">
        <v>4668</v>
      </c>
      <c r="J584" t="s">
        <v>2648</v>
      </c>
      <c r="K584" t="s">
        <v>2395</v>
      </c>
    </row>
    <row r="585" spans="1:11">
      <c r="A585" s="69" t="s">
        <v>5457</v>
      </c>
      <c r="B585" t="s">
        <v>7</v>
      </c>
      <c r="C585" t="s">
        <v>3296</v>
      </c>
      <c r="D585" t="s">
        <v>3297</v>
      </c>
      <c r="E585" t="s">
        <v>217</v>
      </c>
      <c r="F585" t="s">
        <v>3298</v>
      </c>
      <c r="G585" t="s">
        <v>5458</v>
      </c>
      <c r="H585" t="s">
        <v>217</v>
      </c>
      <c r="I585" t="s">
        <v>4668</v>
      </c>
      <c r="J585" t="s">
        <v>2648</v>
      </c>
      <c r="K585" t="s">
        <v>2395</v>
      </c>
    </row>
    <row r="586" spans="1:11">
      <c r="A586" s="69" t="s">
        <v>5457</v>
      </c>
      <c r="B586" t="s">
        <v>7</v>
      </c>
      <c r="C586" t="s">
        <v>3299</v>
      </c>
      <c r="D586" t="s">
        <v>3297</v>
      </c>
      <c r="E586" t="s">
        <v>217</v>
      </c>
      <c r="G586" t="s">
        <v>5458</v>
      </c>
      <c r="H586" t="s">
        <v>217</v>
      </c>
      <c r="I586" t="s">
        <v>4668</v>
      </c>
      <c r="J586" t="s">
        <v>2648</v>
      </c>
      <c r="K586" t="s">
        <v>2395</v>
      </c>
    </row>
    <row r="587" spans="1:11">
      <c r="A587" s="69" t="s">
        <v>5457</v>
      </c>
      <c r="B587" t="s">
        <v>7</v>
      </c>
      <c r="C587" t="s">
        <v>3300</v>
      </c>
      <c r="D587" t="s">
        <v>12</v>
      </c>
      <c r="E587" t="s">
        <v>217</v>
      </c>
      <c r="F587" t="s">
        <v>3301</v>
      </c>
      <c r="G587" t="s">
        <v>5458</v>
      </c>
      <c r="H587" t="s">
        <v>217</v>
      </c>
      <c r="I587" t="s">
        <v>4668</v>
      </c>
      <c r="J587" t="s">
        <v>2648</v>
      </c>
      <c r="K587" t="s">
        <v>2395</v>
      </c>
    </row>
    <row r="588" spans="1:11">
      <c r="A588" s="69" t="s">
        <v>5457</v>
      </c>
      <c r="B588" t="s">
        <v>4398</v>
      </c>
      <c r="C588" t="s">
        <v>3303</v>
      </c>
      <c r="D588" t="s">
        <v>2980</v>
      </c>
      <c r="E588" t="s">
        <v>217</v>
      </c>
      <c r="G588" t="s">
        <v>5458</v>
      </c>
      <c r="H588" t="s">
        <v>217</v>
      </c>
      <c r="I588" t="s">
        <v>4672</v>
      </c>
      <c r="J588" t="s">
        <v>2648</v>
      </c>
      <c r="K588" t="s">
        <v>2395</v>
      </c>
    </row>
    <row r="589" spans="1:11">
      <c r="A589" s="69" t="s">
        <v>5457</v>
      </c>
      <c r="B589" t="s">
        <v>4398</v>
      </c>
      <c r="C589" t="s">
        <v>3304</v>
      </c>
      <c r="D589" t="s">
        <v>2980</v>
      </c>
      <c r="E589" t="s">
        <v>3305</v>
      </c>
      <c r="G589" t="s">
        <v>5458</v>
      </c>
      <c r="H589" t="s">
        <v>217</v>
      </c>
      <c r="I589" t="s">
        <v>4672</v>
      </c>
      <c r="J589" t="s">
        <v>2648</v>
      </c>
      <c r="K589" t="s">
        <v>2395</v>
      </c>
    </row>
    <row r="590" spans="1:11">
      <c r="A590" s="69" t="s">
        <v>5457</v>
      </c>
      <c r="B590" t="s">
        <v>4398</v>
      </c>
      <c r="C590" t="s">
        <v>3306</v>
      </c>
      <c r="D590" t="s">
        <v>2980</v>
      </c>
      <c r="E590" t="s">
        <v>3257</v>
      </c>
      <c r="F590" t="s">
        <v>3307</v>
      </c>
      <c r="G590" t="s">
        <v>5458</v>
      </c>
      <c r="H590" t="s">
        <v>217</v>
      </c>
      <c r="I590" t="s">
        <v>4672</v>
      </c>
      <c r="J590" t="s">
        <v>2648</v>
      </c>
      <c r="K590" t="s">
        <v>2395</v>
      </c>
    </row>
    <row r="591" spans="1:11">
      <c r="A591" s="69" t="s">
        <v>5457</v>
      </c>
      <c r="B591" t="s">
        <v>4398</v>
      </c>
      <c r="C591" t="s">
        <v>3308</v>
      </c>
      <c r="D591" t="s">
        <v>2980</v>
      </c>
      <c r="E591" t="s">
        <v>217</v>
      </c>
      <c r="G591" t="s">
        <v>5458</v>
      </c>
      <c r="H591" t="s">
        <v>217</v>
      </c>
      <c r="I591" t="s">
        <v>4672</v>
      </c>
      <c r="J591" t="s">
        <v>2648</v>
      </c>
      <c r="K591" t="s">
        <v>2395</v>
      </c>
    </row>
    <row r="592" spans="1:11">
      <c r="A592" s="69" t="s">
        <v>5457</v>
      </c>
      <c r="B592" t="s">
        <v>47</v>
      </c>
      <c r="C592" t="s">
        <v>3310</v>
      </c>
      <c r="D592" t="s">
        <v>3311</v>
      </c>
      <c r="E592" t="s">
        <v>3312</v>
      </c>
      <c r="G592" t="s">
        <v>5458</v>
      </c>
      <c r="H592" t="s">
        <v>217</v>
      </c>
      <c r="I592" t="s">
        <v>4676</v>
      </c>
      <c r="J592" t="s">
        <v>2648</v>
      </c>
      <c r="K592" t="s">
        <v>2395</v>
      </c>
    </row>
    <row r="593" spans="1:11">
      <c r="A593" s="69" t="s">
        <v>5457</v>
      </c>
      <c r="B593" t="s">
        <v>47</v>
      </c>
      <c r="C593" t="s">
        <v>3098</v>
      </c>
      <c r="D593" t="s">
        <v>2957</v>
      </c>
      <c r="E593" t="s">
        <v>669</v>
      </c>
      <c r="F593" t="s">
        <v>3099</v>
      </c>
      <c r="G593" t="s">
        <v>5459</v>
      </c>
      <c r="H593" t="s">
        <v>669</v>
      </c>
      <c r="I593" t="s">
        <v>4676</v>
      </c>
      <c r="J593" t="s">
        <v>715</v>
      </c>
      <c r="K593" t="s">
        <v>257</v>
      </c>
    </row>
    <row r="594" spans="1:11">
      <c r="A594" s="69" t="s">
        <v>5457</v>
      </c>
      <c r="B594" t="s">
        <v>47</v>
      </c>
      <c r="C594" t="s">
        <v>3313</v>
      </c>
      <c r="D594" t="s">
        <v>3314</v>
      </c>
      <c r="E594" t="s">
        <v>3315</v>
      </c>
      <c r="G594" t="s">
        <v>5458</v>
      </c>
      <c r="H594" t="s">
        <v>217</v>
      </c>
      <c r="I594" t="s">
        <v>4676</v>
      </c>
      <c r="J594" t="s">
        <v>2648</v>
      </c>
      <c r="K594" t="s">
        <v>2395</v>
      </c>
    </row>
    <row r="595" spans="1:11">
      <c r="A595" s="69" t="s">
        <v>5457</v>
      </c>
      <c r="B595" t="s">
        <v>47</v>
      </c>
      <c r="C595" t="s">
        <v>3316</v>
      </c>
      <c r="D595" t="s">
        <v>3317</v>
      </c>
      <c r="E595" t="s">
        <v>217</v>
      </c>
      <c r="G595" t="s">
        <v>5458</v>
      </c>
      <c r="H595" t="s">
        <v>217</v>
      </c>
      <c r="I595" t="s">
        <v>4676</v>
      </c>
      <c r="J595" t="s">
        <v>2648</v>
      </c>
      <c r="K595" t="s">
        <v>2395</v>
      </c>
    </row>
    <row r="596" spans="1:11">
      <c r="A596" s="69" t="s">
        <v>5457</v>
      </c>
      <c r="B596" t="s">
        <v>47</v>
      </c>
      <c r="C596" t="s">
        <v>3100</v>
      </c>
      <c r="D596" t="s">
        <v>3101</v>
      </c>
      <c r="E596" t="s">
        <v>669</v>
      </c>
      <c r="G596" t="s">
        <v>5459</v>
      </c>
      <c r="H596" t="s">
        <v>669</v>
      </c>
      <c r="I596" t="s">
        <v>4676</v>
      </c>
      <c r="J596" t="s">
        <v>715</v>
      </c>
      <c r="K596" t="s">
        <v>257</v>
      </c>
    </row>
    <row r="597" spans="1:11">
      <c r="A597" s="69" t="s">
        <v>5457</v>
      </c>
      <c r="B597" t="s">
        <v>47</v>
      </c>
      <c r="C597" t="s">
        <v>3318</v>
      </c>
      <c r="D597" t="s">
        <v>3319</v>
      </c>
      <c r="E597" t="s">
        <v>217</v>
      </c>
      <c r="G597" t="s">
        <v>5458</v>
      </c>
      <c r="H597" t="s">
        <v>217</v>
      </c>
      <c r="I597" t="s">
        <v>4676</v>
      </c>
      <c r="J597" t="s">
        <v>2648</v>
      </c>
      <c r="K597" t="s">
        <v>2395</v>
      </c>
    </row>
    <row r="598" spans="1:11">
      <c r="A598" s="69" t="s">
        <v>5457</v>
      </c>
      <c r="B598" t="s">
        <v>47</v>
      </c>
      <c r="C598" t="s">
        <v>3320</v>
      </c>
      <c r="D598" t="s">
        <v>3317</v>
      </c>
      <c r="E598" t="s">
        <v>217</v>
      </c>
      <c r="G598" t="s">
        <v>5458</v>
      </c>
      <c r="H598" t="s">
        <v>217</v>
      </c>
      <c r="I598" t="s">
        <v>4676</v>
      </c>
      <c r="J598" t="s">
        <v>2648</v>
      </c>
      <c r="K598" t="s">
        <v>2395</v>
      </c>
    </row>
    <row r="599" spans="1:11">
      <c r="A599" s="69" t="s">
        <v>5457</v>
      </c>
      <c r="B599" t="s">
        <v>47</v>
      </c>
      <c r="C599" t="s">
        <v>3321</v>
      </c>
      <c r="D599" t="s">
        <v>3317</v>
      </c>
      <c r="E599" t="s">
        <v>217</v>
      </c>
      <c r="G599" t="s">
        <v>5458</v>
      </c>
      <c r="H599" t="s">
        <v>217</v>
      </c>
      <c r="I599" t="s">
        <v>4676</v>
      </c>
      <c r="J599" t="s">
        <v>2648</v>
      </c>
      <c r="K599" t="s">
        <v>2395</v>
      </c>
    </row>
    <row r="600" spans="1:11">
      <c r="A600" s="69" t="s">
        <v>5457</v>
      </c>
      <c r="B600" t="s">
        <v>60</v>
      </c>
      <c r="C600" t="s">
        <v>3323</v>
      </c>
      <c r="D600" t="s">
        <v>10</v>
      </c>
      <c r="E600" t="s">
        <v>217</v>
      </c>
      <c r="G600" t="s">
        <v>5458</v>
      </c>
      <c r="H600" t="s">
        <v>217</v>
      </c>
      <c r="I600" t="s">
        <v>4680</v>
      </c>
      <c r="J600" t="s">
        <v>2648</v>
      </c>
      <c r="K600" t="s">
        <v>2395</v>
      </c>
    </row>
    <row r="601" spans="1:11">
      <c r="A601" s="69" t="s">
        <v>5457</v>
      </c>
      <c r="B601" t="s">
        <v>60</v>
      </c>
      <c r="C601" t="s">
        <v>2961</v>
      </c>
      <c r="D601" t="s">
        <v>10</v>
      </c>
      <c r="E601" t="s">
        <v>2847</v>
      </c>
      <c r="G601" t="s">
        <v>5460</v>
      </c>
      <c r="H601" t="s">
        <v>3391</v>
      </c>
      <c r="I601" t="s">
        <v>4680</v>
      </c>
      <c r="J601" t="s">
        <v>2650</v>
      </c>
      <c r="K601" t="s">
        <v>2651</v>
      </c>
    </row>
    <row r="602" spans="1:11">
      <c r="A602" s="69" t="s">
        <v>5457</v>
      </c>
      <c r="B602" t="s">
        <v>60</v>
      </c>
      <c r="C602" t="s">
        <v>2962</v>
      </c>
      <c r="D602" t="s">
        <v>10</v>
      </c>
      <c r="E602" t="s">
        <v>2847</v>
      </c>
      <c r="G602" t="s">
        <v>5460</v>
      </c>
      <c r="H602" t="s">
        <v>3391</v>
      </c>
      <c r="I602" t="s">
        <v>4680</v>
      </c>
      <c r="J602" t="s">
        <v>2650</v>
      </c>
      <c r="K602" t="s">
        <v>2651</v>
      </c>
    </row>
    <row r="603" spans="1:11">
      <c r="A603" s="69" t="s">
        <v>5457</v>
      </c>
      <c r="B603" t="s">
        <v>60</v>
      </c>
      <c r="C603" t="s">
        <v>2963</v>
      </c>
      <c r="D603" t="s">
        <v>10</v>
      </c>
      <c r="E603" t="s">
        <v>2847</v>
      </c>
      <c r="G603" t="s">
        <v>5460</v>
      </c>
      <c r="H603" t="s">
        <v>3391</v>
      </c>
      <c r="I603" t="s">
        <v>4680</v>
      </c>
      <c r="J603" t="s">
        <v>2650</v>
      </c>
      <c r="K603" t="s">
        <v>2651</v>
      </c>
    </row>
    <row r="604" spans="1:11">
      <c r="A604" s="69" t="s">
        <v>5457</v>
      </c>
      <c r="B604" t="s">
        <v>60</v>
      </c>
      <c r="C604" t="s">
        <v>2964</v>
      </c>
      <c r="D604" t="s">
        <v>10</v>
      </c>
      <c r="E604" t="s">
        <v>2847</v>
      </c>
      <c r="G604" t="s">
        <v>5460</v>
      </c>
      <c r="H604" t="s">
        <v>3391</v>
      </c>
      <c r="I604" t="s">
        <v>4680</v>
      </c>
      <c r="J604" t="s">
        <v>2650</v>
      </c>
      <c r="K604" t="s">
        <v>2651</v>
      </c>
    </row>
    <row r="605" spans="1:11">
      <c r="A605" s="69" t="s">
        <v>5457</v>
      </c>
      <c r="B605" t="s">
        <v>60</v>
      </c>
      <c r="C605" t="s">
        <v>3324</v>
      </c>
      <c r="D605" t="s">
        <v>61</v>
      </c>
      <c r="E605" t="s">
        <v>217</v>
      </c>
      <c r="F605" t="s">
        <v>3325</v>
      </c>
      <c r="G605" t="s">
        <v>5458</v>
      </c>
      <c r="H605" t="s">
        <v>217</v>
      </c>
      <c r="I605" t="s">
        <v>4680</v>
      </c>
      <c r="J605" t="s">
        <v>2648</v>
      </c>
      <c r="K605" t="s">
        <v>2395</v>
      </c>
    </row>
    <row r="606" spans="1:11">
      <c r="A606" s="69" t="s">
        <v>5457</v>
      </c>
      <c r="B606" t="s">
        <v>60</v>
      </c>
      <c r="C606" t="s">
        <v>3326</v>
      </c>
      <c r="D606" t="s">
        <v>61</v>
      </c>
      <c r="E606" t="s">
        <v>217</v>
      </c>
      <c r="G606" t="s">
        <v>5458</v>
      </c>
      <c r="H606" t="s">
        <v>217</v>
      </c>
      <c r="I606" t="s">
        <v>4680</v>
      </c>
      <c r="J606" t="s">
        <v>2648</v>
      </c>
      <c r="K606" t="s">
        <v>2395</v>
      </c>
    </row>
    <row r="607" spans="1:11">
      <c r="A607" s="69" t="s">
        <v>5457</v>
      </c>
      <c r="B607" t="s">
        <v>54</v>
      </c>
      <c r="C607" t="s">
        <v>3328</v>
      </c>
      <c r="D607" t="s">
        <v>74</v>
      </c>
      <c r="E607" t="s">
        <v>217</v>
      </c>
      <c r="G607" t="s">
        <v>5458</v>
      </c>
      <c r="H607" t="s">
        <v>217</v>
      </c>
      <c r="I607" t="s">
        <v>4682</v>
      </c>
      <c r="J607" t="s">
        <v>2648</v>
      </c>
      <c r="K607" t="s">
        <v>2395</v>
      </c>
    </row>
    <row r="608" spans="1:11">
      <c r="A608" s="69" t="s">
        <v>5457</v>
      </c>
      <c r="B608" t="s">
        <v>54</v>
      </c>
      <c r="C608" t="s">
        <v>3329</v>
      </c>
      <c r="D608" t="s">
        <v>3330</v>
      </c>
      <c r="E608" t="s">
        <v>3312</v>
      </c>
      <c r="G608" t="s">
        <v>5458</v>
      </c>
      <c r="H608" t="s">
        <v>217</v>
      </c>
      <c r="I608" t="s">
        <v>4682</v>
      </c>
      <c r="J608" t="s">
        <v>2648</v>
      </c>
      <c r="K608" t="s">
        <v>2395</v>
      </c>
    </row>
    <row r="609" spans="1:11">
      <c r="A609" s="69" t="s">
        <v>5457</v>
      </c>
      <c r="B609" t="s">
        <v>54</v>
      </c>
      <c r="C609" t="s">
        <v>3331</v>
      </c>
      <c r="D609" t="s">
        <v>74</v>
      </c>
      <c r="E609" t="s">
        <v>3332</v>
      </c>
      <c r="F609" t="s">
        <v>3333</v>
      </c>
      <c r="G609" t="s">
        <v>5458</v>
      </c>
      <c r="H609" t="s">
        <v>217</v>
      </c>
      <c r="I609" t="s">
        <v>4682</v>
      </c>
      <c r="J609" t="s">
        <v>2648</v>
      </c>
      <c r="K609" t="s">
        <v>2395</v>
      </c>
    </row>
    <row r="610" spans="1:11">
      <c r="A610" s="69" t="s">
        <v>5457</v>
      </c>
      <c r="B610" t="s">
        <v>54</v>
      </c>
      <c r="C610" t="s">
        <v>3334</v>
      </c>
      <c r="D610" t="s">
        <v>2957</v>
      </c>
      <c r="E610" t="s">
        <v>3335</v>
      </c>
      <c r="G610" t="s">
        <v>5458</v>
      </c>
      <c r="H610" t="s">
        <v>217</v>
      </c>
      <c r="I610" t="s">
        <v>4682</v>
      </c>
      <c r="J610" t="s">
        <v>2648</v>
      </c>
      <c r="K610" t="s">
        <v>2395</v>
      </c>
    </row>
    <row r="611" spans="1:11">
      <c r="A611" s="69" t="s">
        <v>5457</v>
      </c>
      <c r="B611" t="s">
        <v>54</v>
      </c>
      <c r="C611" t="s">
        <v>2966</v>
      </c>
      <c r="D611" t="s">
        <v>2957</v>
      </c>
      <c r="E611" t="s">
        <v>2847</v>
      </c>
      <c r="G611" t="s">
        <v>5460</v>
      </c>
      <c r="H611" t="s">
        <v>3391</v>
      </c>
      <c r="I611" t="s">
        <v>4682</v>
      </c>
      <c r="J611" t="s">
        <v>2650</v>
      </c>
      <c r="K611" t="s">
        <v>2651</v>
      </c>
    </row>
    <row r="612" spans="1:11">
      <c r="A612" s="69" t="s">
        <v>5457</v>
      </c>
      <c r="B612" t="s">
        <v>54</v>
      </c>
      <c r="C612" t="s">
        <v>2967</v>
      </c>
      <c r="D612" t="s">
        <v>2957</v>
      </c>
      <c r="E612" t="s">
        <v>2847</v>
      </c>
      <c r="G612" t="s">
        <v>5460</v>
      </c>
      <c r="H612" t="s">
        <v>3391</v>
      </c>
      <c r="I612" t="s">
        <v>4682</v>
      </c>
      <c r="J612" t="s">
        <v>2650</v>
      </c>
      <c r="K612" t="s">
        <v>2651</v>
      </c>
    </row>
    <row r="613" spans="1:11">
      <c r="A613" s="69" t="s">
        <v>5457</v>
      </c>
      <c r="B613" t="s">
        <v>54</v>
      </c>
      <c r="C613" t="s">
        <v>2968</v>
      </c>
      <c r="D613" t="s">
        <v>2957</v>
      </c>
      <c r="E613" t="s">
        <v>2847</v>
      </c>
      <c r="G613" t="s">
        <v>5460</v>
      </c>
      <c r="H613" t="s">
        <v>3391</v>
      </c>
      <c r="I613" t="s">
        <v>4682</v>
      </c>
      <c r="J613" t="s">
        <v>2650</v>
      </c>
      <c r="K613" t="s">
        <v>2651</v>
      </c>
    </row>
    <row r="614" spans="1:11">
      <c r="A614" s="69" t="s">
        <v>5457</v>
      </c>
      <c r="B614" t="s">
        <v>54</v>
      </c>
      <c r="C614" t="s">
        <v>3336</v>
      </c>
      <c r="D614" t="s">
        <v>74</v>
      </c>
      <c r="E614" t="s">
        <v>3125</v>
      </c>
      <c r="G614" t="s">
        <v>5458</v>
      </c>
      <c r="H614" t="s">
        <v>3125</v>
      </c>
      <c r="I614" t="s">
        <v>4682</v>
      </c>
      <c r="J614" t="s">
        <v>2648</v>
      </c>
      <c r="K614" t="s">
        <v>2395</v>
      </c>
    </row>
    <row r="615" spans="1:11">
      <c r="A615" s="69" t="s">
        <v>5457</v>
      </c>
      <c r="B615" t="s">
        <v>54</v>
      </c>
      <c r="C615" t="s">
        <v>3337</v>
      </c>
      <c r="D615" t="s">
        <v>83</v>
      </c>
      <c r="E615" t="s">
        <v>217</v>
      </c>
      <c r="G615" t="s">
        <v>5458</v>
      </c>
      <c r="H615" t="s">
        <v>217</v>
      </c>
      <c r="I615" t="s">
        <v>4682</v>
      </c>
      <c r="J615" t="s">
        <v>2648</v>
      </c>
      <c r="K615" t="s">
        <v>2395</v>
      </c>
    </row>
    <row r="616" spans="1:11">
      <c r="A616" s="69" t="s">
        <v>5457</v>
      </c>
      <c r="B616" t="s">
        <v>54</v>
      </c>
      <c r="C616" t="s">
        <v>3338</v>
      </c>
      <c r="D616" t="s">
        <v>3330</v>
      </c>
      <c r="E616" t="s">
        <v>217</v>
      </c>
      <c r="G616" t="s">
        <v>5458</v>
      </c>
      <c r="H616" t="s">
        <v>217</v>
      </c>
      <c r="I616" t="s">
        <v>4682</v>
      </c>
      <c r="J616" t="s">
        <v>2648</v>
      </c>
      <c r="K616" t="s">
        <v>2395</v>
      </c>
    </row>
    <row r="617" spans="1:11">
      <c r="A617" s="69" t="s">
        <v>5457</v>
      </c>
      <c r="B617" t="s">
        <v>73</v>
      </c>
      <c r="C617" t="s">
        <v>3343</v>
      </c>
      <c r="D617" t="s">
        <v>2957</v>
      </c>
      <c r="E617" t="s">
        <v>3125</v>
      </c>
      <c r="G617" t="s">
        <v>5458</v>
      </c>
      <c r="H617" t="s">
        <v>3125</v>
      </c>
      <c r="I617" t="s">
        <v>4684</v>
      </c>
      <c r="J617" t="s">
        <v>2648</v>
      </c>
      <c r="K617" t="s">
        <v>2395</v>
      </c>
    </row>
    <row r="618" spans="1:11">
      <c r="A618" s="69" t="s">
        <v>5457</v>
      </c>
      <c r="B618" t="s">
        <v>73</v>
      </c>
      <c r="C618" t="s">
        <v>3105</v>
      </c>
      <c r="D618" t="s">
        <v>2957</v>
      </c>
      <c r="E618" t="s">
        <v>3106</v>
      </c>
      <c r="G618" t="s">
        <v>5459</v>
      </c>
      <c r="H618" t="s">
        <v>3083</v>
      </c>
      <c r="I618" t="s">
        <v>4684</v>
      </c>
      <c r="J618" t="s">
        <v>715</v>
      </c>
      <c r="K618" t="s">
        <v>257</v>
      </c>
    </row>
    <row r="619" spans="1:11">
      <c r="A619" s="69" t="s">
        <v>5457</v>
      </c>
      <c r="B619" t="s">
        <v>73</v>
      </c>
      <c r="C619" t="s">
        <v>3344</v>
      </c>
      <c r="D619" t="s">
        <v>74</v>
      </c>
      <c r="E619" t="s">
        <v>217</v>
      </c>
      <c r="G619" t="s">
        <v>5458</v>
      </c>
      <c r="H619" t="s">
        <v>217</v>
      </c>
      <c r="I619" t="s">
        <v>4684</v>
      </c>
      <c r="J619" t="s">
        <v>2648</v>
      </c>
      <c r="K619" t="s">
        <v>2395</v>
      </c>
    </row>
    <row r="620" spans="1:11">
      <c r="A620" s="69" t="s">
        <v>5457</v>
      </c>
      <c r="B620" t="s">
        <v>73</v>
      </c>
      <c r="C620" t="s">
        <v>3345</v>
      </c>
      <c r="D620" t="s">
        <v>74</v>
      </c>
      <c r="E620" t="s">
        <v>217</v>
      </c>
      <c r="G620" t="s">
        <v>5458</v>
      </c>
      <c r="H620" t="s">
        <v>217</v>
      </c>
      <c r="I620" t="s">
        <v>4684</v>
      </c>
      <c r="J620" t="s">
        <v>2648</v>
      </c>
      <c r="K620" t="s">
        <v>2395</v>
      </c>
    </row>
    <row r="621" spans="1:11">
      <c r="A621" s="69" t="s">
        <v>5457</v>
      </c>
      <c r="B621" t="s">
        <v>73</v>
      </c>
      <c r="C621" t="s">
        <v>3346</v>
      </c>
      <c r="D621" t="s">
        <v>61</v>
      </c>
      <c r="E621" t="s">
        <v>217</v>
      </c>
      <c r="G621" t="s">
        <v>5458</v>
      </c>
      <c r="H621" t="s">
        <v>217</v>
      </c>
      <c r="I621" t="s">
        <v>4684</v>
      </c>
      <c r="J621" t="s">
        <v>2648</v>
      </c>
      <c r="K621" t="s">
        <v>2395</v>
      </c>
    </row>
    <row r="622" spans="1:11">
      <c r="A622" s="69" t="s">
        <v>5457</v>
      </c>
      <c r="B622" t="s">
        <v>73</v>
      </c>
      <c r="C622" t="s">
        <v>3347</v>
      </c>
      <c r="D622" t="s">
        <v>75</v>
      </c>
      <c r="E622" t="s">
        <v>3125</v>
      </c>
      <c r="G622" t="s">
        <v>5458</v>
      </c>
      <c r="H622" t="s">
        <v>3125</v>
      </c>
      <c r="I622" t="s">
        <v>4684</v>
      </c>
      <c r="J622" t="s">
        <v>2648</v>
      </c>
      <c r="K622" t="s">
        <v>2395</v>
      </c>
    </row>
    <row r="623" spans="1:11">
      <c r="A623" s="69" t="s">
        <v>5457</v>
      </c>
      <c r="B623" t="s">
        <v>73</v>
      </c>
      <c r="C623" t="s">
        <v>3348</v>
      </c>
      <c r="D623" t="s">
        <v>75</v>
      </c>
      <c r="E623" t="s">
        <v>3125</v>
      </c>
      <c r="G623" t="s">
        <v>5458</v>
      </c>
      <c r="H623" t="s">
        <v>3125</v>
      </c>
      <c r="I623" t="s">
        <v>4684</v>
      </c>
      <c r="J623" t="s">
        <v>2648</v>
      </c>
      <c r="K623" t="s">
        <v>2395</v>
      </c>
    </row>
    <row r="624" spans="1:11">
      <c r="A624" s="69" t="s">
        <v>5457</v>
      </c>
      <c r="B624" t="s">
        <v>73</v>
      </c>
      <c r="C624" t="s">
        <v>2970</v>
      </c>
      <c r="D624" t="s">
        <v>2957</v>
      </c>
      <c r="E624" t="s">
        <v>2847</v>
      </c>
      <c r="G624" t="s">
        <v>5460</v>
      </c>
      <c r="H624" t="s">
        <v>3391</v>
      </c>
      <c r="I624" t="s">
        <v>4684</v>
      </c>
      <c r="J624" t="s">
        <v>2650</v>
      </c>
      <c r="K624" t="s">
        <v>2651</v>
      </c>
    </row>
    <row r="625" spans="1:11">
      <c r="A625" s="69" t="s">
        <v>5457</v>
      </c>
      <c r="B625" t="s">
        <v>73</v>
      </c>
      <c r="C625" t="s">
        <v>3349</v>
      </c>
      <c r="D625" t="s">
        <v>75</v>
      </c>
      <c r="E625" t="s">
        <v>217</v>
      </c>
      <c r="F625" t="s">
        <v>3350</v>
      </c>
      <c r="G625" t="s">
        <v>5458</v>
      </c>
      <c r="H625" t="s">
        <v>217</v>
      </c>
      <c r="I625" t="s">
        <v>4684</v>
      </c>
      <c r="J625" t="s">
        <v>2648</v>
      </c>
      <c r="K625" t="s">
        <v>2395</v>
      </c>
    </row>
    <row r="626" spans="1:11">
      <c r="A626" s="69" t="s">
        <v>5457</v>
      </c>
      <c r="B626" t="s">
        <v>73</v>
      </c>
      <c r="C626" t="s">
        <v>2971</v>
      </c>
      <c r="D626" t="s">
        <v>2957</v>
      </c>
      <c r="E626" t="s">
        <v>2847</v>
      </c>
      <c r="G626" t="s">
        <v>5460</v>
      </c>
      <c r="H626" t="s">
        <v>3391</v>
      </c>
      <c r="I626" t="s">
        <v>4684</v>
      </c>
      <c r="J626" t="s">
        <v>2650</v>
      </c>
      <c r="K626" t="s">
        <v>2651</v>
      </c>
    </row>
    <row r="627" spans="1:11">
      <c r="A627" s="69" t="s">
        <v>5457</v>
      </c>
      <c r="B627" t="s">
        <v>81</v>
      </c>
      <c r="C627" t="s">
        <v>3352</v>
      </c>
      <c r="D627" t="s">
        <v>82</v>
      </c>
      <c r="E627" t="s">
        <v>217</v>
      </c>
      <c r="G627" t="s">
        <v>5458</v>
      </c>
      <c r="H627" t="s">
        <v>217</v>
      </c>
      <c r="I627" t="s">
        <v>4688</v>
      </c>
      <c r="J627" t="s">
        <v>2648</v>
      </c>
      <c r="K627" t="s">
        <v>2395</v>
      </c>
    </row>
    <row r="628" spans="1:11">
      <c r="A628" s="69" t="s">
        <v>5457</v>
      </c>
      <c r="B628" t="s">
        <v>81</v>
      </c>
      <c r="C628" t="s">
        <v>3353</v>
      </c>
      <c r="D628" t="s">
        <v>84</v>
      </c>
      <c r="E628" t="s">
        <v>217</v>
      </c>
      <c r="G628" t="s">
        <v>5458</v>
      </c>
      <c r="H628" t="s">
        <v>217</v>
      </c>
      <c r="I628" t="s">
        <v>4688</v>
      </c>
      <c r="J628" t="s">
        <v>2648</v>
      </c>
      <c r="K628" t="s">
        <v>2395</v>
      </c>
    </row>
    <row r="629" spans="1:11">
      <c r="A629" s="69" t="s">
        <v>5457</v>
      </c>
      <c r="B629" t="s">
        <v>86</v>
      </c>
      <c r="C629" t="s">
        <v>3108</v>
      </c>
      <c r="D629" t="s">
        <v>3109</v>
      </c>
      <c r="E629" t="s">
        <v>669</v>
      </c>
      <c r="G629" t="s">
        <v>5459</v>
      </c>
      <c r="H629" t="s">
        <v>669</v>
      </c>
      <c r="I629" t="s">
        <v>4692</v>
      </c>
      <c r="J629" t="s">
        <v>715</v>
      </c>
      <c r="K629" t="s">
        <v>257</v>
      </c>
    </row>
    <row r="630" spans="1:11">
      <c r="A630" s="69" t="s">
        <v>5457</v>
      </c>
      <c r="B630" t="s">
        <v>86</v>
      </c>
      <c r="C630" t="s">
        <v>3110</v>
      </c>
      <c r="D630" t="s">
        <v>85</v>
      </c>
      <c r="E630" t="s">
        <v>669</v>
      </c>
      <c r="F630" t="s">
        <v>3111</v>
      </c>
      <c r="G630" t="s">
        <v>5459</v>
      </c>
      <c r="H630" t="s">
        <v>669</v>
      </c>
      <c r="I630" t="s">
        <v>4692</v>
      </c>
      <c r="J630" t="s">
        <v>715</v>
      </c>
      <c r="K630" t="s">
        <v>257</v>
      </c>
    </row>
    <row r="631" spans="1:11">
      <c r="A631" s="69" t="s">
        <v>5457</v>
      </c>
      <c r="B631" t="s">
        <v>86</v>
      </c>
      <c r="C631" t="s">
        <v>3112</v>
      </c>
      <c r="D631" t="s">
        <v>88</v>
      </c>
      <c r="E631" t="s">
        <v>3113</v>
      </c>
      <c r="F631" t="s">
        <v>3114</v>
      </c>
      <c r="G631" t="s">
        <v>5459</v>
      </c>
      <c r="H631" t="s">
        <v>669</v>
      </c>
      <c r="I631" t="s">
        <v>4692</v>
      </c>
      <c r="J631" t="s">
        <v>715</v>
      </c>
      <c r="K631" t="s">
        <v>257</v>
      </c>
    </row>
    <row r="632" spans="1:11">
      <c r="A632" s="69" t="s">
        <v>5457</v>
      </c>
      <c r="B632" t="s">
        <v>86</v>
      </c>
      <c r="C632" t="s">
        <v>3355</v>
      </c>
      <c r="D632" t="s">
        <v>2974</v>
      </c>
      <c r="E632" t="s">
        <v>3125</v>
      </c>
      <c r="F632" t="s">
        <v>3356</v>
      </c>
      <c r="G632" t="s">
        <v>5458</v>
      </c>
      <c r="H632" t="s">
        <v>3125</v>
      </c>
      <c r="I632" t="s">
        <v>4692</v>
      </c>
      <c r="J632" t="s">
        <v>2648</v>
      </c>
      <c r="K632" t="s">
        <v>2395</v>
      </c>
    </row>
    <row r="633" spans="1:11">
      <c r="A633" s="69" t="s">
        <v>5457</v>
      </c>
      <c r="B633" t="s">
        <v>86</v>
      </c>
      <c r="C633" t="s">
        <v>3357</v>
      </c>
      <c r="D633" t="s">
        <v>88</v>
      </c>
      <c r="E633" t="s">
        <v>217</v>
      </c>
      <c r="F633" t="s">
        <v>3358</v>
      </c>
      <c r="G633" t="s">
        <v>5458</v>
      </c>
      <c r="H633" t="s">
        <v>217</v>
      </c>
      <c r="I633" t="s">
        <v>4692</v>
      </c>
      <c r="J633" t="s">
        <v>2648</v>
      </c>
      <c r="K633" t="s">
        <v>2395</v>
      </c>
    </row>
    <row r="634" spans="1:11">
      <c r="A634" s="69" t="s">
        <v>5457</v>
      </c>
      <c r="B634" t="s">
        <v>86</v>
      </c>
      <c r="C634" t="s">
        <v>3359</v>
      </c>
      <c r="D634" t="s">
        <v>3117</v>
      </c>
      <c r="E634" t="s">
        <v>217</v>
      </c>
      <c r="F634" t="s">
        <v>3360</v>
      </c>
      <c r="G634" t="s">
        <v>5458</v>
      </c>
      <c r="H634" t="s">
        <v>217</v>
      </c>
      <c r="I634" t="s">
        <v>4692</v>
      </c>
      <c r="J634" t="s">
        <v>2648</v>
      </c>
      <c r="K634" t="s">
        <v>2395</v>
      </c>
    </row>
    <row r="635" spans="1:11">
      <c r="A635" s="69" t="s">
        <v>5457</v>
      </c>
      <c r="B635" t="s">
        <v>86</v>
      </c>
      <c r="C635" t="s">
        <v>2979</v>
      </c>
      <c r="D635" t="s">
        <v>2980</v>
      </c>
      <c r="F635" t="s">
        <v>2982</v>
      </c>
      <c r="G635" t="s">
        <v>5442</v>
      </c>
      <c r="I635" t="s">
        <v>4692</v>
      </c>
    </row>
    <row r="636" spans="1:11">
      <c r="A636" s="69" t="s">
        <v>5457</v>
      </c>
      <c r="B636" t="s">
        <v>86</v>
      </c>
      <c r="C636" t="s">
        <v>2983</v>
      </c>
      <c r="D636" t="s">
        <v>2980</v>
      </c>
      <c r="G636" t="s">
        <v>5442</v>
      </c>
      <c r="I636" t="s">
        <v>4692</v>
      </c>
    </row>
    <row r="637" spans="1:11">
      <c r="A637" s="69" t="s">
        <v>5457</v>
      </c>
      <c r="B637" t="s">
        <v>86</v>
      </c>
      <c r="C637" t="s">
        <v>2986</v>
      </c>
      <c r="D637" t="s">
        <v>2974</v>
      </c>
      <c r="E637" t="s">
        <v>2987</v>
      </c>
      <c r="F637" t="s">
        <v>2989</v>
      </c>
      <c r="G637" t="s">
        <v>5443</v>
      </c>
      <c r="I637" t="s">
        <v>4692</v>
      </c>
    </row>
    <row r="638" spans="1:11" ht="336">
      <c r="A638" s="69" t="s">
        <v>5457</v>
      </c>
      <c r="B638" t="s">
        <v>86</v>
      </c>
      <c r="C638" t="s">
        <v>3115</v>
      </c>
      <c r="D638" t="s">
        <v>2977</v>
      </c>
      <c r="E638" t="s">
        <v>669</v>
      </c>
      <c r="G638" t="s">
        <v>5459</v>
      </c>
      <c r="H638" t="s">
        <v>669</v>
      </c>
      <c r="I638" t="s">
        <v>4692</v>
      </c>
      <c r="J638" s="218" t="s">
        <v>715</v>
      </c>
      <c r="K638" t="s">
        <v>257</v>
      </c>
    </row>
    <row r="639" spans="1:11">
      <c r="A639" s="69" t="s">
        <v>5457</v>
      </c>
      <c r="B639" t="s">
        <v>86</v>
      </c>
      <c r="C639" t="s">
        <v>3116</v>
      </c>
      <c r="D639" t="s">
        <v>3117</v>
      </c>
      <c r="E639" t="s">
        <v>1889</v>
      </c>
      <c r="G639" t="s">
        <v>5459</v>
      </c>
      <c r="H639" t="s">
        <v>1889</v>
      </c>
      <c r="I639" t="s">
        <v>4692</v>
      </c>
      <c r="J639" t="s">
        <v>715</v>
      </c>
      <c r="K639" t="s">
        <v>257</v>
      </c>
    </row>
    <row r="640" spans="1:11">
      <c r="A640" s="69" t="s">
        <v>5457</v>
      </c>
      <c r="B640" t="s">
        <v>86</v>
      </c>
      <c r="C640" t="s">
        <v>2990</v>
      </c>
      <c r="D640" t="s">
        <v>2957</v>
      </c>
      <c r="E640" t="s">
        <v>2893</v>
      </c>
      <c r="G640" t="s">
        <v>5460</v>
      </c>
      <c r="H640" t="s">
        <v>3050</v>
      </c>
      <c r="I640" t="s">
        <v>4692</v>
      </c>
      <c r="J640" t="s">
        <v>2650</v>
      </c>
      <c r="K640" t="s">
        <v>2651</v>
      </c>
    </row>
    <row r="641" spans="1:11" ht="409.6">
      <c r="A641" s="69" t="s">
        <v>5457</v>
      </c>
      <c r="B641" t="s">
        <v>86</v>
      </c>
      <c r="C641" t="s">
        <v>3361</v>
      </c>
      <c r="D641" t="s">
        <v>85</v>
      </c>
      <c r="E641" t="s">
        <v>217</v>
      </c>
      <c r="G641" t="s">
        <v>5458</v>
      </c>
      <c r="H641" t="s">
        <v>217</v>
      </c>
      <c r="I641" t="s">
        <v>4692</v>
      </c>
      <c r="J641" s="218" t="s">
        <v>2648</v>
      </c>
      <c r="K641" t="s">
        <v>2395</v>
      </c>
    </row>
    <row r="642" spans="1:11">
      <c r="A642" s="69" t="s">
        <v>5457</v>
      </c>
      <c r="B642" t="s">
        <v>86</v>
      </c>
      <c r="C642" t="s">
        <v>2992</v>
      </c>
      <c r="D642" t="s">
        <v>2993</v>
      </c>
      <c r="E642" t="s">
        <v>2847</v>
      </c>
      <c r="G642" t="s">
        <v>5460</v>
      </c>
      <c r="H642" t="s">
        <v>3391</v>
      </c>
      <c r="I642" t="s">
        <v>4692</v>
      </c>
      <c r="J642" t="s">
        <v>2650</v>
      </c>
      <c r="K642" t="s">
        <v>2651</v>
      </c>
    </row>
    <row r="643" spans="1:11">
      <c r="A643" s="69" t="s">
        <v>5457</v>
      </c>
      <c r="B643" t="s">
        <v>86</v>
      </c>
      <c r="C643" t="s">
        <v>2992</v>
      </c>
      <c r="D643" t="s">
        <v>2993</v>
      </c>
      <c r="E643" t="s">
        <v>2847</v>
      </c>
      <c r="G643" t="s">
        <v>5460</v>
      </c>
      <c r="H643" t="s">
        <v>3391</v>
      </c>
      <c r="I643" t="s">
        <v>4692</v>
      </c>
      <c r="J643" t="s">
        <v>2650</v>
      </c>
      <c r="K643" t="s">
        <v>2651</v>
      </c>
    </row>
    <row r="644" spans="1:11">
      <c r="A644" s="69" t="s">
        <v>5457</v>
      </c>
      <c r="B644" t="s">
        <v>87</v>
      </c>
      <c r="C644" t="s">
        <v>3363</v>
      </c>
      <c r="D644" t="s">
        <v>90</v>
      </c>
      <c r="E644" t="s">
        <v>3125</v>
      </c>
      <c r="G644" t="s">
        <v>5458</v>
      </c>
      <c r="H644" t="s">
        <v>3125</v>
      </c>
      <c r="I644" t="s">
        <v>4696</v>
      </c>
      <c r="J644" t="s">
        <v>2648</v>
      </c>
      <c r="K644" t="s">
        <v>2395</v>
      </c>
    </row>
    <row r="645" spans="1:11">
      <c r="A645" s="69" t="s">
        <v>5457</v>
      </c>
      <c r="B645" t="s">
        <v>87</v>
      </c>
      <c r="C645" t="s">
        <v>3364</v>
      </c>
      <c r="D645" t="s">
        <v>88</v>
      </c>
      <c r="E645" t="s">
        <v>217</v>
      </c>
      <c r="G645" t="s">
        <v>5458</v>
      </c>
      <c r="H645" t="s">
        <v>217</v>
      </c>
      <c r="I645" t="s">
        <v>4696</v>
      </c>
      <c r="J645" t="s">
        <v>2648</v>
      </c>
      <c r="K645" t="s">
        <v>2395</v>
      </c>
    </row>
    <row r="646" spans="1:11">
      <c r="A646" s="69" t="s">
        <v>5457</v>
      </c>
      <c r="B646" t="s">
        <v>87</v>
      </c>
      <c r="C646" t="s">
        <v>3119</v>
      </c>
      <c r="D646" t="s">
        <v>2957</v>
      </c>
      <c r="E646" t="s">
        <v>669</v>
      </c>
      <c r="F646" t="s">
        <v>3120</v>
      </c>
      <c r="G646" t="s">
        <v>5459</v>
      </c>
      <c r="H646" t="s">
        <v>669</v>
      </c>
      <c r="I646" t="s">
        <v>4696</v>
      </c>
      <c r="J646" t="s">
        <v>715</v>
      </c>
      <c r="K646" t="s">
        <v>257</v>
      </c>
    </row>
    <row r="647" spans="1:11">
      <c r="A647" s="69" t="s">
        <v>5457</v>
      </c>
      <c r="B647" t="s">
        <v>87</v>
      </c>
      <c r="C647" t="s">
        <v>2996</v>
      </c>
      <c r="D647" t="s">
        <v>2957</v>
      </c>
      <c r="G647" t="s">
        <v>5444</v>
      </c>
      <c r="I647" t="s">
        <v>4696</v>
      </c>
    </row>
    <row r="648" spans="1:11">
      <c r="A648" s="69" t="s">
        <v>5457</v>
      </c>
      <c r="B648" t="s">
        <v>92</v>
      </c>
      <c r="C648" t="s">
        <v>2999</v>
      </c>
      <c r="E648" t="s">
        <v>669</v>
      </c>
      <c r="G648" t="s">
        <v>5445</v>
      </c>
      <c r="I648" t="s">
        <v>4700</v>
      </c>
    </row>
    <row r="649" spans="1:11">
      <c r="A649" s="69" t="s">
        <v>5457</v>
      </c>
      <c r="B649" t="s">
        <v>92</v>
      </c>
      <c r="C649" t="s">
        <v>2999</v>
      </c>
      <c r="E649" t="s">
        <v>669</v>
      </c>
      <c r="G649" t="s">
        <v>5459</v>
      </c>
      <c r="H649" t="s">
        <v>669</v>
      </c>
      <c r="I649" t="s">
        <v>4700</v>
      </c>
      <c r="J649" t="s">
        <v>715</v>
      </c>
      <c r="K649" t="s">
        <v>257</v>
      </c>
    </row>
    <row r="650" spans="1:11">
      <c r="A650" s="69" t="s">
        <v>5457</v>
      </c>
      <c r="B650" t="s">
        <v>92</v>
      </c>
      <c r="C650" t="s">
        <v>3366</v>
      </c>
      <c r="D650" t="s">
        <v>93</v>
      </c>
      <c r="E650" t="s">
        <v>217</v>
      </c>
      <c r="G650" t="s">
        <v>5458</v>
      </c>
      <c r="H650" t="s">
        <v>217</v>
      </c>
      <c r="I650" t="s">
        <v>4700</v>
      </c>
      <c r="J650" t="s">
        <v>2648</v>
      </c>
      <c r="K650" t="s">
        <v>2395</v>
      </c>
    </row>
    <row r="651" spans="1:11" ht="409.6">
      <c r="A651" s="69" t="s">
        <v>5457</v>
      </c>
      <c r="B651" t="s">
        <v>92</v>
      </c>
      <c r="C651" t="s">
        <v>3367</v>
      </c>
      <c r="D651" t="s">
        <v>93</v>
      </c>
      <c r="E651" t="s">
        <v>3125</v>
      </c>
      <c r="F651" t="s">
        <v>3368</v>
      </c>
      <c r="G651" t="s">
        <v>5458</v>
      </c>
      <c r="H651" t="s">
        <v>3125</v>
      </c>
      <c r="I651" t="s">
        <v>4700</v>
      </c>
      <c r="J651" s="218" t="s">
        <v>2648</v>
      </c>
      <c r="K651" t="s">
        <v>2395</v>
      </c>
    </row>
    <row r="652" spans="1:11">
      <c r="A652" s="69" t="s">
        <v>5457</v>
      </c>
      <c r="B652" t="s">
        <v>92</v>
      </c>
      <c r="C652" t="s">
        <v>3001</v>
      </c>
      <c r="D652" t="s">
        <v>94</v>
      </c>
      <c r="E652" t="s">
        <v>3002</v>
      </c>
      <c r="F652" t="s">
        <v>3004</v>
      </c>
      <c r="G652" t="s">
        <v>5458</v>
      </c>
      <c r="H652" t="s">
        <v>3410</v>
      </c>
      <c r="I652" t="s">
        <v>4700</v>
      </c>
      <c r="J652" t="s">
        <v>2648</v>
      </c>
      <c r="K652" t="s">
        <v>2395</v>
      </c>
    </row>
    <row r="653" spans="1:11">
      <c r="A653" s="69" t="s">
        <v>5457</v>
      </c>
      <c r="B653" t="s">
        <v>92</v>
      </c>
      <c r="C653" t="s">
        <v>3370</v>
      </c>
      <c r="D653" t="s">
        <v>94</v>
      </c>
      <c r="E653" t="s">
        <v>3257</v>
      </c>
      <c r="F653" t="s">
        <v>3371</v>
      </c>
      <c r="G653" t="s">
        <v>5458</v>
      </c>
      <c r="H653" t="s">
        <v>217</v>
      </c>
      <c r="I653" t="s">
        <v>4700</v>
      </c>
      <c r="J653" t="s">
        <v>2648</v>
      </c>
      <c r="K653" t="s">
        <v>2395</v>
      </c>
    </row>
    <row r="654" spans="1:11">
      <c r="A654" s="69" t="s">
        <v>5457</v>
      </c>
      <c r="B654" t="s">
        <v>92</v>
      </c>
      <c r="C654" t="s">
        <v>3372</v>
      </c>
      <c r="D654" t="s">
        <v>93</v>
      </c>
      <c r="E654" t="s">
        <v>3373</v>
      </c>
      <c r="G654" t="s">
        <v>5458</v>
      </c>
      <c r="H654" t="s">
        <v>217</v>
      </c>
      <c r="I654" t="s">
        <v>4700</v>
      </c>
      <c r="J654" t="s">
        <v>2648</v>
      </c>
      <c r="K654" t="s">
        <v>2395</v>
      </c>
    </row>
    <row r="655" spans="1:11">
      <c r="A655" s="69" t="s">
        <v>5457</v>
      </c>
      <c r="B655" t="s">
        <v>92</v>
      </c>
      <c r="C655" t="s">
        <v>3005</v>
      </c>
      <c r="D655" t="s">
        <v>2957</v>
      </c>
      <c r="E655" t="s">
        <v>3006</v>
      </c>
      <c r="G655" t="s">
        <v>5446</v>
      </c>
      <c r="I655" t="s">
        <v>4700</v>
      </c>
    </row>
    <row r="656" spans="1:11">
      <c r="A656" s="69" t="s">
        <v>5457</v>
      </c>
      <c r="B656" t="s">
        <v>92</v>
      </c>
      <c r="C656" t="s">
        <v>3374</v>
      </c>
      <c r="D656" t="s">
        <v>93</v>
      </c>
      <c r="E656" t="s">
        <v>3375</v>
      </c>
      <c r="F656" t="s">
        <v>3376</v>
      </c>
      <c r="G656" t="s">
        <v>5458</v>
      </c>
      <c r="H656" t="s">
        <v>217</v>
      </c>
      <c r="I656" t="s">
        <v>4700</v>
      </c>
      <c r="J656" t="s">
        <v>2648</v>
      </c>
      <c r="K656" t="s">
        <v>2395</v>
      </c>
    </row>
    <row r="657" spans="1:11">
      <c r="A657" s="69" t="s">
        <v>5457</v>
      </c>
      <c r="B657" t="s">
        <v>92</v>
      </c>
      <c r="C657" t="s">
        <v>3377</v>
      </c>
      <c r="D657" t="s">
        <v>93</v>
      </c>
      <c r="E657" t="s">
        <v>3378</v>
      </c>
      <c r="F657" t="s">
        <v>3379</v>
      </c>
      <c r="G657" t="s">
        <v>5459</v>
      </c>
      <c r="H657" t="s">
        <v>217</v>
      </c>
      <c r="I657" t="s">
        <v>4700</v>
      </c>
      <c r="J657" t="s">
        <v>715</v>
      </c>
      <c r="K657" t="s">
        <v>257</v>
      </c>
    </row>
    <row r="658" spans="1:11">
      <c r="A658" s="69" t="s">
        <v>5457</v>
      </c>
      <c r="B658" t="s">
        <v>92</v>
      </c>
      <c r="C658" t="s">
        <v>3008</v>
      </c>
      <c r="D658" t="s">
        <v>96</v>
      </c>
      <c r="G658" t="s">
        <v>5447</v>
      </c>
      <c r="I658" t="s">
        <v>4700</v>
      </c>
    </row>
    <row r="659" spans="1:11">
      <c r="A659" s="69" t="s">
        <v>5457</v>
      </c>
      <c r="B659" t="s">
        <v>98</v>
      </c>
      <c r="C659" t="s">
        <v>3381</v>
      </c>
      <c r="D659" t="s">
        <v>99</v>
      </c>
      <c r="E659" t="s">
        <v>3382</v>
      </c>
      <c r="F659" t="s">
        <v>3383</v>
      </c>
      <c r="G659" t="s">
        <v>5458</v>
      </c>
      <c r="H659" t="s">
        <v>217</v>
      </c>
      <c r="I659" t="s">
        <v>4704</v>
      </c>
      <c r="J659" t="s">
        <v>2648</v>
      </c>
      <c r="K659" t="s">
        <v>2395</v>
      </c>
    </row>
    <row r="660" spans="1:11">
      <c r="A660" s="69" t="s">
        <v>5457</v>
      </c>
      <c r="B660" t="s">
        <v>98</v>
      </c>
      <c r="C660" t="s">
        <v>3013</v>
      </c>
      <c r="D660" t="s">
        <v>104</v>
      </c>
      <c r="E660" t="s">
        <v>2847</v>
      </c>
      <c r="G660" t="s">
        <v>5460</v>
      </c>
      <c r="H660" t="s">
        <v>3391</v>
      </c>
      <c r="I660" t="s">
        <v>4704</v>
      </c>
      <c r="J660" t="s">
        <v>2650</v>
      </c>
      <c r="K660" t="s">
        <v>2651</v>
      </c>
    </row>
    <row r="661" spans="1:11">
      <c r="A661" s="69" t="s">
        <v>5457</v>
      </c>
      <c r="B661" t="s">
        <v>98</v>
      </c>
      <c r="C661" t="s">
        <v>3014</v>
      </c>
      <c r="D661" t="s">
        <v>101</v>
      </c>
      <c r="E661" t="s">
        <v>3015</v>
      </c>
      <c r="F661" t="s">
        <v>3016</v>
      </c>
      <c r="G661" t="s">
        <v>5460</v>
      </c>
      <c r="H661" t="s">
        <v>217</v>
      </c>
      <c r="I661" t="s">
        <v>4704</v>
      </c>
      <c r="J661" t="s">
        <v>2650</v>
      </c>
      <c r="K661" t="s">
        <v>2651</v>
      </c>
    </row>
    <row r="662" spans="1:11">
      <c r="A662" s="69" t="s">
        <v>5457</v>
      </c>
      <c r="B662" t="s">
        <v>98</v>
      </c>
      <c r="C662" t="s">
        <v>3017</v>
      </c>
      <c r="D662" t="s">
        <v>2957</v>
      </c>
      <c r="E662" t="s">
        <v>2847</v>
      </c>
      <c r="G662" t="s">
        <v>5460</v>
      </c>
      <c r="H662" t="s">
        <v>3391</v>
      </c>
      <c r="I662" t="s">
        <v>4704</v>
      </c>
      <c r="J662" t="s">
        <v>2650</v>
      </c>
      <c r="K662" t="s">
        <v>2651</v>
      </c>
    </row>
    <row r="663" spans="1:11">
      <c r="A663" s="69" t="s">
        <v>5457</v>
      </c>
      <c r="B663" t="s">
        <v>98</v>
      </c>
      <c r="C663" t="s">
        <v>3384</v>
      </c>
      <c r="D663" t="s">
        <v>2957</v>
      </c>
      <c r="E663" t="s">
        <v>217</v>
      </c>
      <c r="G663" t="s">
        <v>5458</v>
      </c>
      <c r="H663" t="s">
        <v>217</v>
      </c>
      <c r="I663" t="s">
        <v>4704</v>
      </c>
      <c r="J663" t="s">
        <v>2648</v>
      </c>
      <c r="K663" t="s">
        <v>2395</v>
      </c>
    </row>
    <row r="664" spans="1:11">
      <c r="A664" s="69" t="s">
        <v>5461</v>
      </c>
      <c r="B664" t="s">
        <v>32</v>
      </c>
      <c r="C664" t="s">
        <v>3124</v>
      </c>
      <c r="D664" t="s">
        <v>35</v>
      </c>
      <c r="E664" t="s">
        <v>3125</v>
      </c>
      <c r="F664" t="s">
        <v>3127</v>
      </c>
      <c r="G664" t="s">
        <v>5462</v>
      </c>
      <c r="H664" t="s">
        <v>3125</v>
      </c>
      <c r="I664" t="s">
        <v>4633</v>
      </c>
      <c r="J664" t="s">
        <v>519</v>
      </c>
      <c r="K664" t="s">
        <v>231</v>
      </c>
    </row>
    <row r="665" spans="1:11">
      <c r="A665" s="69" t="s">
        <v>5461</v>
      </c>
      <c r="B665" t="s">
        <v>32</v>
      </c>
      <c r="C665" t="s">
        <v>3024</v>
      </c>
      <c r="D665" t="s">
        <v>42</v>
      </c>
      <c r="E665" t="s">
        <v>3025</v>
      </c>
      <c r="F665" t="s">
        <v>3026</v>
      </c>
      <c r="G665" t="s">
        <v>5462</v>
      </c>
      <c r="H665" t="s">
        <v>217</v>
      </c>
      <c r="I665" t="s">
        <v>4633</v>
      </c>
      <c r="J665" t="s">
        <v>519</v>
      </c>
      <c r="K665" t="s">
        <v>231</v>
      </c>
    </row>
    <row r="666" spans="1:11">
      <c r="A666" s="69" t="s">
        <v>5461</v>
      </c>
      <c r="B666" t="s">
        <v>32</v>
      </c>
      <c r="C666" t="s">
        <v>3129</v>
      </c>
      <c r="D666" t="s">
        <v>42</v>
      </c>
      <c r="E666" t="s">
        <v>3125</v>
      </c>
      <c r="F666" t="s">
        <v>3127</v>
      </c>
      <c r="G666" t="s">
        <v>5462</v>
      </c>
      <c r="H666" t="s">
        <v>3125</v>
      </c>
      <c r="I666" t="s">
        <v>4633</v>
      </c>
      <c r="J666" t="s">
        <v>519</v>
      </c>
      <c r="K666" t="s">
        <v>231</v>
      </c>
    </row>
    <row r="667" spans="1:11">
      <c r="A667" s="69" t="s">
        <v>5461</v>
      </c>
      <c r="B667" t="s">
        <v>32</v>
      </c>
      <c r="C667" t="s">
        <v>3027</v>
      </c>
      <c r="D667" t="s">
        <v>44</v>
      </c>
      <c r="E667" t="s">
        <v>1889</v>
      </c>
      <c r="F667" t="s">
        <v>3028</v>
      </c>
      <c r="G667" t="s">
        <v>5462</v>
      </c>
      <c r="H667" t="s">
        <v>217</v>
      </c>
      <c r="I667" t="s">
        <v>4633</v>
      </c>
      <c r="J667" t="s">
        <v>519</v>
      </c>
      <c r="K667" t="s">
        <v>231</v>
      </c>
    </row>
    <row r="668" spans="1:11">
      <c r="A668" s="69" t="s">
        <v>5461</v>
      </c>
      <c r="B668" t="s">
        <v>32</v>
      </c>
      <c r="C668" t="s">
        <v>3130</v>
      </c>
      <c r="D668" t="s">
        <v>44</v>
      </c>
      <c r="E668" t="s">
        <v>217</v>
      </c>
      <c r="F668" t="s">
        <v>3131</v>
      </c>
      <c r="G668" t="s">
        <v>5462</v>
      </c>
      <c r="H668" t="s">
        <v>217</v>
      </c>
      <c r="I668" t="s">
        <v>4633</v>
      </c>
      <c r="J668" t="s">
        <v>519</v>
      </c>
      <c r="K668" t="s">
        <v>231</v>
      </c>
    </row>
    <row r="669" spans="1:11">
      <c r="A669" s="69" t="s">
        <v>5461</v>
      </c>
      <c r="B669" t="s">
        <v>32</v>
      </c>
      <c r="C669" t="s">
        <v>2833</v>
      </c>
      <c r="D669" t="s">
        <v>36</v>
      </c>
      <c r="G669" t="s">
        <v>5435</v>
      </c>
      <c r="I669" t="s">
        <v>4633</v>
      </c>
    </row>
    <row r="670" spans="1:11">
      <c r="A670" s="69" t="s">
        <v>5461</v>
      </c>
      <c r="B670" t="s">
        <v>32</v>
      </c>
      <c r="C670" t="s">
        <v>3387</v>
      </c>
      <c r="D670" t="s">
        <v>2863</v>
      </c>
      <c r="E670" t="s">
        <v>3388</v>
      </c>
      <c r="F670" t="s">
        <v>3389</v>
      </c>
      <c r="G670" t="s">
        <v>5462</v>
      </c>
      <c r="H670" t="s">
        <v>680</v>
      </c>
      <c r="I670" t="s">
        <v>4633</v>
      </c>
      <c r="J670" t="s">
        <v>519</v>
      </c>
      <c r="K670" t="s">
        <v>231</v>
      </c>
    </row>
    <row r="671" spans="1:11">
      <c r="A671" s="69" t="s">
        <v>5461</v>
      </c>
      <c r="B671" t="s">
        <v>55</v>
      </c>
      <c r="C671" t="s">
        <v>2838</v>
      </c>
      <c r="D671" t="s">
        <v>35</v>
      </c>
      <c r="E671" t="s">
        <v>2839</v>
      </c>
      <c r="F671" t="s">
        <v>2842</v>
      </c>
      <c r="G671" t="s">
        <v>5463</v>
      </c>
      <c r="H671" t="s">
        <v>217</v>
      </c>
      <c r="I671" t="s">
        <v>4637</v>
      </c>
      <c r="J671" t="s">
        <v>2672</v>
      </c>
      <c r="K671" t="s">
        <v>575</v>
      </c>
    </row>
    <row r="672" spans="1:11">
      <c r="A672" s="69" t="s">
        <v>5461</v>
      </c>
      <c r="B672" t="s">
        <v>55</v>
      </c>
      <c r="C672" t="s">
        <v>2843</v>
      </c>
      <c r="D672" t="s">
        <v>35</v>
      </c>
      <c r="E672" t="s">
        <v>2844</v>
      </c>
      <c r="F672" t="s">
        <v>2845</v>
      </c>
      <c r="G672" t="s">
        <v>5462</v>
      </c>
      <c r="H672" t="s">
        <v>3415</v>
      </c>
      <c r="I672" t="s">
        <v>4637</v>
      </c>
      <c r="J672" t="s">
        <v>519</v>
      </c>
      <c r="K672" t="s">
        <v>231</v>
      </c>
    </row>
    <row r="673" spans="1:11">
      <c r="A673" s="69" t="s">
        <v>5461</v>
      </c>
      <c r="B673" t="s">
        <v>55</v>
      </c>
      <c r="C673" t="s">
        <v>2846</v>
      </c>
      <c r="D673" t="s">
        <v>36</v>
      </c>
      <c r="E673" t="s">
        <v>2847</v>
      </c>
      <c r="F673" t="s">
        <v>2849</v>
      </c>
      <c r="G673" t="s">
        <v>5463</v>
      </c>
      <c r="H673" t="s">
        <v>3416</v>
      </c>
      <c r="I673" t="s">
        <v>4637</v>
      </c>
      <c r="J673" t="s">
        <v>2672</v>
      </c>
      <c r="K673" t="s">
        <v>575</v>
      </c>
    </row>
    <row r="674" spans="1:11">
      <c r="A674" s="69" t="s">
        <v>5461</v>
      </c>
      <c r="B674" t="s">
        <v>55</v>
      </c>
      <c r="C674" t="s">
        <v>3135</v>
      </c>
      <c r="D674" t="s">
        <v>36</v>
      </c>
      <c r="E674" t="s">
        <v>217</v>
      </c>
      <c r="F674" t="s">
        <v>3136</v>
      </c>
      <c r="G674" t="s">
        <v>5462</v>
      </c>
      <c r="H674" t="s">
        <v>217</v>
      </c>
      <c r="I674" t="s">
        <v>4637</v>
      </c>
      <c r="J674" t="s">
        <v>519</v>
      </c>
      <c r="K674" t="s">
        <v>231</v>
      </c>
    </row>
    <row r="675" spans="1:11">
      <c r="A675" s="69" t="s">
        <v>5461</v>
      </c>
      <c r="B675" t="s">
        <v>55</v>
      </c>
      <c r="C675" t="s">
        <v>3137</v>
      </c>
      <c r="D675" t="s">
        <v>42</v>
      </c>
      <c r="E675" t="s">
        <v>217</v>
      </c>
      <c r="F675" t="s">
        <v>3138</v>
      </c>
      <c r="G675" t="s">
        <v>5462</v>
      </c>
      <c r="H675" t="s">
        <v>217</v>
      </c>
      <c r="I675" t="s">
        <v>4637</v>
      </c>
      <c r="J675" t="s">
        <v>519</v>
      </c>
      <c r="K675" t="s">
        <v>231</v>
      </c>
    </row>
    <row r="676" spans="1:11">
      <c r="A676" s="69" t="s">
        <v>5461</v>
      </c>
      <c r="B676" t="s">
        <v>55</v>
      </c>
      <c r="C676" t="s">
        <v>2856</v>
      </c>
      <c r="D676" t="s">
        <v>42</v>
      </c>
      <c r="E676" t="s">
        <v>2847</v>
      </c>
      <c r="F676" t="s">
        <v>2857</v>
      </c>
      <c r="G676" t="s">
        <v>5463</v>
      </c>
      <c r="H676" t="s">
        <v>3416</v>
      </c>
      <c r="I676" t="s">
        <v>4637</v>
      </c>
      <c r="J676" t="s">
        <v>2672</v>
      </c>
      <c r="K676" t="s">
        <v>575</v>
      </c>
    </row>
    <row r="677" spans="1:11">
      <c r="A677" s="69" t="s">
        <v>5461</v>
      </c>
      <c r="B677" t="s">
        <v>55</v>
      </c>
      <c r="C677" t="s">
        <v>3139</v>
      </c>
      <c r="D677" t="s">
        <v>44</v>
      </c>
      <c r="E677" t="s">
        <v>217</v>
      </c>
      <c r="F677" t="s">
        <v>3140</v>
      </c>
      <c r="G677" t="s">
        <v>5462</v>
      </c>
      <c r="H677" t="s">
        <v>217</v>
      </c>
      <c r="I677" t="s">
        <v>4637</v>
      </c>
      <c r="J677" t="s">
        <v>519</v>
      </c>
      <c r="K677" t="s">
        <v>231</v>
      </c>
    </row>
    <row r="678" spans="1:11">
      <c r="A678" s="69" t="s">
        <v>5461</v>
      </c>
      <c r="B678" t="s">
        <v>55</v>
      </c>
      <c r="C678" t="s">
        <v>2858</v>
      </c>
      <c r="D678" t="s">
        <v>44</v>
      </c>
      <c r="E678" t="s">
        <v>2847</v>
      </c>
      <c r="G678" t="s">
        <v>5463</v>
      </c>
      <c r="H678" t="s">
        <v>3416</v>
      </c>
      <c r="I678" t="s">
        <v>4637</v>
      </c>
      <c r="J678" t="s">
        <v>2672</v>
      </c>
      <c r="K678" t="s">
        <v>575</v>
      </c>
    </row>
    <row r="679" spans="1:11">
      <c r="A679" s="69" t="s">
        <v>5461</v>
      </c>
      <c r="B679" t="s">
        <v>55</v>
      </c>
      <c r="C679" t="s">
        <v>2859</v>
      </c>
      <c r="D679" t="s">
        <v>57</v>
      </c>
      <c r="E679" t="s">
        <v>2847</v>
      </c>
      <c r="G679" t="s">
        <v>5463</v>
      </c>
      <c r="H679" t="s">
        <v>3416</v>
      </c>
      <c r="I679" t="s">
        <v>4637</v>
      </c>
      <c r="J679" t="s">
        <v>2672</v>
      </c>
      <c r="K679" t="s">
        <v>575</v>
      </c>
    </row>
    <row r="680" spans="1:11">
      <c r="A680" s="69" t="s">
        <v>5461</v>
      </c>
      <c r="B680" t="s">
        <v>55</v>
      </c>
      <c r="C680" t="s">
        <v>3141</v>
      </c>
      <c r="D680" t="s">
        <v>56</v>
      </c>
      <c r="E680" t="s">
        <v>3125</v>
      </c>
      <c r="F680" t="s">
        <v>3142</v>
      </c>
      <c r="G680" t="s">
        <v>5462</v>
      </c>
      <c r="H680" t="s">
        <v>3125</v>
      </c>
      <c r="I680" t="s">
        <v>4637</v>
      </c>
      <c r="J680" t="s">
        <v>519</v>
      </c>
      <c r="K680" t="s">
        <v>231</v>
      </c>
    </row>
    <row r="681" spans="1:11">
      <c r="A681" s="69" t="s">
        <v>5461</v>
      </c>
      <c r="B681" t="s">
        <v>55</v>
      </c>
      <c r="C681" t="s">
        <v>3143</v>
      </c>
      <c r="D681" t="s">
        <v>57</v>
      </c>
      <c r="E681" t="s">
        <v>3144</v>
      </c>
      <c r="F681" t="s">
        <v>3145</v>
      </c>
      <c r="G681" t="s">
        <v>5462</v>
      </c>
      <c r="H681" t="s">
        <v>217</v>
      </c>
      <c r="I681" t="s">
        <v>4637</v>
      </c>
      <c r="J681" t="s">
        <v>519</v>
      </c>
      <c r="K681" t="s">
        <v>231</v>
      </c>
    </row>
    <row r="682" spans="1:11">
      <c r="A682" s="69" t="s">
        <v>5461</v>
      </c>
      <c r="B682" t="s">
        <v>55</v>
      </c>
      <c r="C682" t="s">
        <v>2862</v>
      </c>
      <c r="D682" t="s">
        <v>2863</v>
      </c>
      <c r="G682" t="s">
        <v>5435</v>
      </c>
      <c r="I682" t="s">
        <v>4637</v>
      </c>
    </row>
    <row r="683" spans="1:11" ht="15">
      <c r="A683" s="69" t="s">
        <v>5461</v>
      </c>
      <c r="B683" t="s">
        <v>55</v>
      </c>
      <c r="C683" t="s">
        <v>2864</v>
      </c>
      <c r="D683" t="s">
        <v>2863</v>
      </c>
      <c r="G683" t="s">
        <v>5435</v>
      </c>
      <c r="I683" t="s">
        <v>4637</v>
      </c>
      <c r="J683" s="218"/>
    </row>
    <row r="684" spans="1:11">
      <c r="A684" s="69" t="s">
        <v>5461</v>
      </c>
      <c r="B684" t="s">
        <v>55</v>
      </c>
      <c r="C684" t="s">
        <v>2865</v>
      </c>
      <c r="D684" t="s">
        <v>2866</v>
      </c>
      <c r="G684" t="s">
        <v>5435</v>
      </c>
      <c r="I684" t="s">
        <v>4637</v>
      </c>
    </row>
    <row r="685" spans="1:11" ht="15">
      <c r="A685" s="69" t="s">
        <v>5461</v>
      </c>
      <c r="B685" t="s">
        <v>55</v>
      </c>
      <c r="C685" t="s">
        <v>2867</v>
      </c>
      <c r="D685" t="s">
        <v>2868</v>
      </c>
      <c r="G685" t="s">
        <v>5435</v>
      </c>
      <c r="I685" t="s">
        <v>4637</v>
      </c>
      <c r="J685" s="218"/>
    </row>
    <row r="686" spans="1:11" ht="15">
      <c r="A686" s="69" t="s">
        <v>5461</v>
      </c>
      <c r="B686" t="s">
        <v>55</v>
      </c>
      <c r="C686" t="s">
        <v>2869</v>
      </c>
      <c r="D686" t="s">
        <v>2868</v>
      </c>
      <c r="G686" t="s">
        <v>5435</v>
      </c>
      <c r="I686" t="s">
        <v>4637</v>
      </c>
      <c r="J686" s="218"/>
    </row>
    <row r="687" spans="1:11">
      <c r="A687" s="69" t="s">
        <v>5461</v>
      </c>
      <c r="B687" t="s">
        <v>55</v>
      </c>
      <c r="C687" t="s">
        <v>2870</v>
      </c>
      <c r="D687" t="s">
        <v>2868</v>
      </c>
      <c r="G687" t="s">
        <v>5435</v>
      </c>
      <c r="I687" t="s">
        <v>4637</v>
      </c>
    </row>
    <row r="688" spans="1:11">
      <c r="A688" s="69" t="s">
        <v>5461</v>
      </c>
      <c r="B688" t="s">
        <v>55</v>
      </c>
      <c r="C688" t="s">
        <v>2871</v>
      </c>
      <c r="D688" t="s">
        <v>2868</v>
      </c>
      <c r="G688" t="s">
        <v>5435</v>
      </c>
      <c r="I688" t="s">
        <v>4637</v>
      </c>
    </row>
    <row r="689" spans="1:11">
      <c r="A689" s="69" t="s">
        <v>5461</v>
      </c>
      <c r="B689" t="s">
        <v>55</v>
      </c>
      <c r="C689" t="s">
        <v>2872</v>
      </c>
      <c r="D689" t="s">
        <v>36</v>
      </c>
      <c r="G689" t="s">
        <v>5435</v>
      </c>
      <c r="I689" t="s">
        <v>4637</v>
      </c>
    </row>
    <row r="690" spans="1:11">
      <c r="A690" s="69" t="s">
        <v>5461</v>
      </c>
      <c r="B690" t="s">
        <v>55</v>
      </c>
      <c r="C690" t="s">
        <v>2873</v>
      </c>
      <c r="D690" t="s">
        <v>35</v>
      </c>
      <c r="G690" t="s">
        <v>5435</v>
      </c>
      <c r="I690" t="s">
        <v>4637</v>
      </c>
    </row>
    <row r="691" spans="1:11">
      <c r="A691" s="69" t="s">
        <v>5461</v>
      </c>
      <c r="B691" t="s">
        <v>55</v>
      </c>
      <c r="C691" t="s">
        <v>2874</v>
      </c>
      <c r="D691" t="s">
        <v>40</v>
      </c>
      <c r="G691" t="s">
        <v>5435</v>
      </c>
      <c r="I691" t="s">
        <v>4637</v>
      </c>
    </row>
    <row r="692" spans="1:11">
      <c r="A692" s="69" t="s">
        <v>5461</v>
      </c>
      <c r="B692" t="s">
        <v>55</v>
      </c>
      <c r="C692" t="s">
        <v>2875</v>
      </c>
      <c r="D692" t="s">
        <v>2876</v>
      </c>
      <c r="G692" t="s">
        <v>5435</v>
      </c>
      <c r="I692" t="s">
        <v>4637</v>
      </c>
    </row>
    <row r="693" spans="1:11">
      <c r="A693" s="69" t="s">
        <v>5461</v>
      </c>
      <c r="B693" t="s">
        <v>55</v>
      </c>
      <c r="C693" t="s">
        <v>2877</v>
      </c>
      <c r="D693" t="s">
        <v>35</v>
      </c>
      <c r="G693" t="s">
        <v>5435</v>
      </c>
      <c r="I693" t="s">
        <v>4637</v>
      </c>
    </row>
    <row r="694" spans="1:11">
      <c r="A694" s="69" t="s">
        <v>5461</v>
      </c>
      <c r="B694" t="s">
        <v>55</v>
      </c>
      <c r="C694" t="s">
        <v>2878</v>
      </c>
      <c r="D694" t="s">
        <v>42</v>
      </c>
      <c r="E694" t="s">
        <v>2847</v>
      </c>
      <c r="F694" t="s">
        <v>2879</v>
      </c>
      <c r="G694" t="s">
        <v>5463</v>
      </c>
      <c r="H694" t="s">
        <v>3416</v>
      </c>
      <c r="I694" t="s">
        <v>4637</v>
      </c>
      <c r="J694" t="s">
        <v>2672</v>
      </c>
      <c r="K694" t="s">
        <v>575</v>
      </c>
    </row>
    <row r="695" spans="1:11">
      <c r="A695" s="69" t="s">
        <v>5461</v>
      </c>
      <c r="B695" t="s">
        <v>55</v>
      </c>
      <c r="C695" t="s">
        <v>3146</v>
      </c>
      <c r="D695" t="s">
        <v>2884</v>
      </c>
      <c r="E695" t="s">
        <v>3125</v>
      </c>
      <c r="G695" t="s">
        <v>5462</v>
      </c>
      <c r="H695" t="s">
        <v>3125</v>
      </c>
      <c r="I695" t="s">
        <v>4637</v>
      </c>
      <c r="J695" t="s">
        <v>519</v>
      </c>
      <c r="K695" t="s">
        <v>231</v>
      </c>
    </row>
    <row r="696" spans="1:11">
      <c r="A696" s="69" t="s">
        <v>5461</v>
      </c>
      <c r="B696" t="s">
        <v>55</v>
      </c>
      <c r="C696" t="s">
        <v>3147</v>
      </c>
      <c r="D696" t="s">
        <v>36</v>
      </c>
      <c r="E696" t="s">
        <v>3125</v>
      </c>
      <c r="G696" t="s">
        <v>5462</v>
      </c>
      <c r="H696" t="s">
        <v>3125</v>
      </c>
      <c r="I696" t="s">
        <v>4637</v>
      </c>
      <c r="J696" t="s">
        <v>519</v>
      </c>
      <c r="K696" t="s">
        <v>231</v>
      </c>
    </row>
    <row r="697" spans="1:11">
      <c r="A697" s="69" t="s">
        <v>5461</v>
      </c>
      <c r="B697" t="s">
        <v>55</v>
      </c>
      <c r="C697" t="s">
        <v>3148</v>
      </c>
      <c r="D697" t="s">
        <v>33</v>
      </c>
      <c r="E697" t="s">
        <v>3125</v>
      </c>
      <c r="G697" t="s">
        <v>5462</v>
      </c>
      <c r="H697" t="s">
        <v>3125</v>
      </c>
      <c r="I697" t="s">
        <v>4637</v>
      </c>
      <c r="J697" t="s">
        <v>519</v>
      </c>
      <c r="K697" t="s">
        <v>231</v>
      </c>
    </row>
    <row r="698" spans="1:11">
      <c r="A698" s="69" t="s">
        <v>5461</v>
      </c>
      <c r="B698" t="s">
        <v>59</v>
      </c>
      <c r="C698" t="s">
        <v>3150</v>
      </c>
      <c r="D698" t="s">
        <v>35</v>
      </c>
      <c r="E698" t="s">
        <v>217</v>
      </c>
      <c r="G698" t="s">
        <v>5462</v>
      </c>
      <c r="H698" t="s">
        <v>217</v>
      </c>
      <c r="I698" t="s">
        <v>4641</v>
      </c>
      <c r="J698" t="s">
        <v>519</v>
      </c>
      <c r="K698" t="s">
        <v>231</v>
      </c>
    </row>
    <row r="699" spans="1:11">
      <c r="A699" s="69" t="s">
        <v>5461</v>
      </c>
      <c r="B699" t="s">
        <v>59</v>
      </c>
      <c r="C699" t="s">
        <v>3151</v>
      </c>
      <c r="D699" t="s">
        <v>35</v>
      </c>
      <c r="E699" t="s">
        <v>217</v>
      </c>
      <c r="F699" t="s">
        <v>3152</v>
      </c>
      <c r="G699" t="s">
        <v>5462</v>
      </c>
      <c r="H699" t="s">
        <v>217</v>
      </c>
      <c r="I699" t="s">
        <v>4641</v>
      </c>
      <c r="J699" t="s">
        <v>519</v>
      </c>
      <c r="K699" t="s">
        <v>231</v>
      </c>
    </row>
    <row r="700" spans="1:11">
      <c r="A700" s="69" t="s">
        <v>5461</v>
      </c>
      <c r="B700" t="s">
        <v>59</v>
      </c>
      <c r="C700" t="s">
        <v>3153</v>
      </c>
      <c r="D700" t="s">
        <v>38</v>
      </c>
      <c r="E700" t="s">
        <v>3154</v>
      </c>
      <c r="F700" t="s">
        <v>3155</v>
      </c>
      <c r="G700" t="s">
        <v>5462</v>
      </c>
      <c r="H700" t="s">
        <v>217</v>
      </c>
      <c r="I700" t="s">
        <v>4641</v>
      </c>
      <c r="J700" t="s">
        <v>519</v>
      </c>
      <c r="K700" t="s">
        <v>231</v>
      </c>
    </row>
    <row r="701" spans="1:11">
      <c r="A701" s="69" t="s">
        <v>5461</v>
      </c>
      <c r="B701" t="s">
        <v>59</v>
      </c>
      <c r="C701" t="s">
        <v>3156</v>
      </c>
      <c r="D701" t="s">
        <v>40</v>
      </c>
      <c r="E701" t="s">
        <v>3157</v>
      </c>
      <c r="F701" t="s">
        <v>3158</v>
      </c>
      <c r="G701" t="s">
        <v>5462</v>
      </c>
      <c r="H701" t="s">
        <v>217</v>
      </c>
      <c r="I701" t="s">
        <v>4641</v>
      </c>
      <c r="J701" t="s">
        <v>519</v>
      </c>
      <c r="K701" t="s">
        <v>231</v>
      </c>
    </row>
    <row r="702" spans="1:11">
      <c r="A702" s="69" t="s">
        <v>5461</v>
      </c>
      <c r="B702" t="s">
        <v>59</v>
      </c>
      <c r="C702" t="s">
        <v>3159</v>
      </c>
      <c r="D702" t="s">
        <v>42</v>
      </c>
      <c r="E702" t="s">
        <v>217</v>
      </c>
      <c r="F702" t="s">
        <v>3160</v>
      </c>
      <c r="G702" t="s">
        <v>5462</v>
      </c>
      <c r="H702" t="s">
        <v>217</v>
      </c>
      <c r="I702" t="s">
        <v>4641</v>
      </c>
      <c r="J702" t="s">
        <v>519</v>
      </c>
      <c r="K702" t="s">
        <v>231</v>
      </c>
    </row>
    <row r="703" spans="1:11">
      <c r="A703" s="69" t="s">
        <v>5461</v>
      </c>
      <c r="B703" t="s">
        <v>59</v>
      </c>
      <c r="C703" t="s">
        <v>3161</v>
      </c>
      <c r="D703" t="s">
        <v>44</v>
      </c>
      <c r="E703" t="s">
        <v>217</v>
      </c>
      <c r="F703" t="s">
        <v>3162</v>
      </c>
      <c r="G703" t="s">
        <v>5462</v>
      </c>
      <c r="H703" t="s">
        <v>217</v>
      </c>
      <c r="I703" t="s">
        <v>4641</v>
      </c>
      <c r="J703" t="s">
        <v>519</v>
      </c>
      <c r="K703" t="s">
        <v>231</v>
      </c>
    </row>
    <row r="704" spans="1:11">
      <c r="A704" s="69" t="s">
        <v>5461</v>
      </c>
      <c r="B704" t="s">
        <v>59</v>
      </c>
      <c r="C704" t="s">
        <v>3163</v>
      </c>
      <c r="D704" t="s">
        <v>44</v>
      </c>
      <c r="E704" t="s">
        <v>217</v>
      </c>
      <c r="F704" t="s">
        <v>3164</v>
      </c>
      <c r="G704" t="s">
        <v>5462</v>
      </c>
      <c r="H704" t="s">
        <v>217</v>
      </c>
      <c r="I704" t="s">
        <v>4641</v>
      </c>
      <c r="J704" t="s">
        <v>519</v>
      </c>
      <c r="K704" t="s">
        <v>231</v>
      </c>
    </row>
    <row r="705" spans="1:11">
      <c r="A705" s="69" t="s">
        <v>5461</v>
      </c>
      <c r="B705" t="s">
        <v>59</v>
      </c>
      <c r="C705" t="s">
        <v>3165</v>
      </c>
      <c r="D705" t="s">
        <v>57</v>
      </c>
      <c r="E705" t="s">
        <v>217</v>
      </c>
      <c r="F705" t="s">
        <v>3166</v>
      </c>
      <c r="G705" t="s">
        <v>5462</v>
      </c>
      <c r="H705" t="s">
        <v>217</v>
      </c>
      <c r="I705" t="s">
        <v>4641</v>
      </c>
      <c r="J705" t="s">
        <v>519</v>
      </c>
      <c r="K705" t="s">
        <v>231</v>
      </c>
    </row>
    <row r="706" spans="1:11">
      <c r="A706" s="69" t="s">
        <v>5461</v>
      </c>
      <c r="B706" t="s">
        <v>59</v>
      </c>
      <c r="C706" t="s">
        <v>3167</v>
      </c>
      <c r="D706" t="s">
        <v>56</v>
      </c>
      <c r="E706" t="s">
        <v>217</v>
      </c>
      <c r="G706" t="s">
        <v>5462</v>
      </c>
      <c r="H706" t="s">
        <v>217</v>
      </c>
      <c r="I706" t="s">
        <v>4641</v>
      </c>
      <c r="J706" t="s">
        <v>519</v>
      </c>
      <c r="K706" t="s">
        <v>231</v>
      </c>
    </row>
    <row r="707" spans="1:11">
      <c r="A707" s="69" t="s">
        <v>5461</v>
      </c>
      <c r="B707" t="s">
        <v>59</v>
      </c>
      <c r="C707" t="s">
        <v>3168</v>
      </c>
      <c r="D707" t="s">
        <v>3169</v>
      </c>
      <c r="E707" t="s">
        <v>3125</v>
      </c>
      <c r="G707" t="s">
        <v>5462</v>
      </c>
      <c r="H707" t="s">
        <v>3125</v>
      </c>
      <c r="I707" t="s">
        <v>4641</v>
      </c>
      <c r="J707" t="s">
        <v>519</v>
      </c>
      <c r="K707" t="s">
        <v>231</v>
      </c>
    </row>
    <row r="708" spans="1:11">
      <c r="A708" s="69" t="s">
        <v>5461</v>
      </c>
      <c r="B708" t="s">
        <v>59</v>
      </c>
      <c r="C708" t="s">
        <v>2887</v>
      </c>
      <c r="D708" t="s">
        <v>40</v>
      </c>
      <c r="F708" t="s">
        <v>2888</v>
      </c>
      <c r="G708" t="s">
        <v>5435</v>
      </c>
      <c r="I708" t="s">
        <v>4641</v>
      </c>
    </row>
    <row r="709" spans="1:11">
      <c r="A709" s="69" t="s">
        <v>5461</v>
      </c>
      <c r="B709" t="s">
        <v>70</v>
      </c>
      <c r="C709" t="s">
        <v>3171</v>
      </c>
      <c r="D709" t="s">
        <v>36</v>
      </c>
      <c r="E709" t="s">
        <v>3125</v>
      </c>
      <c r="F709" t="s">
        <v>3172</v>
      </c>
      <c r="G709" t="s">
        <v>5462</v>
      </c>
      <c r="H709" t="s">
        <v>3125</v>
      </c>
      <c r="I709" t="s">
        <v>4645</v>
      </c>
      <c r="J709" t="s">
        <v>519</v>
      </c>
      <c r="K709" t="s">
        <v>231</v>
      </c>
    </row>
    <row r="710" spans="1:11">
      <c r="A710" s="69" t="s">
        <v>5461</v>
      </c>
      <c r="B710" t="s">
        <v>70</v>
      </c>
      <c r="C710" t="s">
        <v>3173</v>
      </c>
      <c r="D710" t="s">
        <v>38</v>
      </c>
      <c r="E710" t="s">
        <v>3125</v>
      </c>
      <c r="F710" t="s">
        <v>3174</v>
      </c>
      <c r="G710" t="s">
        <v>5462</v>
      </c>
      <c r="H710" t="s">
        <v>3125</v>
      </c>
      <c r="I710" t="s">
        <v>4645</v>
      </c>
      <c r="J710" t="s">
        <v>519</v>
      </c>
      <c r="K710" t="s">
        <v>231</v>
      </c>
    </row>
    <row r="711" spans="1:11">
      <c r="A711" s="69" t="s">
        <v>5461</v>
      </c>
      <c r="B711" t="s">
        <v>70</v>
      </c>
      <c r="C711" t="s">
        <v>3175</v>
      </c>
      <c r="D711" t="s">
        <v>42</v>
      </c>
      <c r="E711" t="s">
        <v>3176</v>
      </c>
      <c r="F711" t="s">
        <v>3177</v>
      </c>
      <c r="G711" t="s">
        <v>5462</v>
      </c>
      <c r="H711" t="s">
        <v>217</v>
      </c>
      <c r="I711" t="s">
        <v>4645</v>
      </c>
      <c r="J711" t="s">
        <v>519</v>
      </c>
      <c r="K711" t="s">
        <v>231</v>
      </c>
    </row>
    <row r="712" spans="1:11">
      <c r="A712" s="69" t="s">
        <v>5461</v>
      </c>
      <c r="B712" t="s">
        <v>70</v>
      </c>
      <c r="C712" t="s">
        <v>2890</v>
      </c>
      <c r="D712" t="s">
        <v>42</v>
      </c>
      <c r="E712" t="s">
        <v>2847</v>
      </c>
      <c r="F712" t="s">
        <v>2891</v>
      </c>
      <c r="G712" t="s">
        <v>5463</v>
      </c>
      <c r="H712" t="s">
        <v>3416</v>
      </c>
      <c r="I712" t="s">
        <v>4645</v>
      </c>
      <c r="J712" t="s">
        <v>2672</v>
      </c>
      <c r="K712" t="s">
        <v>575</v>
      </c>
    </row>
    <row r="713" spans="1:11">
      <c r="A713" s="69" t="s">
        <v>5461</v>
      </c>
      <c r="B713" t="s">
        <v>70</v>
      </c>
      <c r="C713" t="s">
        <v>3178</v>
      </c>
      <c r="D713" t="s">
        <v>44</v>
      </c>
      <c r="E713" t="s">
        <v>217</v>
      </c>
      <c r="F713" t="s">
        <v>3179</v>
      </c>
      <c r="G713" t="s">
        <v>5462</v>
      </c>
      <c r="H713" t="s">
        <v>217</v>
      </c>
      <c r="I713" t="s">
        <v>4645</v>
      </c>
      <c r="J713" t="s">
        <v>519</v>
      </c>
      <c r="K713" t="s">
        <v>231</v>
      </c>
    </row>
    <row r="714" spans="1:11">
      <c r="A714" s="69" t="s">
        <v>5461</v>
      </c>
      <c r="B714" t="s">
        <v>70</v>
      </c>
      <c r="C714" t="s">
        <v>3180</v>
      </c>
      <c r="D714" t="s">
        <v>44</v>
      </c>
      <c r="E714" t="s">
        <v>217</v>
      </c>
      <c r="G714" t="s">
        <v>5462</v>
      </c>
      <c r="H714" t="s">
        <v>217</v>
      </c>
      <c r="I714" t="s">
        <v>4645</v>
      </c>
      <c r="J714" t="s">
        <v>519</v>
      </c>
      <c r="K714" t="s">
        <v>231</v>
      </c>
    </row>
    <row r="715" spans="1:11">
      <c r="A715" s="69" t="s">
        <v>5461</v>
      </c>
      <c r="B715" t="s">
        <v>70</v>
      </c>
      <c r="C715" t="s">
        <v>2896</v>
      </c>
      <c r="D715" t="s">
        <v>44</v>
      </c>
      <c r="E715" t="s">
        <v>2897</v>
      </c>
      <c r="F715" t="s">
        <v>2898</v>
      </c>
      <c r="G715" t="s">
        <v>5462</v>
      </c>
      <c r="H715" t="s">
        <v>217</v>
      </c>
      <c r="I715" t="s">
        <v>4645</v>
      </c>
      <c r="J715" t="s">
        <v>519</v>
      </c>
      <c r="K715" t="s">
        <v>231</v>
      </c>
    </row>
    <row r="716" spans="1:11">
      <c r="A716" s="69" t="s">
        <v>5461</v>
      </c>
      <c r="B716" t="s">
        <v>70</v>
      </c>
      <c r="C716" t="s">
        <v>2899</v>
      </c>
      <c r="D716" t="s">
        <v>56</v>
      </c>
      <c r="E716" t="s">
        <v>2847</v>
      </c>
      <c r="F716" t="s">
        <v>2891</v>
      </c>
      <c r="G716" t="s">
        <v>5463</v>
      </c>
      <c r="H716" t="s">
        <v>3416</v>
      </c>
      <c r="I716" t="s">
        <v>4645</v>
      </c>
      <c r="J716" t="s">
        <v>2672</v>
      </c>
      <c r="K716" t="s">
        <v>575</v>
      </c>
    </row>
    <row r="717" spans="1:11">
      <c r="A717" s="69" t="s">
        <v>5461</v>
      </c>
      <c r="B717" t="s">
        <v>70</v>
      </c>
      <c r="C717" t="s">
        <v>3053</v>
      </c>
      <c r="D717" t="s">
        <v>57</v>
      </c>
      <c r="E717" t="s">
        <v>3054</v>
      </c>
      <c r="F717" t="s">
        <v>3056</v>
      </c>
      <c r="G717" t="s">
        <v>5462</v>
      </c>
      <c r="H717" t="s">
        <v>3419</v>
      </c>
      <c r="I717" t="s">
        <v>4645</v>
      </c>
      <c r="J717" t="s">
        <v>519</v>
      </c>
      <c r="K717" t="s">
        <v>231</v>
      </c>
    </row>
    <row r="718" spans="1:11">
      <c r="A718" s="69" t="s">
        <v>5461</v>
      </c>
      <c r="B718" t="s">
        <v>70</v>
      </c>
      <c r="C718" t="s">
        <v>2902</v>
      </c>
      <c r="D718" t="s">
        <v>35</v>
      </c>
      <c r="E718" t="s">
        <v>2847</v>
      </c>
      <c r="G718" t="s">
        <v>5463</v>
      </c>
      <c r="H718" t="s">
        <v>3416</v>
      </c>
      <c r="I718" t="s">
        <v>4645</v>
      </c>
      <c r="J718" t="s">
        <v>2672</v>
      </c>
      <c r="K718" t="s">
        <v>575</v>
      </c>
    </row>
    <row r="719" spans="1:11">
      <c r="A719" s="69" t="s">
        <v>5461</v>
      </c>
      <c r="B719" t="s">
        <v>70</v>
      </c>
      <c r="C719" t="s">
        <v>2903</v>
      </c>
      <c r="D719" t="s">
        <v>36</v>
      </c>
      <c r="G719" t="s">
        <v>5435</v>
      </c>
      <c r="I719" t="s">
        <v>4645</v>
      </c>
    </row>
    <row r="720" spans="1:11">
      <c r="A720" s="69" t="s">
        <v>5461</v>
      </c>
      <c r="B720" t="s">
        <v>106</v>
      </c>
      <c r="C720" t="s">
        <v>3182</v>
      </c>
      <c r="D720" t="s">
        <v>38</v>
      </c>
      <c r="E720" t="s">
        <v>217</v>
      </c>
      <c r="F720" t="s">
        <v>3183</v>
      </c>
      <c r="G720" t="s">
        <v>5462</v>
      </c>
      <c r="H720" t="s">
        <v>217</v>
      </c>
      <c r="I720" t="s">
        <v>4649</v>
      </c>
      <c r="J720" t="s">
        <v>519</v>
      </c>
      <c r="K720" t="s">
        <v>231</v>
      </c>
    </row>
    <row r="721" spans="1:11">
      <c r="A721" s="69" t="s">
        <v>5461</v>
      </c>
      <c r="B721" t="s">
        <v>106</v>
      </c>
      <c r="C721" t="s">
        <v>2911</v>
      </c>
      <c r="D721" t="s">
        <v>40</v>
      </c>
      <c r="E721" t="s">
        <v>2847</v>
      </c>
      <c r="G721" t="s">
        <v>5463</v>
      </c>
      <c r="H721" t="s">
        <v>3416</v>
      </c>
      <c r="I721" t="s">
        <v>4649</v>
      </c>
      <c r="J721" t="s">
        <v>2672</v>
      </c>
      <c r="K721" t="s">
        <v>575</v>
      </c>
    </row>
    <row r="722" spans="1:11">
      <c r="A722" s="69" t="s">
        <v>5461</v>
      </c>
      <c r="B722" t="s">
        <v>106</v>
      </c>
      <c r="C722" t="s">
        <v>3184</v>
      </c>
      <c r="D722" t="s">
        <v>40</v>
      </c>
      <c r="E722" t="s">
        <v>3125</v>
      </c>
      <c r="F722" t="s">
        <v>3185</v>
      </c>
      <c r="G722" t="s">
        <v>5462</v>
      </c>
      <c r="H722" t="s">
        <v>3125</v>
      </c>
      <c r="I722" t="s">
        <v>4649</v>
      </c>
      <c r="J722" t="s">
        <v>519</v>
      </c>
      <c r="K722" t="s">
        <v>231</v>
      </c>
    </row>
    <row r="723" spans="1:11">
      <c r="A723" s="69" t="s">
        <v>5461</v>
      </c>
      <c r="B723" t="s">
        <v>106</v>
      </c>
      <c r="C723" t="s">
        <v>3186</v>
      </c>
      <c r="D723" t="s">
        <v>40</v>
      </c>
      <c r="E723" t="s">
        <v>217</v>
      </c>
      <c r="F723" t="s">
        <v>3187</v>
      </c>
      <c r="G723" t="s">
        <v>5462</v>
      </c>
      <c r="H723" t="s">
        <v>217</v>
      </c>
      <c r="I723" t="s">
        <v>4649</v>
      </c>
      <c r="J723" t="s">
        <v>519</v>
      </c>
      <c r="K723" t="s">
        <v>231</v>
      </c>
    </row>
    <row r="724" spans="1:11">
      <c r="A724" s="69" t="s">
        <v>5461</v>
      </c>
      <c r="B724" t="s">
        <v>106</v>
      </c>
      <c r="C724" t="s">
        <v>3188</v>
      </c>
      <c r="D724" t="s">
        <v>42</v>
      </c>
      <c r="E724" t="s">
        <v>3125</v>
      </c>
      <c r="F724" t="s">
        <v>3189</v>
      </c>
      <c r="G724" t="s">
        <v>5462</v>
      </c>
      <c r="H724" t="s">
        <v>3125</v>
      </c>
      <c r="I724" t="s">
        <v>4649</v>
      </c>
      <c r="J724" t="s">
        <v>519</v>
      </c>
      <c r="K724" t="s">
        <v>231</v>
      </c>
    </row>
    <row r="725" spans="1:11">
      <c r="A725" s="69" t="s">
        <v>5461</v>
      </c>
      <c r="B725" t="s">
        <v>106</v>
      </c>
      <c r="C725" t="s">
        <v>3190</v>
      </c>
      <c r="D725" t="s">
        <v>44</v>
      </c>
      <c r="E725" t="s">
        <v>217</v>
      </c>
      <c r="F725" t="s">
        <v>3191</v>
      </c>
      <c r="G725" t="s">
        <v>5462</v>
      </c>
      <c r="H725" t="s">
        <v>217</v>
      </c>
      <c r="I725" t="s">
        <v>4649</v>
      </c>
      <c r="J725" t="s">
        <v>519</v>
      </c>
      <c r="K725" t="s">
        <v>231</v>
      </c>
    </row>
    <row r="726" spans="1:11">
      <c r="A726" s="69" t="s">
        <v>5461</v>
      </c>
      <c r="B726" t="s">
        <v>106</v>
      </c>
      <c r="C726" t="s">
        <v>3192</v>
      </c>
      <c r="D726" t="s">
        <v>44</v>
      </c>
      <c r="E726" t="s">
        <v>217</v>
      </c>
      <c r="F726" t="s">
        <v>3193</v>
      </c>
      <c r="G726" t="s">
        <v>5462</v>
      </c>
      <c r="H726" t="s">
        <v>217</v>
      </c>
      <c r="I726" t="s">
        <v>4649</v>
      </c>
      <c r="J726" t="s">
        <v>519</v>
      </c>
      <c r="K726" t="s">
        <v>231</v>
      </c>
    </row>
    <row r="727" spans="1:11">
      <c r="A727" s="69" t="s">
        <v>5461</v>
      </c>
      <c r="B727" t="s">
        <v>106</v>
      </c>
      <c r="C727" t="s">
        <v>3194</v>
      </c>
      <c r="D727" t="s">
        <v>56</v>
      </c>
      <c r="E727" t="s">
        <v>3195</v>
      </c>
      <c r="F727" t="s">
        <v>3196</v>
      </c>
      <c r="G727" t="s">
        <v>5462</v>
      </c>
      <c r="H727" t="s">
        <v>217</v>
      </c>
      <c r="I727" t="s">
        <v>4649</v>
      </c>
      <c r="J727" t="s">
        <v>519</v>
      </c>
      <c r="K727" t="s">
        <v>231</v>
      </c>
    </row>
    <row r="728" spans="1:11">
      <c r="A728" s="69" t="s">
        <v>5461</v>
      </c>
      <c r="B728" t="s">
        <v>106</v>
      </c>
      <c r="C728" t="s">
        <v>3197</v>
      </c>
      <c r="D728" t="s">
        <v>56</v>
      </c>
      <c r="E728" t="s">
        <v>3125</v>
      </c>
      <c r="F728" t="s">
        <v>3198</v>
      </c>
      <c r="G728" t="s">
        <v>5462</v>
      </c>
      <c r="H728" t="s">
        <v>3125</v>
      </c>
      <c r="I728" t="s">
        <v>4649</v>
      </c>
      <c r="J728" t="s">
        <v>519</v>
      </c>
      <c r="K728" t="s">
        <v>231</v>
      </c>
    </row>
    <row r="729" spans="1:11">
      <c r="A729" s="69" t="s">
        <v>5461</v>
      </c>
      <c r="B729" t="s">
        <v>106</v>
      </c>
      <c r="C729" t="s">
        <v>3199</v>
      </c>
      <c r="D729" t="s">
        <v>56</v>
      </c>
      <c r="E729" t="s">
        <v>3200</v>
      </c>
      <c r="F729" t="s">
        <v>3201</v>
      </c>
      <c r="G729" t="s">
        <v>5462</v>
      </c>
      <c r="H729" t="s">
        <v>3125</v>
      </c>
      <c r="I729" t="s">
        <v>4649</v>
      </c>
      <c r="J729" t="s">
        <v>519</v>
      </c>
      <c r="K729" t="s">
        <v>231</v>
      </c>
    </row>
    <row r="730" spans="1:11">
      <c r="A730" s="69" t="s">
        <v>5461</v>
      </c>
      <c r="B730" t="s">
        <v>106</v>
      </c>
      <c r="C730" t="s">
        <v>3202</v>
      </c>
      <c r="D730" t="s">
        <v>57</v>
      </c>
      <c r="E730" t="s">
        <v>3125</v>
      </c>
      <c r="F730" t="s">
        <v>3203</v>
      </c>
      <c r="G730" t="s">
        <v>5462</v>
      </c>
      <c r="H730" t="s">
        <v>3125</v>
      </c>
      <c r="I730" t="s">
        <v>4649</v>
      </c>
      <c r="J730" t="s">
        <v>519</v>
      </c>
      <c r="K730" t="s">
        <v>231</v>
      </c>
    </row>
    <row r="731" spans="1:11">
      <c r="A731" s="69" t="s">
        <v>5461</v>
      </c>
      <c r="B731" t="s">
        <v>106</v>
      </c>
      <c r="C731" t="s">
        <v>2913</v>
      </c>
      <c r="D731" t="s">
        <v>57</v>
      </c>
      <c r="E731" t="s">
        <v>2847</v>
      </c>
      <c r="F731" t="s">
        <v>2914</v>
      </c>
      <c r="G731" t="s">
        <v>5463</v>
      </c>
      <c r="H731" t="s">
        <v>3416</v>
      </c>
      <c r="I731" t="s">
        <v>4649</v>
      </c>
      <c r="J731" t="s">
        <v>2672</v>
      </c>
      <c r="K731" t="s">
        <v>575</v>
      </c>
    </row>
    <row r="732" spans="1:11">
      <c r="A732" s="69" t="s">
        <v>5461</v>
      </c>
      <c r="B732" t="s">
        <v>106</v>
      </c>
      <c r="C732" t="s">
        <v>3204</v>
      </c>
      <c r="D732" t="s">
        <v>58</v>
      </c>
      <c r="E732" t="s">
        <v>217</v>
      </c>
      <c r="F732" t="s">
        <v>3205</v>
      </c>
      <c r="G732" t="s">
        <v>5462</v>
      </c>
      <c r="H732" t="s">
        <v>217</v>
      </c>
      <c r="I732" t="s">
        <v>4649</v>
      </c>
      <c r="J732" t="s">
        <v>519</v>
      </c>
      <c r="K732" t="s">
        <v>231</v>
      </c>
    </row>
    <row r="733" spans="1:11">
      <c r="A733" s="69" t="s">
        <v>5461</v>
      </c>
      <c r="B733" t="s">
        <v>106</v>
      </c>
      <c r="C733" t="s">
        <v>3065</v>
      </c>
      <c r="E733" t="s">
        <v>3066</v>
      </c>
      <c r="F733" t="s">
        <v>3067</v>
      </c>
      <c r="G733" t="s">
        <v>5462</v>
      </c>
      <c r="H733" t="s">
        <v>217</v>
      </c>
      <c r="I733" t="s">
        <v>4649</v>
      </c>
      <c r="J733" t="s">
        <v>519</v>
      </c>
      <c r="K733" t="s">
        <v>231</v>
      </c>
    </row>
    <row r="734" spans="1:11">
      <c r="A734" s="69" t="s">
        <v>5461</v>
      </c>
      <c r="B734" t="s">
        <v>72</v>
      </c>
      <c r="C734" t="s">
        <v>3207</v>
      </c>
      <c r="D734" t="s">
        <v>36</v>
      </c>
      <c r="E734" t="s">
        <v>3125</v>
      </c>
      <c r="F734" t="s">
        <v>3208</v>
      </c>
      <c r="G734" t="s">
        <v>5462</v>
      </c>
      <c r="H734" t="s">
        <v>3125</v>
      </c>
      <c r="I734" t="s">
        <v>4653</v>
      </c>
      <c r="J734" t="s">
        <v>519</v>
      </c>
      <c r="K734" t="s">
        <v>231</v>
      </c>
    </row>
    <row r="735" spans="1:11">
      <c r="A735" s="69" t="s">
        <v>5461</v>
      </c>
      <c r="B735" t="s">
        <v>72</v>
      </c>
      <c r="C735" t="s">
        <v>3209</v>
      </c>
      <c r="D735" t="s">
        <v>36</v>
      </c>
      <c r="E735" t="s">
        <v>217</v>
      </c>
      <c r="F735" t="s">
        <v>3210</v>
      </c>
      <c r="G735" t="s">
        <v>5462</v>
      </c>
      <c r="H735" t="s">
        <v>217</v>
      </c>
      <c r="I735" t="s">
        <v>4653</v>
      </c>
      <c r="J735" t="s">
        <v>519</v>
      </c>
      <c r="K735" t="s">
        <v>231</v>
      </c>
    </row>
    <row r="736" spans="1:11">
      <c r="A736" s="69" t="s">
        <v>5461</v>
      </c>
      <c r="B736" t="s">
        <v>72</v>
      </c>
      <c r="C736" t="s">
        <v>3211</v>
      </c>
      <c r="D736" t="s">
        <v>36</v>
      </c>
      <c r="E736" t="s">
        <v>3125</v>
      </c>
      <c r="F736" t="s">
        <v>3212</v>
      </c>
      <c r="G736" t="s">
        <v>5462</v>
      </c>
      <c r="H736" t="s">
        <v>3125</v>
      </c>
      <c r="I736" t="s">
        <v>4653</v>
      </c>
      <c r="J736" t="s">
        <v>519</v>
      </c>
      <c r="K736" t="s">
        <v>231</v>
      </c>
    </row>
    <row r="737" spans="1:11">
      <c r="A737" s="69" t="s">
        <v>5461</v>
      </c>
      <c r="B737" t="s">
        <v>72</v>
      </c>
      <c r="C737" t="s">
        <v>3213</v>
      </c>
      <c r="D737" t="s">
        <v>36</v>
      </c>
      <c r="E737" t="s">
        <v>217</v>
      </c>
      <c r="F737" t="s">
        <v>3214</v>
      </c>
      <c r="G737" t="s">
        <v>5462</v>
      </c>
      <c r="H737" t="s">
        <v>217</v>
      </c>
      <c r="I737" t="s">
        <v>4653</v>
      </c>
      <c r="J737" t="s">
        <v>519</v>
      </c>
      <c r="K737" t="s">
        <v>231</v>
      </c>
    </row>
    <row r="738" spans="1:11">
      <c r="A738" s="69" t="s">
        <v>5461</v>
      </c>
      <c r="B738" t="s">
        <v>72</v>
      </c>
      <c r="C738" t="s">
        <v>2919</v>
      </c>
      <c r="D738" t="s">
        <v>36</v>
      </c>
      <c r="F738" t="s">
        <v>2920</v>
      </c>
      <c r="G738" t="s">
        <v>5435</v>
      </c>
      <c r="I738" t="s">
        <v>4653</v>
      </c>
    </row>
    <row r="739" spans="1:11">
      <c r="A739" s="69" t="s">
        <v>5461</v>
      </c>
      <c r="B739" t="s">
        <v>72</v>
      </c>
      <c r="C739" t="s">
        <v>3215</v>
      </c>
      <c r="D739" t="s">
        <v>40</v>
      </c>
      <c r="E739" t="s">
        <v>3125</v>
      </c>
      <c r="F739" t="s">
        <v>3216</v>
      </c>
      <c r="G739" t="s">
        <v>5462</v>
      </c>
      <c r="H739" t="s">
        <v>3125</v>
      </c>
      <c r="I739" t="s">
        <v>4653</v>
      </c>
      <c r="J739" t="s">
        <v>519</v>
      </c>
      <c r="K739" t="s">
        <v>231</v>
      </c>
    </row>
    <row r="740" spans="1:11">
      <c r="A740" s="69" t="s">
        <v>5461</v>
      </c>
      <c r="B740" t="s">
        <v>72</v>
      </c>
      <c r="C740" t="s">
        <v>3217</v>
      </c>
      <c r="D740" t="s">
        <v>40</v>
      </c>
      <c r="E740" t="s">
        <v>217</v>
      </c>
      <c r="F740" t="s">
        <v>3218</v>
      </c>
      <c r="G740" t="s">
        <v>5462</v>
      </c>
      <c r="H740" t="s">
        <v>217</v>
      </c>
      <c r="I740" t="s">
        <v>4653</v>
      </c>
      <c r="J740" t="s">
        <v>519</v>
      </c>
      <c r="K740" t="s">
        <v>231</v>
      </c>
    </row>
    <row r="741" spans="1:11">
      <c r="A741" s="69" t="s">
        <v>5461</v>
      </c>
      <c r="B741" t="s">
        <v>72</v>
      </c>
      <c r="C741" t="s">
        <v>3219</v>
      </c>
      <c r="D741" t="s">
        <v>42</v>
      </c>
      <c r="E741" t="s">
        <v>3125</v>
      </c>
      <c r="F741" t="s">
        <v>3220</v>
      </c>
      <c r="G741" t="s">
        <v>5462</v>
      </c>
      <c r="H741" t="s">
        <v>3125</v>
      </c>
      <c r="I741" t="s">
        <v>4653</v>
      </c>
      <c r="J741" t="s">
        <v>519</v>
      </c>
      <c r="K741" t="s">
        <v>231</v>
      </c>
    </row>
    <row r="742" spans="1:11">
      <c r="A742" s="69" t="s">
        <v>5461</v>
      </c>
      <c r="B742" t="s">
        <v>72</v>
      </c>
      <c r="C742" t="s">
        <v>2921</v>
      </c>
      <c r="D742" t="s">
        <v>42</v>
      </c>
      <c r="E742" t="s">
        <v>2922</v>
      </c>
      <c r="F742" t="s">
        <v>2923</v>
      </c>
      <c r="G742" t="s">
        <v>5463</v>
      </c>
      <c r="H742" t="s">
        <v>3422</v>
      </c>
      <c r="I742" t="s">
        <v>4653</v>
      </c>
      <c r="J742" t="s">
        <v>2672</v>
      </c>
      <c r="K742" t="s">
        <v>575</v>
      </c>
    </row>
    <row r="743" spans="1:11">
      <c r="A743" s="69" t="s">
        <v>5461</v>
      </c>
      <c r="B743" t="s">
        <v>72</v>
      </c>
      <c r="C743" t="s">
        <v>3222</v>
      </c>
      <c r="D743" t="s">
        <v>44</v>
      </c>
      <c r="E743" t="s">
        <v>3125</v>
      </c>
      <c r="F743" t="s">
        <v>3223</v>
      </c>
      <c r="G743" t="s">
        <v>5462</v>
      </c>
      <c r="H743" t="s">
        <v>3125</v>
      </c>
      <c r="I743" t="s">
        <v>4653</v>
      </c>
      <c r="J743" t="s">
        <v>519</v>
      </c>
      <c r="K743" t="s">
        <v>231</v>
      </c>
    </row>
    <row r="744" spans="1:11">
      <c r="A744" s="69" t="s">
        <v>5461</v>
      </c>
      <c r="B744" t="s">
        <v>72</v>
      </c>
      <c r="C744" t="s">
        <v>2924</v>
      </c>
      <c r="D744" t="s">
        <v>44</v>
      </c>
      <c r="E744" t="s">
        <v>2847</v>
      </c>
      <c r="F744" t="s">
        <v>2925</v>
      </c>
      <c r="G744" t="s">
        <v>5463</v>
      </c>
      <c r="H744" t="s">
        <v>3416</v>
      </c>
      <c r="I744" t="s">
        <v>4653</v>
      </c>
      <c r="J744" t="s">
        <v>2672</v>
      </c>
      <c r="K744" t="s">
        <v>575</v>
      </c>
    </row>
    <row r="745" spans="1:11">
      <c r="A745" s="69" t="s">
        <v>5461</v>
      </c>
      <c r="B745" t="s">
        <v>72</v>
      </c>
      <c r="C745" t="s">
        <v>3224</v>
      </c>
      <c r="D745" t="s">
        <v>44</v>
      </c>
      <c r="E745" t="s">
        <v>3125</v>
      </c>
      <c r="F745" t="s">
        <v>3225</v>
      </c>
      <c r="G745" t="s">
        <v>5462</v>
      </c>
      <c r="H745" t="s">
        <v>3125</v>
      </c>
      <c r="I745" t="s">
        <v>4653</v>
      </c>
      <c r="J745" t="s">
        <v>519</v>
      </c>
      <c r="K745" t="s">
        <v>231</v>
      </c>
    </row>
    <row r="746" spans="1:11">
      <c r="A746" s="69" t="s">
        <v>5461</v>
      </c>
      <c r="B746" t="s">
        <v>72</v>
      </c>
      <c r="C746" t="s">
        <v>3226</v>
      </c>
      <c r="D746" t="s">
        <v>56</v>
      </c>
      <c r="E746" t="s">
        <v>3125</v>
      </c>
      <c r="F746" t="s">
        <v>3227</v>
      </c>
      <c r="G746" t="s">
        <v>5462</v>
      </c>
      <c r="H746" t="s">
        <v>3125</v>
      </c>
      <c r="I746" t="s">
        <v>4653</v>
      </c>
      <c r="J746" t="s">
        <v>519</v>
      </c>
      <c r="K746" t="s">
        <v>231</v>
      </c>
    </row>
    <row r="747" spans="1:11">
      <c r="A747" s="69" t="s">
        <v>5461</v>
      </c>
      <c r="B747" t="s">
        <v>72</v>
      </c>
      <c r="C747" t="s">
        <v>3228</v>
      </c>
      <c r="D747" t="s">
        <v>57</v>
      </c>
      <c r="E747" t="s">
        <v>3125</v>
      </c>
      <c r="F747" t="s">
        <v>3229</v>
      </c>
      <c r="G747" t="s">
        <v>5462</v>
      </c>
      <c r="H747" t="s">
        <v>3125</v>
      </c>
      <c r="I747" t="s">
        <v>4653</v>
      </c>
      <c r="J747" t="s">
        <v>519</v>
      </c>
      <c r="K747" t="s">
        <v>231</v>
      </c>
    </row>
    <row r="748" spans="1:11">
      <c r="A748" s="69" t="s">
        <v>5461</v>
      </c>
      <c r="B748" t="s">
        <v>72</v>
      </c>
      <c r="C748" t="s">
        <v>3082</v>
      </c>
      <c r="D748" t="s">
        <v>2876</v>
      </c>
      <c r="E748" t="s">
        <v>3083</v>
      </c>
      <c r="F748" t="s">
        <v>3084</v>
      </c>
      <c r="G748" t="s">
        <v>5462</v>
      </c>
      <c r="H748" t="s">
        <v>3125</v>
      </c>
      <c r="I748" t="s">
        <v>4653</v>
      </c>
      <c r="J748" t="s">
        <v>519</v>
      </c>
      <c r="K748" t="s">
        <v>231</v>
      </c>
    </row>
    <row r="749" spans="1:11">
      <c r="A749" s="69" t="s">
        <v>5461</v>
      </c>
      <c r="B749" t="s">
        <v>72</v>
      </c>
      <c r="C749" t="s">
        <v>2926</v>
      </c>
      <c r="D749" t="s">
        <v>58</v>
      </c>
      <c r="G749" t="s">
        <v>5435</v>
      </c>
      <c r="I749" t="s">
        <v>4653</v>
      </c>
    </row>
    <row r="750" spans="1:11">
      <c r="A750" s="69" t="s">
        <v>5461</v>
      </c>
      <c r="B750" t="s">
        <v>72</v>
      </c>
      <c r="C750" t="s">
        <v>2927</v>
      </c>
      <c r="D750" t="s">
        <v>40</v>
      </c>
      <c r="G750" t="s">
        <v>5435</v>
      </c>
      <c r="I750" t="s">
        <v>4653</v>
      </c>
    </row>
    <row r="751" spans="1:11">
      <c r="A751" s="69" t="s">
        <v>5461</v>
      </c>
      <c r="B751" t="s">
        <v>72</v>
      </c>
      <c r="C751" t="s">
        <v>2928</v>
      </c>
      <c r="D751" t="s">
        <v>42</v>
      </c>
      <c r="G751" t="s">
        <v>5435</v>
      </c>
      <c r="I751" t="s">
        <v>4653</v>
      </c>
    </row>
    <row r="752" spans="1:11">
      <c r="A752" s="69" t="s">
        <v>5461</v>
      </c>
      <c r="B752" t="s">
        <v>72</v>
      </c>
      <c r="C752" t="s">
        <v>2929</v>
      </c>
      <c r="D752" t="s">
        <v>42</v>
      </c>
      <c r="G752" t="s">
        <v>5435</v>
      </c>
      <c r="I752" t="s">
        <v>4653</v>
      </c>
    </row>
    <row r="753" spans="1:11">
      <c r="A753" s="69" t="s">
        <v>5461</v>
      </c>
      <c r="B753" t="s">
        <v>72</v>
      </c>
      <c r="C753" t="s">
        <v>2930</v>
      </c>
      <c r="D753" t="s">
        <v>2876</v>
      </c>
      <c r="G753" t="s">
        <v>5435</v>
      </c>
      <c r="I753" t="s">
        <v>4653</v>
      </c>
    </row>
    <row r="754" spans="1:11">
      <c r="A754" s="69" t="s">
        <v>5461</v>
      </c>
      <c r="B754" t="s">
        <v>72</v>
      </c>
      <c r="C754" t="s">
        <v>2931</v>
      </c>
      <c r="D754" t="s">
        <v>56</v>
      </c>
      <c r="G754" t="s">
        <v>5435</v>
      </c>
      <c r="I754" t="s">
        <v>4653</v>
      </c>
    </row>
    <row r="755" spans="1:11">
      <c r="A755" s="69" t="s">
        <v>5461</v>
      </c>
      <c r="B755" t="s">
        <v>72</v>
      </c>
      <c r="C755" t="s">
        <v>2932</v>
      </c>
      <c r="D755" t="s">
        <v>2876</v>
      </c>
      <c r="G755" t="s">
        <v>5435</v>
      </c>
      <c r="I755" t="s">
        <v>4653</v>
      </c>
    </row>
    <row r="756" spans="1:11">
      <c r="A756" s="69" t="s">
        <v>5461</v>
      </c>
      <c r="B756" t="s">
        <v>72</v>
      </c>
      <c r="C756" t="s">
        <v>3230</v>
      </c>
      <c r="D756" t="s">
        <v>3231</v>
      </c>
      <c r="E756" t="s">
        <v>3125</v>
      </c>
      <c r="G756" t="s">
        <v>5462</v>
      </c>
      <c r="H756" t="s">
        <v>3125</v>
      </c>
      <c r="I756" t="s">
        <v>4653</v>
      </c>
      <c r="J756" t="s">
        <v>519</v>
      </c>
      <c r="K756" t="s">
        <v>231</v>
      </c>
    </row>
    <row r="757" spans="1:11">
      <c r="A757" s="69" t="s">
        <v>5461</v>
      </c>
      <c r="B757" t="s">
        <v>72</v>
      </c>
      <c r="C757" t="s">
        <v>3232</v>
      </c>
      <c r="D757" t="s">
        <v>36</v>
      </c>
      <c r="E757" t="s">
        <v>3125</v>
      </c>
      <c r="G757" t="s">
        <v>5462</v>
      </c>
      <c r="H757" t="s">
        <v>3125</v>
      </c>
      <c r="I757" t="s">
        <v>4653</v>
      </c>
      <c r="J757" t="s">
        <v>519</v>
      </c>
      <c r="K757" t="s">
        <v>231</v>
      </c>
    </row>
    <row r="758" spans="1:11">
      <c r="A758" s="69" t="s">
        <v>5461</v>
      </c>
      <c r="B758" t="s">
        <v>72</v>
      </c>
      <c r="C758" t="s">
        <v>3233</v>
      </c>
      <c r="D758" t="s">
        <v>3234</v>
      </c>
      <c r="E758" t="s">
        <v>217</v>
      </c>
      <c r="G758" t="s">
        <v>5462</v>
      </c>
      <c r="H758" t="s">
        <v>217</v>
      </c>
      <c r="I758" t="s">
        <v>4653</v>
      </c>
      <c r="J758" t="s">
        <v>519</v>
      </c>
      <c r="K758" t="s">
        <v>231</v>
      </c>
    </row>
    <row r="759" spans="1:11">
      <c r="A759" s="69" t="s">
        <v>5461</v>
      </c>
      <c r="B759" t="s">
        <v>78</v>
      </c>
      <c r="C759" t="s">
        <v>3236</v>
      </c>
      <c r="D759" t="s">
        <v>35</v>
      </c>
      <c r="E759" t="s">
        <v>217</v>
      </c>
      <c r="F759" t="s">
        <v>3237</v>
      </c>
      <c r="G759" t="s">
        <v>5462</v>
      </c>
      <c r="H759" t="s">
        <v>217</v>
      </c>
      <c r="I759" t="s">
        <v>4657</v>
      </c>
      <c r="J759" t="s">
        <v>519</v>
      </c>
      <c r="K759" t="s">
        <v>231</v>
      </c>
    </row>
    <row r="760" spans="1:11">
      <c r="A760" s="69" t="s">
        <v>5461</v>
      </c>
      <c r="B760" t="s">
        <v>78</v>
      </c>
      <c r="C760" t="s">
        <v>3238</v>
      </c>
      <c r="D760" t="s">
        <v>33</v>
      </c>
      <c r="E760" t="s">
        <v>3125</v>
      </c>
      <c r="F760" t="s">
        <v>3239</v>
      </c>
      <c r="G760" t="s">
        <v>5462</v>
      </c>
      <c r="H760" t="s">
        <v>3125</v>
      </c>
      <c r="I760" t="s">
        <v>4657</v>
      </c>
      <c r="J760" t="s">
        <v>519</v>
      </c>
      <c r="K760" t="s">
        <v>231</v>
      </c>
    </row>
    <row r="761" spans="1:11">
      <c r="A761" s="69" t="s">
        <v>5461</v>
      </c>
      <c r="B761" t="s">
        <v>78</v>
      </c>
      <c r="C761" t="s">
        <v>3240</v>
      </c>
      <c r="D761" t="s">
        <v>40</v>
      </c>
      <c r="E761" t="s">
        <v>217</v>
      </c>
      <c r="F761" t="s">
        <v>3241</v>
      </c>
      <c r="G761" t="s">
        <v>5462</v>
      </c>
      <c r="H761" t="s">
        <v>217</v>
      </c>
      <c r="I761" t="s">
        <v>4657</v>
      </c>
      <c r="J761" t="s">
        <v>519</v>
      </c>
      <c r="K761" t="s">
        <v>231</v>
      </c>
    </row>
    <row r="762" spans="1:11">
      <c r="A762" s="69" t="s">
        <v>5461</v>
      </c>
      <c r="B762" t="s">
        <v>78</v>
      </c>
      <c r="C762" t="s">
        <v>3242</v>
      </c>
      <c r="D762" t="s">
        <v>40</v>
      </c>
      <c r="E762" t="s">
        <v>217</v>
      </c>
      <c r="F762" t="s">
        <v>3243</v>
      </c>
      <c r="G762" t="s">
        <v>5462</v>
      </c>
      <c r="H762" t="s">
        <v>217</v>
      </c>
      <c r="I762" t="s">
        <v>4657</v>
      </c>
      <c r="J762" t="s">
        <v>519</v>
      </c>
      <c r="K762" t="s">
        <v>231</v>
      </c>
    </row>
    <row r="763" spans="1:11">
      <c r="A763" s="69" t="s">
        <v>5461</v>
      </c>
      <c r="B763" t="s">
        <v>78</v>
      </c>
      <c r="C763" t="s">
        <v>3244</v>
      </c>
      <c r="D763" t="s">
        <v>40</v>
      </c>
      <c r="E763" t="s">
        <v>217</v>
      </c>
      <c r="F763" t="s">
        <v>3245</v>
      </c>
      <c r="G763" t="s">
        <v>5462</v>
      </c>
      <c r="H763" t="s">
        <v>217</v>
      </c>
      <c r="I763" t="s">
        <v>4657</v>
      </c>
      <c r="J763" t="s">
        <v>519</v>
      </c>
      <c r="K763" t="s">
        <v>231</v>
      </c>
    </row>
    <row r="764" spans="1:11" ht="321">
      <c r="A764" s="69" t="s">
        <v>5461</v>
      </c>
      <c r="B764" t="s">
        <v>78</v>
      </c>
      <c r="C764" t="s">
        <v>3246</v>
      </c>
      <c r="D764" t="s">
        <v>33</v>
      </c>
      <c r="E764" t="s">
        <v>217</v>
      </c>
      <c r="F764" t="s">
        <v>3247</v>
      </c>
      <c r="G764" t="s">
        <v>5462</v>
      </c>
      <c r="H764" t="s">
        <v>217</v>
      </c>
      <c r="I764" t="s">
        <v>4657</v>
      </c>
      <c r="J764" s="218" t="s">
        <v>519</v>
      </c>
      <c r="K764" t="s">
        <v>231</v>
      </c>
    </row>
    <row r="765" spans="1:11" ht="321">
      <c r="A765" s="69" t="s">
        <v>5461</v>
      </c>
      <c r="B765" t="s">
        <v>78</v>
      </c>
      <c r="C765" t="s">
        <v>2934</v>
      </c>
      <c r="D765" t="s">
        <v>44</v>
      </c>
      <c r="E765" t="s">
        <v>2935</v>
      </c>
      <c r="F765" t="s">
        <v>2937</v>
      </c>
      <c r="G765" t="s">
        <v>5462</v>
      </c>
      <c r="H765" t="s">
        <v>2599</v>
      </c>
      <c r="I765" t="s">
        <v>4657</v>
      </c>
      <c r="J765" s="218" t="s">
        <v>519</v>
      </c>
      <c r="K765" t="s">
        <v>231</v>
      </c>
    </row>
    <row r="766" spans="1:11" ht="15">
      <c r="A766" s="69" t="s">
        <v>5461</v>
      </c>
      <c r="B766" t="s">
        <v>78</v>
      </c>
      <c r="C766" t="s">
        <v>2938</v>
      </c>
      <c r="D766" t="s">
        <v>44</v>
      </c>
      <c r="G766" t="s">
        <v>5439</v>
      </c>
      <c r="I766" t="s">
        <v>4657</v>
      </c>
      <c r="J766" s="218"/>
    </row>
    <row r="767" spans="1:11">
      <c r="A767" s="69" t="s">
        <v>5461</v>
      </c>
      <c r="B767" t="s">
        <v>78</v>
      </c>
      <c r="C767" t="s">
        <v>2940</v>
      </c>
      <c r="D767" t="s">
        <v>44</v>
      </c>
      <c r="E767" t="s">
        <v>2941</v>
      </c>
      <c r="F767" t="s">
        <v>2943</v>
      </c>
      <c r="G767" t="s">
        <v>5440</v>
      </c>
      <c r="I767" t="s">
        <v>4657</v>
      </c>
    </row>
    <row r="768" spans="1:11" ht="321">
      <c r="A768" s="69" t="s">
        <v>5461</v>
      </c>
      <c r="B768" t="s">
        <v>78</v>
      </c>
      <c r="C768" t="s">
        <v>3249</v>
      </c>
      <c r="D768" t="s">
        <v>56</v>
      </c>
      <c r="E768" t="s">
        <v>217</v>
      </c>
      <c r="F768" t="s">
        <v>3243</v>
      </c>
      <c r="G768" t="s">
        <v>5462</v>
      </c>
      <c r="H768" t="s">
        <v>217</v>
      </c>
      <c r="I768" t="s">
        <v>4657</v>
      </c>
      <c r="J768" s="218" t="s">
        <v>519</v>
      </c>
      <c r="K768" t="s">
        <v>231</v>
      </c>
    </row>
    <row r="769" spans="1:11" ht="321">
      <c r="A769" s="69" t="s">
        <v>5461</v>
      </c>
      <c r="B769" t="s">
        <v>78</v>
      </c>
      <c r="C769" t="s">
        <v>3250</v>
      </c>
      <c r="D769" t="s">
        <v>57</v>
      </c>
      <c r="E769" t="s">
        <v>3125</v>
      </c>
      <c r="F769" t="s">
        <v>3251</v>
      </c>
      <c r="G769" t="s">
        <v>5462</v>
      </c>
      <c r="H769" t="s">
        <v>3125</v>
      </c>
      <c r="I769" t="s">
        <v>4657</v>
      </c>
      <c r="J769" s="218" t="s">
        <v>519</v>
      </c>
      <c r="K769" t="s">
        <v>231</v>
      </c>
    </row>
    <row r="770" spans="1:11">
      <c r="A770" s="69" t="s">
        <v>5461</v>
      </c>
      <c r="B770" t="s">
        <v>78</v>
      </c>
      <c r="C770" t="s">
        <v>3252</v>
      </c>
      <c r="D770" t="s">
        <v>57</v>
      </c>
      <c r="E770" t="s">
        <v>3125</v>
      </c>
      <c r="F770" t="s">
        <v>3253</v>
      </c>
      <c r="G770" t="s">
        <v>5462</v>
      </c>
      <c r="H770" t="s">
        <v>3125</v>
      </c>
      <c r="I770" t="s">
        <v>4657</v>
      </c>
      <c r="J770" t="s">
        <v>519</v>
      </c>
      <c r="K770" t="s">
        <v>231</v>
      </c>
    </row>
    <row r="771" spans="1:11" ht="321">
      <c r="A771" s="69" t="s">
        <v>5461</v>
      </c>
      <c r="B771" t="s">
        <v>78</v>
      </c>
      <c r="C771" t="s">
        <v>3254</v>
      </c>
      <c r="D771" t="s">
        <v>58</v>
      </c>
      <c r="E771" t="s">
        <v>217</v>
      </c>
      <c r="F771" t="s">
        <v>3255</v>
      </c>
      <c r="G771" t="s">
        <v>5462</v>
      </c>
      <c r="H771" t="s">
        <v>217</v>
      </c>
      <c r="I771" t="s">
        <v>4657</v>
      </c>
      <c r="J771" s="218" t="s">
        <v>519</v>
      </c>
      <c r="K771" t="s">
        <v>231</v>
      </c>
    </row>
    <row r="772" spans="1:11" ht="321">
      <c r="A772" s="69" t="s">
        <v>5461</v>
      </c>
      <c r="B772" t="s">
        <v>78</v>
      </c>
      <c r="C772" t="s">
        <v>3256</v>
      </c>
      <c r="D772" t="s">
        <v>42</v>
      </c>
      <c r="E772" t="s">
        <v>3257</v>
      </c>
      <c r="G772" t="s">
        <v>5462</v>
      </c>
      <c r="H772" t="s">
        <v>217</v>
      </c>
      <c r="I772" t="s">
        <v>4657</v>
      </c>
      <c r="J772" s="218" t="s">
        <v>519</v>
      </c>
      <c r="K772" t="s">
        <v>231</v>
      </c>
    </row>
    <row r="773" spans="1:11">
      <c r="A773" s="69" t="s">
        <v>5461</v>
      </c>
      <c r="B773" t="s">
        <v>78</v>
      </c>
      <c r="C773" t="s">
        <v>3258</v>
      </c>
      <c r="D773" t="s">
        <v>38</v>
      </c>
      <c r="E773" t="s">
        <v>3125</v>
      </c>
      <c r="G773" t="s">
        <v>5462</v>
      </c>
      <c r="H773" t="s">
        <v>3125</v>
      </c>
      <c r="I773" t="s">
        <v>4657</v>
      </c>
      <c r="J773" t="s">
        <v>519</v>
      </c>
      <c r="K773" t="s">
        <v>231</v>
      </c>
    </row>
    <row r="774" spans="1:11" ht="321">
      <c r="A774" s="69" t="s">
        <v>5461</v>
      </c>
      <c r="B774" t="s">
        <v>78</v>
      </c>
      <c r="C774" t="s">
        <v>3259</v>
      </c>
      <c r="D774" t="s">
        <v>33</v>
      </c>
      <c r="E774" t="s">
        <v>217</v>
      </c>
      <c r="G774" t="s">
        <v>5462</v>
      </c>
      <c r="H774" t="s">
        <v>217</v>
      </c>
      <c r="I774" t="s">
        <v>4657</v>
      </c>
      <c r="J774" s="218" t="s">
        <v>519</v>
      </c>
      <c r="K774" t="s">
        <v>231</v>
      </c>
    </row>
    <row r="775" spans="1:11">
      <c r="A775" s="69" t="s">
        <v>5461</v>
      </c>
      <c r="B775" t="s">
        <v>78</v>
      </c>
      <c r="C775" t="s">
        <v>2944</v>
      </c>
      <c r="D775" t="s">
        <v>2876</v>
      </c>
      <c r="G775" t="s">
        <v>5441</v>
      </c>
      <c r="I775" t="s">
        <v>4657</v>
      </c>
    </row>
    <row r="776" spans="1:11">
      <c r="A776" s="69" t="s">
        <v>5461</v>
      </c>
      <c r="B776" t="s">
        <v>97</v>
      </c>
      <c r="C776" t="s">
        <v>3261</v>
      </c>
      <c r="D776" t="s">
        <v>38</v>
      </c>
      <c r="E776" t="s">
        <v>217</v>
      </c>
      <c r="F776" t="s">
        <v>3255</v>
      </c>
      <c r="G776" t="s">
        <v>5462</v>
      </c>
      <c r="H776" t="s">
        <v>217</v>
      </c>
      <c r="I776" t="s">
        <v>4661</v>
      </c>
      <c r="J776" t="s">
        <v>519</v>
      </c>
      <c r="K776" t="s">
        <v>231</v>
      </c>
    </row>
    <row r="777" spans="1:11">
      <c r="A777" s="69" t="s">
        <v>5461</v>
      </c>
      <c r="B777" t="s">
        <v>97</v>
      </c>
      <c r="C777" t="s">
        <v>3262</v>
      </c>
      <c r="D777" t="s">
        <v>42</v>
      </c>
      <c r="E777" t="s">
        <v>3125</v>
      </c>
      <c r="F777" t="s">
        <v>3263</v>
      </c>
      <c r="G777" t="s">
        <v>5462</v>
      </c>
      <c r="H777" t="s">
        <v>3125</v>
      </c>
      <c r="I777" t="s">
        <v>4661</v>
      </c>
      <c r="J777" t="s">
        <v>519</v>
      </c>
      <c r="K777" t="s">
        <v>231</v>
      </c>
    </row>
    <row r="778" spans="1:11" ht="321">
      <c r="A778" s="69" t="s">
        <v>5461</v>
      </c>
      <c r="B778" t="s">
        <v>97</v>
      </c>
      <c r="C778" t="s">
        <v>3264</v>
      </c>
      <c r="D778" t="s">
        <v>42</v>
      </c>
      <c r="E778" t="s">
        <v>3125</v>
      </c>
      <c r="F778" t="s">
        <v>3265</v>
      </c>
      <c r="G778" t="s">
        <v>5462</v>
      </c>
      <c r="H778" t="s">
        <v>3125</v>
      </c>
      <c r="I778" t="s">
        <v>4661</v>
      </c>
      <c r="J778" s="218" t="s">
        <v>519</v>
      </c>
      <c r="K778" t="s">
        <v>231</v>
      </c>
    </row>
    <row r="779" spans="1:11" ht="321">
      <c r="A779" s="69" t="s">
        <v>5461</v>
      </c>
      <c r="B779" t="s">
        <v>97</v>
      </c>
      <c r="C779" t="s">
        <v>3266</v>
      </c>
      <c r="D779" t="s">
        <v>44</v>
      </c>
      <c r="E779" t="s">
        <v>217</v>
      </c>
      <c r="F779" t="s">
        <v>3267</v>
      </c>
      <c r="G779" t="s">
        <v>5462</v>
      </c>
      <c r="H779" t="s">
        <v>217</v>
      </c>
      <c r="I779" t="s">
        <v>4661</v>
      </c>
      <c r="J779" s="218" t="s">
        <v>519</v>
      </c>
      <c r="K779" t="s">
        <v>231</v>
      </c>
    </row>
    <row r="780" spans="1:11">
      <c r="A780" s="69" t="s">
        <v>5461</v>
      </c>
      <c r="B780" t="s">
        <v>97</v>
      </c>
      <c r="C780" t="s">
        <v>3268</v>
      </c>
      <c r="D780" t="s">
        <v>56</v>
      </c>
      <c r="E780" t="s">
        <v>3269</v>
      </c>
      <c r="F780" t="s">
        <v>3270</v>
      </c>
      <c r="G780" t="s">
        <v>5462</v>
      </c>
      <c r="H780" t="s">
        <v>217</v>
      </c>
      <c r="I780" t="s">
        <v>4661</v>
      </c>
      <c r="J780" t="s">
        <v>519</v>
      </c>
      <c r="K780" t="s">
        <v>231</v>
      </c>
    </row>
    <row r="781" spans="1:11" ht="321">
      <c r="A781" s="69" t="s">
        <v>5461</v>
      </c>
      <c r="B781" t="s">
        <v>97</v>
      </c>
      <c r="C781" t="s">
        <v>3271</v>
      </c>
      <c r="D781" t="s">
        <v>56</v>
      </c>
      <c r="E781" t="s">
        <v>3269</v>
      </c>
      <c r="F781" t="s">
        <v>3270</v>
      </c>
      <c r="G781" t="s">
        <v>5462</v>
      </c>
      <c r="H781" t="s">
        <v>217</v>
      </c>
      <c r="I781" t="s">
        <v>4661</v>
      </c>
      <c r="J781" s="218" t="s">
        <v>519</v>
      </c>
      <c r="K781" t="s">
        <v>231</v>
      </c>
    </row>
    <row r="782" spans="1:11" ht="321">
      <c r="A782" s="69" t="s">
        <v>5461</v>
      </c>
      <c r="B782" t="s">
        <v>97</v>
      </c>
      <c r="C782" t="s">
        <v>3272</v>
      </c>
      <c r="D782" t="s">
        <v>56</v>
      </c>
      <c r="E782" t="s">
        <v>217</v>
      </c>
      <c r="F782" t="s">
        <v>3273</v>
      </c>
      <c r="G782" t="s">
        <v>5462</v>
      </c>
      <c r="H782" t="s">
        <v>217</v>
      </c>
      <c r="I782" t="s">
        <v>4661</v>
      </c>
      <c r="J782" s="218" t="s">
        <v>519</v>
      </c>
      <c r="K782" t="s">
        <v>231</v>
      </c>
    </row>
    <row r="783" spans="1:11">
      <c r="A783" s="69" t="s">
        <v>5461</v>
      </c>
      <c r="B783" t="s">
        <v>97</v>
      </c>
      <c r="C783" t="s">
        <v>3274</v>
      </c>
      <c r="D783" t="s">
        <v>57</v>
      </c>
      <c r="E783" t="s">
        <v>3125</v>
      </c>
      <c r="F783" t="s">
        <v>3275</v>
      </c>
      <c r="G783" t="s">
        <v>5462</v>
      </c>
      <c r="H783" t="s">
        <v>3125</v>
      </c>
      <c r="I783" t="s">
        <v>4661</v>
      </c>
      <c r="J783" t="s">
        <v>519</v>
      </c>
      <c r="K783" t="s">
        <v>231</v>
      </c>
    </row>
    <row r="784" spans="1:11" ht="409.6">
      <c r="A784" s="69" t="s">
        <v>5461</v>
      </c>
      <c r="B784" t="s">
        <v>97</v>
      </c>
      <c r="C784" t="s">
        <v>2947</v>
      </c>
      <c r="D784" t="s">
        <v>58</v>
      </c>
      <c r="E784" t="s">
        <v>2839</v>
      </c>
      <c r="F784" t="s">
        <v>2948</v>
      </c>
      <c r="G784" t="s">
        <v>5463</v>
      </c>
      <c r="H784" t="s">
        <v>217</v>
      </c>
      <c r="I784" t="s">
        <v>4661</v>
      </c>
      <c r="J784" s="218" t="s">
        <v>2672</v>
      </c>
      <c r="K784" t="s">
        <v>575</v>
      </c>
    </row>
    <row r="785" spans="1:11" ht="321">
      <c r="A785" s="69" t="s">
        <v>5461</v>
      </c>
      <c r="B785" t="s">
        <v>97</v>
      </c>
      <c r="C785" t="s">
        <v>3276</v>
      </c>
      <c r="D785" t="s">
        <v>58</v>
      </c>
      <c r="E785" t="s">
        <v>3125</v>
      </c>
      <c r="F785" t="s">
        <v>3277</v>
      </c>
      <c r="G785" t="s">
        <v>5462</v>
      </c>
      <c r="H785" t="s">
        <v>3125</v>
      </c>
      <c r="I785" t="s">
        <v>4661</v>
      </c>
      <c r="J785" s="218" t="s">
        <v>519</v>
      </c>
      <c r="K785" t="s">
        <v>231</v>
      </c>
    </row>
    <row r="786" spans="1:11" ht="321">
      <c r="A786" s="69" t="s">
        <v>5461</v>
      </c>
      <c r="B786" t="s">
        <v>97</v>
      </c>
      <c r="C786" t="s">
        <v>3278</v>
      </c>
      <c r="D786" t="s">
        <v>58</v>
      </c>
      <c r="E786" t="s">
        <v>217</v>
      </c>
      <c r="F786" t="s">
        <v>3279</v>
      </c>
      <c r="G786" t="s">
        <v>5462</v>
      </c>
      <c r="H786" t="s">
        <v>217</v>
      </c>
      <c r="I786" t="s">
        <v>4661</v>
      </c>
      <c r="J786" s="218" t="s">
        <v>519</v>
      </c>
      <c r="K786" t="s">
        <v>231</v>
      </c>
    </row>
    <row r="787" spans="1:11" ht="15">
      <c r="A787" s="69" t="s">
        <v>5461</v>
      </c>
      <c r="B787" t="s">
        <v>97</v>
      </c>
      <c r="C787" t="s">
        <v>2949</v>
      </c>
      <c r="D787" t="s">
        <v>56</v>
      </c>
      <c r="G787" t="s">
        <v>5435</v>
      </c>
      <c r="I787" t="s">
        <v>4661</v>
      </c>
      <c r="J787" s="218"/>
    </row>
    <row r="788" spans="1:11">
      <c r="A788" s="69" t="s">
        <v>5461</v>
      </c>
      <c r="B788" t="s">
        <v>97</v>
      </c>
      <c r="C788" t="s">
        <v>3280</v>
      </c>
      <c r="D788" t="s">
        <v>3281</v>
      </c>
      <c r="E788" t="s">
        <v>217</v>
      </c>
      <c r="F788" t="s">
        <v>3282</v>
      </c>
      <c r="G788" t="s">
        <v>5462</v>
      </c>
      <c r="H788" t="s">
        <v>217</v>
      </c>
      <c r="I788" t="s">
        <v>4661</v>
      </c>
      <c r="J788" t="s">
        <v>519</v>
      </c>
      <c r="K788" t="s">
        <v>231</v>
      </c>
    </row>
    <row r="789" spans="1:11" ht="321">
      <c r="A789" s="69" t="s">
        <v>5461</v>
      </c>
      <c r="B789" t="s">
        <v>97</v>
      </c>
      <c r="C789" t="s">
        <v>3283</v>
      </c>
      <c r="D789" t="s">
        <v>3284</v>
      </c>
      <c r="E789" t="s">
        <v>3125</v>
      </c>
      <c r="F789" t="s">
        <v>3285</v>
      </c>
      <c r="G789" t="s">
        <v>5462</v>
      </c>
      <c r="H789" t="s">
        <v>3125</v>
      </c>
      <c r="I789" t="s">
        <v>4661</v>
      </c>
      <c r="J789" s="218" t="s">
        <v>519</v>
      </c>
      <c r="K789" t="s">
        <v>231</v>
      </c>
    </row>
    <row r="790" spans="1:11" ht="321">
      <c r="A790" s="69" t="s">
        <v>5461</v>
      </c>
      <c r="B790" t="s">
        <v>97</v>
      </c>
      <c r="C790" t="s">
        <v>3286</v>
      </c>
      <c r="D790" t="s">
        <v>40</v>
      </c>
      <c r="E790" t="s">
        <v>217</v>
      </c>
      <c r="F790" t="s">
        <v>3287</v>
      </c>
      <c r="G790" t="s">
        <v>5462</v>
      </c>
      <c r="H790" t="s">
        <v>217</v>
      </c>
      <c r="I790" t="s">
        <v>4661</v>
      </c>
      <c r="J790" s="218" t="s">
        <v>519</v>
      </c>
      <c r="K790" t="s">
        <v>231</v>
      </c>
    </row>
    <row r="791" spans="1:11" ht="321">
      <c r="A791" s="69" t="s">
        <v>5461</v>
      </c>
      <c r="B791" t="s">
        <v>97</v>
      </c>
      <c r="C791" t="s">
        <v>3288</v>
      </c>
      <c r="E791" t="s">
        <v>217</v>
      </c>
      <c r="G791" t="s">
        <v>5462</v>
      </c>
      <c r="H791" t="s">
        <v>217</v>
      </c>
      <c r="I791" t="s">
        <v>4661</v>
      </c>
      <c r="J791" s="218" t="s">
        <v>519</v>
      </c>
      <c r="K791" t="s">
        <v>231</v>
      </c>
    </row>
    <row r="792" spans="1:11">
      <c r="A792" s="69" t="s">
        <v>5461</v>
      </c>
      <c r="B792" t="s">
        <v>14</v>
      </c>
      <c r="C792" t="s">
        <v>2956</v>
      </c>
      <c r="D792" t="s">
        <v>2957</v>
      </c>
      <c r="E792" t="s">
        <v>1333</v>
      </c>
      <c r="G792" t="s">
        <v>5464</v>
      </c>
      <c r="H792" t="s">
        <v>1333</v>
      </c>
      <c r="I792" t="s">
        <v>4664</v>
      </c>
      <c r="J792" t="s">
        <v>2670</v>
      </c>
      <c r="K792" t="s">
        <v>217</v>
      </c>
    </row>
    <row r="793" spans="1:11" ht="321">
      <c r="A793" s="69" t="s">
        <v>5461</v>
      </c>
      <c r="B793" t="s">
        <v>14</v>
      </c>
      <c r="C793" t="s">
        <v>2958</v>
      </c>
      <c r="E793" t="s">
        <v>2959</v>
      </c>
      <c r="G793" t="s">
        <v>5462</v>
      </c>
      <c r="H793" t="s">
        <v>2959</v>
      </c>
      <c r="I793" t="s">
        <v>4664</v>
      </c>
      <c r="J793" s="218" t="s">
        <v>519</v>
      </c>
      <c r="K793" t="s">
        <v>231</v>
      </c>
    </row>
    <row r="794" spans="1:11" ht="321">
      <c r="A794" s="69" t="s">
        <v>5461</v>
      </c>
      <c r="B794" t="s">
        <v>14</v>
      </c>
      <c r="C794" t="s">
        <v>3290</v>
      </c>
      <c r="D794" t="s">
        <v>3291</v>
      </c>
      <c r="E794" t="s">
        <v>3125</v>
      </c>
      <c r="F794" t="s">
        <v>3292</v>
      </c>
      <c r="G794" t="s">
        <v>5462</v>
      </c>
      <c r="H794" t="s">
        <v>3125</v>
      </c>
      <c r="I794" t="s">
        <v>4664</v>
      </c>
      <c r="J794" s="218" t="s">
        <v>519</v>
      </c>
      <c r="K794" t="s">
        <v>231</v>
      </c>
    </row>
    <row r="795" spans="1:11" ht="321">
      <c r="A795" s="69" t="s">
        <v>5461</v>
      </c>
      <c r="B795" t="s">
        <v>14</v>
      </c>
      <c r="C795" t="s">
        <v>3293</v>
      </c>
      <c r="E795" t="s">
        <v>217</v>
      </c>
      <c r="G795" t="s">
        <v>5462</v>
      </c>
      <c r="H795" t="s">
        <v>217</v>
      </c>
      <c r="I795" t="s">
        <v>4664</v>
      </c>
      <c r="J795" s="218" t="s">
        <v>519</v>
      </c>
      <c r="K795" t="s">
        <v>231</v>
      </c>
    </row>
    <row r="796" spans="1:11">
      <c r="A796" s="69" t="s">
        <v>5461</v>
      </c>
      <c r="B796" t="s">
        <v>7</v>
      </c>
      <c r="C796" t="s">
        <v>3295</v>
      </c>
      <c r="D796" t="s">
        <v>10</v>
      </c>
      <c r="E796" t="s">
        <v>217</v>
      </c>
      <c r="G796" t="s">
        <v>5462</v>
      </c>
      <c r="H796" t="s">
        <v>217</v>
      </c>
      <c r="I796" t="s">
        <v>4668</v>
      </c>
      <c r="J796" t="s">
        <v>519</v>
      </c>
      <c r="K796" t="s">
        <v>231</v>
      </c>
    </row>
    <row r="797" spans="1:11">
      <c r="A797" s="69" t="s">
        <v>5461</v>
      </c>
      <c r="B797" t="s">
        <v>7</v>
      </c>
      <c r="C797" t="s">
        <v>3296</v>
      </c>
      <c r="D797" t="s">
        <v>3297</v>
      </c>
      <c r="E797" t="s">
        <v>217</v>
      </c>
      <c r="F797" t="s">
        <v>3298</v>
      </c>
      <c r="G797" t="s">
        <v>5462</v>
      </c>
      <c r="H797" t="s">
        <v>217</v>
      </c>
      <c r="I797" t="s">
        <v>4668</v>
      </c>
      <c r="J797" t="s">
        <v>519</v>
      </c>
      <c r="K797" t="s">
        <v>231</v>
      </c>
    </row>
    <row r="798" spans="1:11" ht="321">
      <c r="A798" s="69" t="s">
        <v>5461</v>
      </c>
      <c r="B798" t="s">
        <v>7</v>
      </c>
      <c r="C798" t="s">
        <v>3299</v>
      </c>
      <c r="D798" t="s">
        <v>3297</v>
      </c>
      <c r="E798" t="s">
        <v>217</v>
      </c>
      <c r="G798" t="s">
        <v>5462</v>
      </c>
      <c r="H798" t="s">
        <v>217</v>
      </c>
      <c r="I798" t="s">
        <v>4668</v>
      </c>
      <c r="J798" s="218" t="s">
        <v>519</v>
      </c>
      <c r="K798" t="s">
        <v>231</v>
      </c>
    </row>
    <row r="799" spans="1:11" ht="321">
      <c r="A799" s="69" t="s">
        <v>5461</v>
      </c>
      <c r="B799" t="s">
        <v>7</v>
      </c>
      <c r="C799" t="s">
        <v>3300</v>
      </c>
      <c r="D799" t="s">
        <v>12</v>
      </c>
      <c r="E799" t="s">
        <v>217</v>
      </c>
      <c r="F799" t="s">
        <v>3301</v>
      </c>
      <c r="G799" t="s">
        <v>5462</v>
      </c>
      <c r="H799" t="s">
        <v>217</v>
      </c>
      <c r="I799" t="s">
        <v>4668</v>
      </c>
      <c r="J799" s="218" t="s">
        <v>519</v>
      </c>
      <c r="K799" t="s">
        <v>231</v>
      </c>
    </row>
    <row r="800" spans="1:11" ht="321">
      <c r="A800" s="69" t="s">
        <v>5461</v>
      </c>
      <c r="B800" t="s">
        <v>4398</v>
      </c>
      <c r="C800" t="s">
        <v>3303</v>
      </c>
      <c r="D800" t="s">
        <v>2980</v>
      </c>
      <c r="E800" t="s">
        <v>217</v>
      </c>
      <c r="G800" t="s">
        <v>5462</v>
      </c>
      <c r="H800" t="s">
        <v>217</v>
      </c>
      <c r="I800" t="s">
        <v>4672</v>
      </c>
      <c r="J800" s="218" t="s">
        <v>519</v>
      </c>
      <c r="K800" t="s">
        <v>231</v>
      </c>
    </row>
    <row r="801" spans="1:11">
      <c r="A801" s="69" t="s">
        <v>5461</v>
      </c>
      <c r="B801" t="s">
        <v>4398</v>
      </c>
      <c r="C801" t="s">
        <v>3304</v>
      </c>
      <c r="D801" t="s">
        <v>2980</v>
      </c>
      <c r="E801" t="s">
        <v>3305</v>
      </c>
      <c r="G801" t="s">
        <v>5462</v>
      </c>
      <c r="H801" t="s">
        <v>217</v>
      </c>
      <c r="I801" t="s">
        <v>4672</v>
      </c>
      <c r="J801" t="s">
        <v>519</v>
      </c>
      <c r="K801" t="s">
        <v>231</v>
      </c>
    </row>
    <row r="802" spans="1:11">
      <c r="A802" s="69" t="s">
        <v>5461</v>
      </c>
      <c r="B802" t="s">
        <v>4398</v>
      </c>
      <c r="C802" t="s">
        <v>3306</v>
      </c>
      <c r="D802" t="s">
        <v>2980</v>
      </c>
      <c r="E802" t="s">
        <v>3257</v>
      </c>
      <c r="F802" t="s">
        <v>3307</v>
      </c>
      <c r="G802" t="s">
        <v>5462</v>
      </c>
      <c r="H802" t="s">
        <v>217</v>
      </c>
      <c r="I802" t="s">
        <v>4672</v>
      </c>
      <c r="J802" t="s">
        <v>519</v>
      </c>
      <c r="K802" t="s">
        <v>231</v>
      </c>
    </row>
    <row r="803" spans="1:11" ht="321">
      <c r="A803" s="69" t="s">
        <v>5461</v>
      </c>
      <c r="B803" t="s">
        <v>4398</v>
      </c>
      <c r="C803" t="s">
        <v>3308</v>
      </c>
      <c r="D803" t="s">
        <v>2980</v>
      </c>
      <c r="E803" t="s">
        <v>217</v>
      </c>
      <c r="G803" t="s">
        <v>5462</v>
      </c>
      <c r="H803" t="s">
        <v>217</v>
      </c>
      <c r="I803" t="s">
        <v>4672</v>
      </c>
      <c r="J803" s="218" t="s">
        <v>519</v>
      </c>
      <c r="K803" t="s">
        <v>231</v>
      </c>
    </row>
    <row r="804" spans="1:11" ht="321">
      <c r="A804" s="69" t="s">
        <v>5461</v>
      </c>
      <c r="B804" t="s">
        <v>47</v>
      </c>
      <c r="C804" t="s">
        <v>3310</v>
      </c>
      <c r="D804" t="s">
        <v>3311</v>
      </c>
      <c r="E804" t="s">
        <v>3312</v>
      </c>
      <c r="G804" t="s">
        <v>5462</v>
      </c>
      <c r="H804" t="s">
        <v>217</v>
      </c>
      <c r="I804" t="s">
        <v>4676</v>
      </c>
      <c r="J804" s="218" t="s">
        <v>519</v>
      </c>
      <c r="K804" t="s">
        <v>231</v>
      </c>
    </row>
    <row r="805" spans="1:11">
      <c r="A805" s="69" t="s">
        <v>5461</v>
      </c>
      <c r="B805" t="s">
        <v>47</v>
      </c>
      <c r="C805" t="s">
        <v>3313</v>
      </c>
      <c r="D805" t="s">
        <v>3314</v>
      </c>
      <c r="E805" t="s">
        <v>3315</v>
      </c>
      <c r="G805" t="s">
        <v>5462</v>
      </c>
      <c r="H805" t="s">
        <v>217</v>
      </c>
      <c r="I805" t="s">
        <v>4676</v>
      </c>
      <c r="J805" t="s">
        <v>519</v>
      </c>
      <c r="K805" t="s">
        <v>231</v>
      </c>
    </row>
    <row r="806" spans="1:11">
      <c r="A806" s="69" t="s">
        <v>5461</v>
      </c>
      <c r="B806" t="s">
        <v>47</v>
      </c>
      <c r="C806" t="s">
        <v>3316</v>
      </c>
      <c r="D806" t="s">
        <v>3317</v>
      </c>
      <c r="E806" t="s">
        <v>217</v>
      </c>
      <c r="G806" t="s">
        <v>5462</v>
      </c>
      <c r="H806" t="s">
        <v>217</v>
      </c>
      <c r="I806" t="s">
        <v>4676</v>
      </c>
      <c r="J806" t="s">
        <v>519</v>
      </c>
      <c r="K806" t="s">
        <v>231</v>
      </c>
    </row>
    <row r="807" spans="1:11">
      <c r="A807" s="69" t="s">
        <v>5461</v>
      </c>
      <c r="B807" t="s">
        <v>47</v>
      </c>
      <c r="C807" t="s">
        <v>3318</v>
      </c>
      <c r="D807" t="s">
        <v>3319</v>
      </c>
      <c r="E807" t="s">
        <v>217</v>
      </c>
      <c r="G807" t="s">
        <v>5462</v>
      </c>
      <c r="H807" t="s">
        <v>217</v>
      </c>
      <c r="I807" t="s">
        <v>4676</v>
      </c>
      <c r="J807" t="s">
        <v>519</v>
      </c>
      <c r="K807" t="s">
        <v>231</v>
      </c>
    </row>
    <row r="808" spans="1:11">
      <c r="A808" s="69" t="s">
        <v>5461</v>
      </c>
      <c r="B808" t="s">
        <v>47</v>
      </c>
      <c r="C808" t="s">
        <v>3320</v>
      </c>
      <c r="D808" t="s">
        <v>3317</v>
      </c>
      <c r="E808" t="s">
        <v>217</v>
      </c>
      <c r="G808" t="s">
        <v>5462</v>
      </c>
      <c r="H808" t="s">
        <v>217</v>
      </c>
      <c r="I808" t="s">
        <v>4676</v>
      </c>
      <c r="J808" t="s">
        <v>519</v>
      </c>
      <c r="K808" t="s">
        <v>231</v>
      </c>
    </row>
    <row r="809" spans="1:11">
      <c r="A809" s="69" t="s">
        <v>5461</v>
      </c>
      <c r="B809" t="s">
        <v>47</v>
      </c>
      <c r="C809" t="s">
        <v>3321</v>
      </c>
      <c r="D809" t="s">
        <v>3317</v>
      </c>
      <c r="E809" t="s">
        <v>217</v>
      </c>
      <c r="G809" t="s">
        <v>5462</v>
      </c>
      <c r="H809" t="s">
        <v>217</v>
      </c>
      <c r="I809" t="s">
        <v>4676</v>
      </c>
      <c r="J809" t="s">
        <v>519</v>
      </c>
      <c r="K809" t="s">
        <v>231</v>
      </c>
    </row>
    <row r="810" spans="1:11">
      <c r="A810" s="69" t="s">
        <v>5461</v>
      </c>
      <c r="B810" t="s">
        <v>60</v>
      </c>
      <c r="C810" t="s">
        <v>3323</v>
      </c>
      <c r="D810" t="s">
        <v>10</v>
      </c>
      <c r="E810" t="s">
        <v>217</v>
      </c>
      <c r="G810" t="s">
        <v>5462</v>
      </c>
      <c r="H810" t="s">
        <v>217</v>
      </c>
      <c r="I810" t="s">
        <v>4680</v>
      </c>
      <c r="J810" t="s">
        <v>519</v>
      </c>
      <c r="K810" t="s">
        <v>231</v>
      </c>
    </row>
    <row r="811" spans="1:11">
      <c r="A811" s="69" t="s">
        <v>5461</v>
      </c>
      <c r="B811" t="s">
        <v>60</v>
      </c>
      <c r="C811" t="s">
        <v>2961</v>
      </c>
      <c r="D811" t="s">
        <v>10</v>
      </c>
      <c r="E811" t="s">
        <v>2847</v>
      </c>
      <c r="G811" t="s">
        <v>5463</v>
      </c>
      <c r="H811" t="s">
        <v>3416</v>
      </c>
      <c r="I811" t="s">
        <v>4680</v>
      </c>
      <c r="J811" t="s">
        <v>2674</v>
      </c>
      <c r="K811" t="s">
        <v>2675</v>
      </c>
    </row>
    <row r="812" spans="1:11">
      <c r="A812" s="69" t="s">
        <v>5461</v>
      </c>
      <c r="B812" t="s">
        <v>60</v>
      </c>
      <c r="C812" t="s">
        <v>2962</v>
      </c>
      <c r="D812" t="s">
        <v>10</v>
      </c>
      <c r="E812" t="s">
        <v>2847</v>
      </c>
      <c r="G812" t="s">
        <v>5463</v>
      </c>
      <c r="H812" t="s">
        <v>3416</v>
      </c>
      <c r="I812" t="s">
        <v>4680</v>
      </c>
      <c r="J812" t="s">
        <v>2674</v>
      </c>
      <c r="K812" t="s">
        <v>2675</v>
      </c>
    </row>
    <row r="813" spans="1:11" ht="409.6">
      <c r="A813" s="69" t="s">
        <v>5461</v>
      </c>
      <c r="B813" t="s">
        <v>60</v>
      </c>
      <c r="C813" t="s">
        <v>2963</v>
      </c>
      <c r="D813" t="s">
        <v>10</v>
      </c>
      <c r="E813" t="s">
        <v>2847</v>
      </c>
      <c r="G813" t="s">
        <v>5463</v>
      </c>
      <c r="H813" t="s">
        <v>3416</v>
      </c>
      <c r="I813" t="s">
        <v>4680</v>
      </c>
      <c r="J813" s="218" t="s">
        <v>2674</v>
      </c>
      <c r="K813" t="s">
        <v>2675</v>
      </c>
    </row>
    <row r="814" spans="1:11" ht="409.6">
      <c r="A814" s="69" t="s">
        <v>5461</v>
      </c>
      <c r="B814" t="s">
        <v>60</v>
      </c>
      <c r="C814" t="s">
        <v>2964</v>
      </c>
      <c r="D814" t="s">
        <v>10</v>
      </c>
      <c r="E814" t="s">
        <v>2847</v>
      </c>
      <c r="G814" t="s">
        <v>5463</v>
      </c>
      <c r="H814" t="s">
        <v>3416</v>
      </c>
      <c r="I814" t="s">
        <v>4680</v>
      </c>
      <c r="J814" s="218" t="s">
        <v>2674</v>
      </c>
      <c r="K814" t="s">
        <v>2675</v>
      </c>
    </row>
    <row r="815" spans="1:11">
      <c r="A815" s="69" t="s">
        <v>5461</v>
      </c>
      <c r="B815" t="s">
        <v>60</v>
      </c>
      <c r="C815" t="s">
        <v>3324</v>
      </c>
      <c r="D815" t="s">
        <v>61</v>
      </c>
      <c r="E815" t="s">
        <v>217</v>
      </c>
      <c r="F815" t="s">
        <v>3325</v>
      </c>
      <c r="G815" t="s">
        <v>5462</v>
      </c>
      <c r="H815" t="s">
        <v>217</v>
      </c>
      <c r="I815" t="s">
        <v>4680</v>
      </c>
      <c r="J815" t="s">
        <v>519</v>
      </c>
      <c r="K815" t="s">
        <v>231</v>
      </c>
    </row>
    <row r="816" spans="1:11" ht="321">
      <c r="A816" s="69" t="s">
        <v>5461</v>
      </c>
      <c r="B816" t="s">
        <v>60</v>
      </c>
      <c r="C816" t="s">
        <v>3326</v>
      </c>
      <c r="D816" t="s">
        <v>61</v>
      </c>
      <c r="E816" t="s">
        <v>217</v>
      </c>
      <c r="G816" t="s">
        <v>5462</v>
      </c>
      <c r="H816" t="s">
        <v>217</v>
      </c>
      <c r="I816" t="s">
        <v>4680</v>
      </c>
      <c r="J816" s="218" t="s">
        <v>519</v>
      </c>
      <c r="K816" t="s">
        <v>231</v>
      </c>
    </row>
    <row r="817" spans="1:11" ht="321">
      <c r="A817" s="69" t="s">
        <v>5461</v>
      </c>
      <c r="B817" t="s">
        <v>54</v>
      </c>
      <c r="C817" t="s">
        <v>3328</v>
      </c>
      <c r="D817" t="s">
        <v>74</v>
      </c>
      <c r="E817" t="s">
        <v>217</v>
      </c>
      <c r="G817" t="s">
        <v>5462</v>
      </c>
      <c r="H817" t="s">
        <v>217</v>
      </c>
      <c r="I817" t="s">
        <v>4682</v>
      </c>
      <c r="J817" s="218" t="s">
        <v>519</v>
      </c>
      <c r="K817" t="s">
        <v>231</v>
      </c>
    </row>
    <row r="818" spans="1:11">
      <c r="A818" s="69" t="s">
        <v>5461</v>
      </c>
      <c r="B818" t="s">
        <v>54</v>
      </c>
      <c r="C818" t="s">
        <v>3329</v>
      </c>
      <c r="D818" t="s">
        <v>3330</v>
      </c>
      <c r="E818" t="s">
        <v>3312</v>
      </c>
      <c r="G818" t="s">
        <v>5462</v>
      </c>
      <c r="H818" t="s">
        <v>217</v>
      </c>
      <c r="I818" t="s">
        <v>4682</v>
      </c>
      <c r="J818" t="s">
        <v>519</v>
      </c>
      <c r="K818" t="s">
        <v>231</v>
      </c>
    </row>
    <row r="819" spans="1:11" ht="321">
      <c r="A819" s="69" t="s">
        <v>5461</v>
      </c>
      <c r="B819" t="s">
        <v>54</v>
      </c>
      <c r="C819" t="s">
        <v>3331</v>
      </c>
      <c r="D819" t="s">
        <v>74</v>
      </c>
      <c r="E819" t="s">
        <v>3332</v>
      </c>
      <c r="F819" t="s">
        <v>3333</v>
      </c>
      <c r="G819" t="s">
        <v>5462</v>
      </c>
      <c r="H819" t="s">
        <v>217</v>
      </c>
      <c r="I819" t="s">
        <v>4682</v>
      </c>
      <c r="J819" s="218" t="s">
        <v>519</v>
      </c>
      <c r="K819" t="s">
        <v>231</v>
      </c>
    </row>
    <row r="820" spans="1:11" ht="321">
      <c r="A820" s="69" t="s">
        <v>5461</v>
      </c>
      <c r="B820" t="s">
        <v>54</v>
      </c>
      <c r="C820" t="s">
        <v>3334</v>
      </c>
      <c r="D820" t="s">
        <v>2957</v>
      </c>
      <c r="E820" t="s">
        <v>3335</v>
      </c>
      <c r="G820" t="s">
        <v>5462</v>
      </c>
      <c r="H820" t="s">
        <v>217</v>
      </c>
      <c r="I820" t="s">
        <v>4682</v>
      </c>
      <c r="J820" s="218" t="s">
        <v>519</v>
      </c>
      <c r="K820" t="s">
        <v>231</v>
      </c>
    </row>
    <row r="821" spans="1:11" ht="409.6">
      <c r="A821" s="69" t="s">
        <v>5461</v>
      </c>
      <c r="B821" t="s">
        <v>54</v>
      </c>
      <c r="C821" t="s">
        <v>2966</v>
      </c>
      <c r="D821" t="s">
        <v>2957</v>
      </c>
      <c r="E821" t="s">
        <v>2847</v>
      </c>
      <c r="G821" t="s">
        <v>5463</v>
      </c>
      <c r="H821" t="s">
        <v>3416</v>
      </c>
      <c r="I821" t="s">
        <v>4682</v>
      </c>
      <c r="J821" s="218" t="s">
        <v>2674</v>
      </c>
      <c r="K821" t="s">
        <v>2675</v>
      </c>
    </row>
    <row r="822" spans="1:11" ht="409.6">
      <c r="A822" s="69" t="s">
        <v>5461</v>
      </c>
      <c r="B822" t="s">
        <v>54</v>
      </c>
      <c r="C822" t="s">
        <v>2967</v>
      </c>
      <c r="D822" t="s">
        <v>2957</v>
      </c>
      <c r="E822" t="s">
        <v>2847</v>
      </c>
      <c r="G822" t="s">
        <v>5463</v>
      </c>
      <c r="H822" t="s">
        <v>3416</v>
      </c>
      <c r="I822" t="s">
        <v>4682</v>
      </c>
      <c r="J822" s="218" t="s">
        <v>2674</v>
      </c>
      <c r="K822" t="s">
        <v>2675</v>
      </c>
    </row>
    <row r="823" spans="1:11">
      <c r="A823" s="69" t="s">
        <v>5461</v>
      </c>
      <c r="B823" t="s">
        <v>54</v>
      </c>
      <c r="C823" t="s">
        <v>2968</v>
      </c>
      <c r="D823" t="s">
        <v>2957</v>
      </c>
      <c r="E823" t="s">
        <v>2847</v>
      </c>
      <c r="G823" t="s">
        <v>5463</v>
      </c>
      <c r="H823" t="s">
        <v>3416</v>
      </c>
      <c r="I823" t="s">
        <v>4682</v>
      </c>
      <c r="J823" t="s">
        <v>2674</v>
      </c>
      <c r="K823" t="s">
        <v>2675</v>
      </c>
    </row>
    <row r="824" spans="1:11" ht="321">
      <c r="A824" s="69" t="s">
        <v>5461</v>
      </c>
      <c r="B824" t="s">
        <v>54</v>
      </c>
      <c r="C824" t="s">
        <v>3336</v>
      </c>
      <c r="D824" t="s">
        <v>74</v>
      </c>
      <c r="E824" t="s">
        <v>3125</v>
      </c>
      <c r="G824" t="s">
        <v>5462</v>
      </c>
      <c r="H824" t="s">
        <v>3125</v>
      </c>
      <c r="I824" t="s">
        <v>4682</v>
      </c>
      <c r="J824" s="218" t="s">
        <v>519</v>
      </c>
      <c r="K824" t="s">
        <v>231</v>
      </c>
    </row>
    <row r="825" spans="1:11" ht="321">
      <c r="A825" s="69" t="s">
        <v>5461</v>
      </c>
      <c r="B825" t="s">
        <v>54</v>
      </c>
      <c r="C825" t="s">
        <v>3337</v>
      </c>
      <c r="D825" t="s">
        <v>83</v>
      </c>
      <c r="E825" t="s">
        <v>217</v>
      </c>
      <c r="G825" t="s">
        <v>5462</v>
      </c>
      <c r="H825" t="s">
        <v>217</v>
      </c>
      <c r="I825" t="s">
        <v>4682</v>
      </c>
      <c r="J825" s="218" t="s">
        <v>519</v>
      </c>
      <c r="K825" t="s">
        <v>231</v>
      </c>
    </row>
    <row r="826" spans="1:11">
      <c r="A826" s="69" t="s">
        <v>5461</v>
      </c>
      <c r="B826" t="s">
        <v>54</v>
      </c>
      <c r="C826" t="s">
        <v>3338</v>
      </c>
      <c r="D826" t="s">
        <v>3330</v>
      </c>
      <c r="E826" t="s">
        <v>217</v>
      </c>
      <c r="G826" t="s">
        <v>5462</v>
      </c>
      <c r="H826" t="s">
        <v>217</v>
      </c>
      <c r="I826" t="s">
        <v>4682</v>
      </c>
      <c r="J826" t="s">
        <v>519</v>
      </c>
      <c r="K826" t="s">
        <v>231</v>
      </c>
    </row>
    <row r="827" spans="1:11">
      <c r="A827" s="69" t="s">
        <v>5461</v>
      </c>
      <c r="B827" t="s">
        <v>73</v>
      </c>
      <c r="C827" t="s">
        <v>3343</v>
      </c>
      <c r="D827" t="s">
        <v>2957</v>
      </c>
      <c r="E827" t="s">
        <v>3125</v>
      </c>
      <c r="G827" t="s">
        <v>5462</v>
      </c>
      <c r="H827" t="s">
        <v>3125</v>
      </c>
      <c r="I827" t="s">
        <v>4684</v>
      </c>
      <c r="J827" t="s">
        <v>519</v>
      </c>
      <c r="K827" t="s">
        <v>231</v>
      </c>
    </row>
    <row r="828" spans="1:11" ht="321">
      <c r="A828" s="69" t="s">
        <v>5461</v>
      </c>
      <c r="B828" t="s">
        <v>73</v>
      </c>
      <c r="C828" t="s">
        <v>3105</v>
      </c>
      <c r="D828" t="s">
        <v>2957</v>
      </c>
      <c r="E828" t="s">
        <v>3106</v>
      </c>
      <c r="G828" t="s">
        <v>5462</v>
      </c>
      <c r="H828" t="s">
        <v>3125</v>
      </c>
      <c r="I828" t="s">
        <v>4684</v>
      </c>
      <c r="J828" s="218" t="s">
        <v>519</v>
      </c>
      <c r="K828" t="s">
        <v>231</v>
      </c>
    </row>
    <row r="829" spans="1:11">
      <c r="A829" s="69" t="s">
        <v>5461</v>
      </c>
      <c r="B829" t="s">
        <v>73</v>
      </c>
      <c r="C829" t="s">
        <v>3344</v>
      </c>
      <c r="D829" t="s">
        <v>74</v>
      </c>
      <c r="E829" t="s">
        <v>217</v>
      </c>
      <c r="G829" t="s">
        <v>5462</v>
      </c>
      <c r="H829" t="s">
        <v>217</v>
      </c>
      <c r="I829" t="s">
        <v>4684</v>
      </c>
      <c r="J829" t="s">
        <v>519</v>
      </c>
      <c r="K829" t="s">
        <v>231</v>
      </c>
    </row>
    <row r="830" spans="1:11" ht="321">
      <c r="A830" s="69" t="s">
        <v>5461</v>
      </c>
      <c r="B830" t="s">
        <v>73</v>
      </c>
      <c r="C830" t="s">
        <v>3345</v>
      </c>
      <c r="D830" t="s">
        <v>74</v>
      </c>
      <c r="E830" t="s">
        <v>217</v>
      </c>
      <c r="G830" t="s">
        <v>5462</v>
      </c>
      <c r="H830" t="s">
        <v>217</v>
      </c>
      <c r="I830" t="s">
        <v>4684</v>
      </c>
      <c r="J830" s="218" t="s">
        <v>519</v>
      </c>
      <c r="K830" t="s">
        <v>231</v>
      </c>
    </row>
    <row r="831" spans="1:11" ht="321">
      <c r="A831" s="69" t="s">
        <v>5461</v>
      </c>
      <c r="B831" t="s">
        <v>73</v>
      </c>
      <c r="C831" t="s">
        <v>3346</v>
      </c>
      <c r="D831" t="s">
        <v>61</v>
      </c>
      <c r="E831" t="s">
        <v>217</v>
      </c>
      <c r="G831" t="s">
        <v>5462</v>
      </c>
      <c r="H831" t="s">
        <v>217</v>
      </c>
      <c r="I831" t="s">
        <v>4684</v>
      </c>
      <c r="J831" s="218" t="s">
        <v>519</v>
      </c>
      <c r="K831" t="s">
        <v>231</v>
      </c>
    </row>
    <row r="832" spans="1:11">
      <c r="A832" s="69" t="s">
        <v>5461</v>
      </c>
      <c r="B832" t="s">
        <v>73</v>
      </c>
      <c r="C832" t="s">
        <v>3347</v>
      </c>
      <c r="D832" t="s">
        <v>75</v>
      </c>
      <c r="E832" t="s">
        <v>3125</v>
      </c>
      <c r="G832" t="s">
        <v>5462</v>
      </c>
      <c r="H832" t="s">
        <v>3125</v>
      </c>
      <c r="I832" t="s">
        <v>4684</v>
      </c>
      <c r="J832" t="s">
        <v>519</v>
      </c>
      <c r="K832" t="s">
        <v>231</v>
      </c>
    </row>
    <row r="833" spans="1:11" ht="321">
      <c r="A833" s="69" t="s">
        <v>5461</v>
      </c>
      <c r="B833" t="s">
        <v>73</v>
      </c>
      <c r="C833" t="s">
        <v>3348</v>
      </c>
      <c r="D833" t="s">
        <v>75</v>
      </c>
      <c r="E833" t="s">
        <v>3125</v>
      </c>
      <c r="G833" t="s">
        <v>5462</v>
      </c>
      <c r="H833" t="s">
        <v>3125</v>
      </c>
      <c r="I833" t="s">
        <v>4684</v>
      </c>
      <c r="J833" s="218" t="s">
        <v>519</v>
      </c>
      <c r="K833" t="s">
        <v>231</v>
      </c>
    </row>
    <row r="834" spans="1:11" ht="409.6">
      <c r="A834" s="69" t="s">
        <v>5461</v>
      </c>
      <c r="B834" t="s">
        <v>73</v>
      </c>
      <c r="C834" t="s">
        <v>2970</v>
      </c>
      <c r="D834" t="s">
        <v>2957</v>
      </c>
      <c r="E834" t="s">
        <v>2847</v>
      </c>
      <c r="G834" t="s">
        <v>5463</v>
      </c>
      <c r="H834" t="s">
        <v>3416</v>
      </c>
      <c r="I834" t="s">
        <v>4684</v>
      </c>
      <c r="J834" s="218" t="s">
        <v>2674</v>
      </c>
      <c r="K834" t="s">
        <v>2675</v>
      </c>
    </row>
    <row r="835" spans="1:11" ht="321">
      <c r="A835" s="69" t="s">
        <v>5461</v>
      </c>
      <c r="B835" t="s">
        <v>73</v>
      </c>
      <c r="C835" t="s">
        <v>3349</v>
      </c>
      <c r="D835" t="s">
        <v>75</v>
      </c>
      <c r="E835" t="s">
        <v>217</v>
      </c>
      <c r="F835" t="s">
        <v>3350</v>
      </c>
      <c r="G835" t="s">
        <v>5462</v>
      </c>
      <c r="H835" t="s">
        <v>217</v>
      </c>
      <c r="I835" t="s">
        <v>4684</v>
      </c>
      <c r="J835" s="218" t="s">
        <v>519</v>
      </c>
      <c r="K835" t="s">
        <v>231</v>
      </c>
    </row>
    <row r="836" spans="1:11" ht="409.6">
      <c r="A836" s="69" t="s">
        <v>5461</v>
      </c>
      <c r="B836" t="s">
        <v>73</v>
      </c>
      <c r="C836" t="s">
        <v>2971</v>
      </c>
      <c r="D836" t="s">
        <v>2957</v>
      </c>
      <c r="E836" t="s">
        <v>2847</v>
      </c>
      <c r="G836" t="s">
        <v>5463</v>
      </c>
      <c r="H836" t="s">
        <v>3416</v>
      </c>
      <c r="I836" t="s">
        <v>4684</v>
      </c>
      <c r="J836" s="218" t="s">
        <v>2674</v>
      </c>
      <c r="K836" t="s">
        <v>2675</v>
      </c>
    </row>
    <row r="837" spans="1:11" ht="321">
      <c r="A837" s="69" t="s">
        <v>5461</v>
      </c>
      <c r="B837" t="s">
        <v>81</v>
      </c>
      <c r="C837" t="s">
        <v>3352</v>
      </c>
      <c r="D837" t="s">
        <v>82</v>
      </c>
      <c r="E837" t="s">
        <v>217</v>
      </c>
      <c r="G837" t="s">
        <v>5462</v>
      </c>
      <c r="H837" t="s">
        <v>217</v>
      </c>
      <c r="I837" t="s">
        <v>4688</v>
      </c>
      <c r="J837" s="218" t="s">
        <v>519</v>
      </c>
      <c r="K837" t="s">
        <v>231</v>
      </c>
    </row>
    <row r="838" spans="1:11" ht="321">
      <c r="A838" s="69" t="s">
        <v>5461</v>
      </c>
      <c r="B838" t="s">
        <v>81</v>
      </c>
      <c r="C838" t="s">
        <v>3353</v>
      </c>
      <c r="D838" t="s">
        <v>84</v>
      </c>
      <c r="E838" t="s">
        <v>217</v>
      </c>
      <c r="G838" t="s">
        <v>5462</v>
      </c>
      <c r="H838" t="s">
        <v>217</v>
      </c>
      <c r="I838" t="s">
        <v>4688</v>
      </c>
      <c r="J838" s="218" t="s">
        <v>519</v>
      </c>
      <c r="K838" t="s">
        <v>231</v>
      </c>
    </row>
    <row r="839" spans="1:11" ht="321">
      <c r="A839" s="69" t="s">
        <v>5461</v>
      </c>
      <c r="B839" t="s">
        <v>86</v>
      </c>
      <c r="C839" t="s">
        <v>3355</v>
      </c>
      <c r="D839" t="s">
        <v>2974</v>
      </c>
      <c r="E839" t="s">
        <v>3125</v>
      </c>
      <c r="F839" t="s">
        <v>3356</v>
      </c>
      <c r="G839" t="s">
        <v>5462</v>
      </c>
      <c r="H839" t="s">
        <v>3125</v>
      </c>
      <c r="I839" t="s">
        <v>4692</v>
      </c>
      <c r="J839" s="218" t="s">
        <v>519</v>
      </c>
      <c r="K839" t="s">
        <v>231</v>
      </c>
    </row>
    <row r="840" spans="1:11" ht="321">
      <c r="A840" s="69" t="s">
        <v>5461</v>
      </c>
      <c r="B840" t="s">
        <v>86</v>
      </c>
      <c r="C840" t="s">
        <v>3357</v>
      </c>
      <c r="D840" t="s">
        <v>88</v>
      </c>
      <c r="E840" t="s">
        <v>217</v>
      </c>
      <c r="F840" t="s">
        <v>3358</v>
      </c>
      <c r="G840" t="s">
        <v>5462</v>
      </c>
      <c r="H840" t="s">
        <v>217</v>
      </c>
      <c r="I840" t="s">
        <v>4692</v>
      </c>
      <c r="J840" s="218" t="s">
        <v>519</v>
      </c>
      <c r="K840" t="s">
        <v>231</v>
      </c>
    </row>
    <row r="841" spans="1:11" ht="321">
      <c r="A841" s="69" t="s">
        <v>5461</v>
      </c>
      <c r="B841" t="s">
        <v>86</v>
      </c>
      <c r="C841" t="s">
        <v>3359</v>
      </c>
      <c r="D841" t="s">
        <v>3117</v>
      </c>
      <c r="E841" t="s">
        <v>217</v>
      </c>
      <c r="F841" t="s">
        <v>3360</v>
      </c>
      <c r="G841" t="s">
        <v>5462</v>
      </c>
      <c r="H841" t="s">
        <v>217</v>
      </c>
      <c r="I841" t="s">
        <v>4692</v>
      </c>
      <c r="J841" s="218" t="s">
        <v>519</v>
      </c>
      <c r="K841" t="s">
        <v>231</v>
      </c>
    </row>
    <row r="842" spans="1:11">
      <c r="A842" s="69" t="s">
        <v>5461</v>
      </c>
      <c r="B842" t="s">
        <v>86</v>
      </c>
      <c r="C842" t="s">
        <v>2979</v>
      </c>
      <c r="D842" t="s">
        <v>2980</v>
      </c>
      <c r="F842" t="s">
        <v>2982</v>
      </c>
      <c r="G842" t="s">
        <v>5442</v>
      </c>
      <c r="I842" t="s">
        <v>4692</v>
      </c>
    </row>
    <row r="843" spans="1:11">
      <c r="A843" s="69" t="s">
        <v>5461</v>
      </c>
      <c r="B843" t="s">
        <v>86</v>
      </c>
      <c r="C843" t="s">
        <v>2983</v>
      </c>
      <c r="D843" t="s">
        <v>2980</v>
      </c>
      <c r="G843" t="s">
        <v>5442</v>
      </c>
      <c r="I843" t="s">
        <v>4692</v>
      </c>
    </row>
    <row r="844" spans="1:11">
      <c r="A844" s="69" t="s">
        <v>5461</v>
      </c>
      <c r="B844" t="s">
        <v>86</v>
      </c>
      <c r="C844" t="s">
        <v>2986</v>
      </c>
      <c r="D844" t="s">
        <v>2974</v>
      </c>
      <c r="E844" t="s">
        <v>2987</v>
      </c>
      <c r="F844" t="s">
        <v>2989</v>
      </c>
      <c r="G844" t="s">
        <v>5443</v>
      </c>
      <c r="I844" t="s">
        <v>4692</v>
      </c>
    </row>
    <row r="845" spans="1:11">
      <c r="A845" s="69" t="s">
        <v>5461</v>
      </c>
      <c r="B845" t="s">
        <v>86</v>
      </c>
      <c r="C845" t="s">
        <v>3116</v>
      </c>
      <c r="D845" t="s">
        <v>3117</v>
      </c>
      <c r="E845" t="s">
        <v>1889</v>
      </c>
      <c r="G845" t="s">
        <v>5462</v>
      </c>
      <c r="H845" t="s">
        <v>217</v>
      </c>
      <c r="I845" t="s">
        <v>4692</v>
      </c>
      <c r="J845" t="s">
        <v>519</v>
      </c>
      <c r="K845" t="s">
        <v>231</v>
      </c>
    </row>
    <row r="846" spans="1:11">
      <c r="A846" s="69" t="s">
        <v>5461</v>
      </c>
      <c r="B846" t="s">
        <v>86</v>
      </c>
      <c r="C846" t="s">
        <v>3361</v>
      </c>
      <c r="D846" t="s">
        <v>85</v>
      </c>
      <c r="E846" t="s">
        <v>217</v>
      </c>
      <c r="G846" t="s">
        <v>5462</v>
      </c>
      <c r="H846" t="s">
        <v>217</v>
      </c>
      <c r="I846" t="s">
        <v>4692</v>
      </c>
      <c r="J846" t="s">
        <v>519</v>
      </c>
      <c r="K846" t="s">
        <v>231</v>
      </c>
    </row>
    <row r="847" spans="1:11">
      <c r="A847" s="69" t="s">
        <v>5461</v>
      </c>
      <c r="B847" t="s">
        <v>86</v>
      </c>
      <c r="C847" t="s">
        <v>2992</v>
      </c>
      <c r="D847" t="s">
        <v>2993</v>
      </c>
      <c r="E847" t="s">
        <v>2847</v>
      </c>
      <c r="G847" t="s">
        <v>5463</v>
      </c>
      <c r="H847" t="s">
        <v>3416</v>
      </c>
      <c r="I847" t="s">
        <v>4692</v>
      </c>
      <c r="J847" t="s">
        <v>2674</v>
      </c>
      <c r="K847" t="s">
        <v>2675</v>
      </c>
    </row>
    <row r="848" spans="1:11">
      <c r="A848" s="69" t="s">
        <v>5461</v>
      </c>
      <c r="B848" t="s">
        <v>86</v>
      </c>
      <c r="C848" t="s">
        <v>2992</v>
      </c>
      <c r="D848" t="s">
        <v>2993</v>
      </c>
      <c r="E848" t="s">
        <v>2847</v>
      </c>
      <c r="G848" t="s">
        <v>5463</v>
      </c>
      <c r="H848" t="s">
        <v>3416</v>
      </c>
      <c r="I848" t="s">
        <v>4692</v>
      </c>
      <c r="J848" t="s">
        <v>2674</v>
      </c>
      <c r="K848" t="s">
        <v>2675</v>
      </c>
    </row>
    <row r="849" spans="1:11">
      <c r="A849" s="69" t="s">
        <v>5461</v>
      </c>
      <c r="B849" t="s">
        <v>87</v>
      </c>
      <c r="C849" t="s">
        <v>3363</v>
      </c>
      <c r="D849" t="s">
        <v>90</v>
      </c>
      <c r="E849" t="s">
        <v>3125</v>
      </c>
      <c r="G849" t="s">
        <v>5462</v>
      </c>
      <c r="H849" t="s">
        <v>3125</v>
      </c>
      <c r="I849" t="s">
        <v>4696</v>
      </c>
      <c r="J849" t="s">
        <v>519</v>
      </c>
      <c r="K849" t="s">
        <v>231</v>
      </c>
    </row>
    <row r="850" spans="1:11">
      <c r="A850" s="69" t="s">
        <v>5461</v>
      </c>
      <c r="B850" t="s">
        <v>87</v>
      </c>
      <c r="C850" t="s">
        <v>3364</v>
      </c>
      <c r="D850" t="s">
        <v>88</v>
      </c>
      <c r="E850" t="s">
        <v>217</v>
      </c>
      <c r="G850" t="s">
        <v>5462</v>
      </c>
      <c r="H850" t="s">
        <v>217</v>
      </c>
      <c r="I850" t="s">
        <v>4696</v>
      </c>
      <c r="J850" t="s">
        <v>519</v>
      </c>
      <c r="K850" t="s">
        <v>231</v>
      </c>
    </row>
    <row r="851" spans="1:11" ht="15">
      <c r="A851" s="69" t="s">
        <v>5461</v>
      </c>
      <c r="B851" t="s">
        <v>87</v>
      </c>
      <c r="C851" t="s">
        <v>2996</v>
      </c>
      <c r="D851" t="s">
        <v>2957</v>
      </c>
      <c r="G851" t="s">
        <v>5444</v>
      </c>
      <c r="I851" t="s">
        <v>4696</v>
      </c>
      <c r="J851" s="218"/>
    </row>
    <row r="852" spans="1:11">
      <c r="A852" s="69" t="s">
        <v>5461</v>
      </c>
      <c r="B852" t="s">
        <v>92</v>
      </c>
      <c r="C852" t="s">
        <v>2999</v>
      </c>
      <c r="E852" t="s">
        <v>669</v>
      </c>
      <c r="G852" t="s">
        <v>5445</v>
      </c>
      <c r="I852" t="s">
        <v>4700</v>
      </c>
    </row>
    <row r="853" spans="1:11">
      <c r="A853" s="69" t="s">
        <v>5461</v>
      </c>
      <c r="B853" t="s">
        <v>92</v>
      </c>
      <c r="C853" t="s">
        <v>3366</v>
      </c>
      <c r="D853" t="s">
        <v>93</v>
      </c>
      <c r="E853" t="s">
        <v>217</v>
      </c>
      <c r="G853" t="s">
        <v>5462</v>
      </c>
      <c r="H853" t="s">
        <v>217</v>
      </c>
      <c r="I853" t="s">
        <v>4700</v>
      </c>
      <c r="J853" t="s">
        <v>519</v>
      </c>
      <c r="K853" t="s">
        <v>231</v>
      </c>
    </row>
    <row r="854" spans="1:11">
      <c r="A854" s="69" t="s">
        <v>5461</v>
      </c>
      <c r="B854" t="s">
        <v>92</v>
      </c>
      <c r="C854" t="s">
        <v>3367</v>
      </c>
      <c r="D854" t="s">
        <v>93</v>
      </c>
      <c r="E854" t="s">
        <v>3125</v>
      </c>
      <c r="F854" t="s">
        <v>3368</v>
      </c>
      <c r="G854" t="s">
        <v>5462</v>
      </c>
      <c r="H854" t="s">
        <v>3125</v>
      </c>
      <c r="I854" t="s">
        <v>4700</v>
      </c>
      <c r="J854" t="s">
        <v>519</v>
      </c>
      <c r="K854" t="s">
        <v>231</v>
      </c>
    </row>
    <row r="855" spans="1:11">
      <c r="A855" s="69" t="s">
        <v>5461</v>
      </c>
      <c r="B855" t="s">
        <v>92</v>
      </c>
      <c r="C855" t="s">
        <v>3001</v>
      </c>
      <c r="D855" t="s">
        <v>94</v>
      </c>
      <c r="E855" t="s">
        <v>3002</v>
      </c>
      <c r="F855" t="s">
        <v>3004</v>
      </c>
      <c r="G855" t="s">
        <v>5438</v>
      </c>
      <c r="H855" t="s">
        <v>3436</v>
      </c>
      <c r="I855" t="s">
        <v>4700</v>
      </c>
    </row>
    <row r="856" spans="1:11" ht="321">
      <c r="A856" s="69" t="s">
        <v>5461</v>
      </c>
      <c r="B856" t="s">
        <v>92</v>
      </c>
      <c r="C856" t="s">
        <v>3370</v>
      </c>
      <c r="D856" t="s">
        <v>94</v>
      </c>
      <c r="E856" t="s">
        <v>3257</v>
      </c>
      <c r="F856" t="s">
        <v>3371</v>
      </c>
      <c r="G856" t="s">
        <v>5462</v>
      </c>
      <c r="H856" t="s">
        <v>217</v>
      </c>
      <c r="I856" t="s">
        <v>4700</v>
      </c>
      <c r="J856" s="218" t="s">
        <v>519</v>
      </c>
      <c r="K856" t="s">
        <v>231</v>
      </c>
    </row>
    <row r="857" spans="1:11" ht="321">
      <c r="A857" s="69" t="s">
        <v>5461</v>
      </c>
      <c r="B857" t="s">
        <v>92</v>
      </c>
      <c r="C857" t="s">
        <v>3372</v>
      </c>
      <c r="D857" t="s">
        <v>93</v>
      </c>
      <c r="E857" t="s">
        <v>3373</v>
      </c>
      <c r="G857" t="s">
        <v>5462</v>
      </c>
      <c r="H857" t="s">
        <v>217</v>
      </c>
      <c r="I857" t="s">
        <v>4700</v>
      </c>
      <c r="J857" s="218" t="s">
        <v>519</v>
      </c>
      <c r="K857" t="s">
        <v>231</v>
      </c>
    </row>
    <row r="858" spans="1:11">
      <c r="A858" s="69" t="s">
        <v>5461</v>
      </c>
      <c r="B858" t="s">
        <v>92</v>
      </c>
      <c r="C858" t="s">
        <v>3005</v>
      </c>
      <c r="D858" t="s">
        <v>2957</v>
      </c>
      <c r="E858" t="s">
        <v>3006</v>
      </c>
      <c r="G858" t="s">
        <v>5446</v>
      </c>
      <c r="I858" t="s">
        <v>4700</v>
      </c>
    </row>
    <row r="859" spans="1:11">
      <c r="A859" s="69" t="s">
        <v>5461</v>
      </c>
      <c r="B859" t="s">
        <v>92</v>
      </c>
      <c r="C859" t="s">
        <v>3005</v>
      </c>
      <c r="D859" t="s">
        <v>2957</v>
      </c>
      <c r="E859" t="s">
        <v>3006</v>
      </c>
      <c r="G859" t="s">
        <v>5462</v>
      </c>
      <c r="H859" t="s">
        <v>3437</v>
      </c>
      <c r="I859" t="s">
        <v>4700</v>
      </c>
      <c r="J859" t="s">
        <v>519</v>
      </c>
      <c r="K859" t="s">
        <v>231</v>
      </c>
    </row>
    <row r="860" spans="1:11" ht="321">
      <c r="A860" s="69" t="s">
        <v>5461</v>
      </c>
      <c r="B860" t="s">
        <v>92</v>
      </c>
      <c r="C860" t="s">
        <v>3374</v>
      </c>
      <c r="D860" t="s">
        <v>93</v>
      </c>
      <c r="E860" t="s">
        <v>3375</v>
      </c>
      <c r="F860" t="s">
        <v>3376</v>
      </c>
      <c r="G860" t="s">
        <v>5462</v>
      </c>
      <c r="H860" t="s">
        <v>217</v>
      </c>
      <c r="I860" t="s">
        <v>4700</v>
      </c>
      <c r="J860" s="218" t="s">
        <v>519</v>
      </c>
      <c r="K860" t="s">
        <v>231</v>
      </c>
    </row>
    <row r="861" spans="1:11" ht="321">
      <c r="A861" s="69" t="s">
        <v>5461</v>
      </c>
      <c r="B861" t="s">
        <v>92</v>
      </c>
      <c r="C861" t="s">
        <v>3377</v>
      </c>
      <c r="D861" t="s">
        <v>93</v>
      </c>
      <c r="E861" t="s">
        <v>3378</v>
      </c>
      <c r="F861" t="s">
        <v>3379</v>
      </c>
      <c r="G861" t="s">
        <v>5462</v>
      </c>
      <c r="H861" t="s">
        <v>217</v>
      </c>
      <c r="I861" t="s">
        <v>4700</v>
      </c>
      <c r="J861" s="218" t="s">
        <v>519</v>
      </c>
      <c r="K861" t="s">
        <v>231</v>
      </c>
    </row>
    <row r="862" spans="1:11">
      <c r="A862" s="69" t="s">
        <v>5461</v>
      </c>
      <c r="B862" t="s">
        <v>92</v>
      </c>
      <c r="C862" t="s">
        <v>3008</v>
      </c>
      <c r="D862" t="s">
        <v>96</v>
      </c>
      <c r="G862" t="s">
        <v>5447</v>
      </c>
      <c r="I862" t="s">
        <v>4700</v>
      </c>
    </row>
    <row r="863" spans="1:11">
      <c r="A863" s="69" t="s">
        <v>5461</v>
      </c>
      <c r="B863" t="s">
        <v>98</v>
      </c>
      <c r="C863" t="s">
        <v>3381</v>
      </c>
      <c r="D863" t="s">
        <v>99</v>
      </c>
      <c r="E863" t="s">
        <v>3382</v>
      </c>
      <c r="F863" t="s">
        <v>3383</v>
      </c>
      <c r="G863" t="s">
        <v>5462</v>
      </c>
      <c r="H863" t="s">
        <v>217</v>
      </c>
      <c r="I863" t="s">
        <v>4704</v>
      </c>
      <c r="J863" t="s">
        <v>519</v>
      </c>
      <c r="K863" t="s">
        <v>231</v>
      </c>
    </row>
    <row r="864" spans="1:11">
      <c r="A864" s="69" t="s">
        <v>5461</v>
      </c>
      <c r="B864" t="s">
        <v>98</v>
      </c>
      <c r="C864" t="s">
        <v>3013</v>
      </c>
      <c r="D864" t="s">
        <v>104</v>
      </c>
      <c r="E864" t="s">
        <v>2847</v>
      </c>
      <c r="G864" t="s">
        <v>5463</v>
      </c>
      <c r="H864" t="s">
        <v>3416</v>
      </c>
      <c r="I864" t="s">
        <v>4704</v>
      </c>
      <c r="J864" t="s">
        <v>2674</v>
      </c>
      <c r="K864" t="s">
        <v>2675</v>
      </c>
    </row>
    <row r="865" spans="1:11">
      <c r="A865" s="69" t="s">
        <v>5461</v>
      </c>
      <c r="B865" t="s">
        <v>98</v>
      </c>
      <c r="C865" t="s">
        <v>3014</v>
      </c>
      <c r="D865" t="s">
        <v>101</v>
      </c>
      <c r="E865" t="s">
        <v>3015</v>
      </c>
      <c r="F865" t="s">
        <v>3016</v>
      </c>
      <c r="G865" t="s">
        <v>5463</v>
      </c>
      <c r="H865" t="s">
        <v>217</v>
      </c>
      <c r="I865" t="s">
        <v>4704</v>
      </c>
      <c r="J865" t="s">
        <v>2674</v>
      </c>
      <c r="K865" t="s">
        <v>2675</v>
      </c>
    </row>
    <row r="866" spans="1:11">
      <c r="A866" s="69" t="s">
        <v>5461</v>
      </c>
      <c r="B866" t="s">
        <v>98</v>
      </c>
      <c r="C866" t="s">
        <v>3017</v>
      </c>
      <c r="D866" t="s">
        <v>2957</v>
      </c>
      <c r="E866" t="s">
        <v>2847</v>
      </c>
      <c r="G866" t="s">
        <v>5463</v>
      </c>
      <c r="H866" t="s">
        <v>3416</v>
      </c>
      <c r="I866" t="s">
        <v>4704</v>
      </c>
      <c r="J866" t="s">
        <v>2674</v>
      </c>
      <c r="K866" t="s">
        <v>2675</v>
      </c>
    </row>
    <row r="867" spans="1:11">
      <c r="A867" s="69" t="s">
        <v>5461</v>
      </c>
      <c r="B867" t="s">
        <v>98</v>
      </c>
      <c r="C867" t="s">
        <v>3384</v>
      </c>
      <c r="D867" t="s">
        <v>2957</v>
      </c>
      <c r="E867" t="s">
        <v>217</v>
      </c>
      <c r="G867" t="s">
        <v>5462</v>
      </c>
      <c r="H867" t="s">
        <v>217</v>
      </c>
      <c r="I867" t="s">
        <v>4704</v>
      </c>
      <c r="J867" t="s">
        <v>519</v>
      </c>
      <c r="K867" t="s">
        <v>231</v>
      </c>
    </row>
    <row r="868" spans="1:11">
      <c r="A868" s="69" t="s">
        <v>5465</v>
      </c>
      <c r="B868" t="s">
        <v>32</v>
      </c>
      <c r="C868" t="s">
        <v>2833</v>
      </c>
      <c r="D868" t="s">
        <v>36</v>
      </c>
      <c r="G868" t="s">
        <v>5435</v>
      </c>
      <c r="I868" t="s">
        <v>4633</v>
      </c>
    </row>
    <row r="869" spans="1:11">
      <c r="A869" s="69" t="s">
        <v>5465</v>
      </c>
      <c r="B869" t="s">
        <v>55</v>
      </c>
      <c r="C869" t="s">
        <v>2838</v>
      </c>
      <c r="D869" t="s">
        <v>35</v>
      </c>
      <c r="E869" t="s">
        <v>2839</v>
      </c>
      <c r="F869" t="s">
        <v>2842</v>
      </c>
      <c r="G869" t="s">
        <v>5466</v>
      </c>
      <c r="H869" t="s">
        <v>2841</v>
      </c>
      <c r="I869" t="s">
        <v>4637</v>
      </c>
      <c r="J869" t="s">
        <v>2688</v>
      </c>
      <c r="K869" t="s">
        <v>1290</v>
      </c>
    </row>
    <row r="870" spans="1:11">
      <c r="A870" s="69" t="s">
        <v>5465</v>
      </c>
      <c r="B870" t="s">
        <v>55</v>
      </c>
      <c r="C870" t="s">
        <v>2846</v>
      </c>
      <c r="D870" t="s">
        <v>36</v>
      </c>
      <c r="E870" t="s">
        <v>2847</v>
      </c>
      <c r="F870" t="s">
        <v>2849</v>
      </c>
      <c r="G870" t="s">
        <v>5466</v>
      </c>
      <c r="H870" t="s">
        <v>2848</v>
      </c>
      <c r="I870" t="s">
        <v>4637</v>
      </c>
      <c r="J870" t="s">
        <v>2688</v>
      </c>
      <c r="K870" t="s">
        <v>1290</v>
      </c>
    </row>
    <row r="871" spans="1:11">
      <c r="A871" s="69" t="s">
        <v>5465</v>
      </c>
      <c r="B871" t="s">
        <v>55</v>
      </c>
      <c r="C871" t="s">
        <v>2853</v>
      </c>
      <c r="D871" t="s">
        <v>38</v>
      </c>
      <c r="E871" t="s">
        <v>2854</v>
      </c>
      <c r="F871" t="s">
        <v>2855</v>
      </c>
      <c r="G871" t="s">
        <v>5466</v>
      </c>
      <c r="H871" t="s">
        <v>2841</v>
      </c>
      <c r="I871" t="s">
        <v>4637</v>
      </c>
      <c r="J871" t="s">
        <v>2688</v>
      </c>
      <c r="K871" t="s">
        <v>1290</v>
      </c>
    </row>
    <row r="872" spans="1:11">
      <c r="A872" s="69" t="s">
        <v>5465</v>
      </c>
      <c r="B872" t="s">
        <v>55</v>
      </c>
      <c r="C872" t="s">
        <v>2856</v>
      </c>
      <c r="D872" t="s">
        <v>42</v>
      </c>
      <c r="E872" t="s">
        <v>2847</v>
      </c>
      <c r="F872" t="s">
        <v>2857</v>
      </c>
      <c r="G872" t="s">
        <v>5466</v>
      </c>
      <c r="H872" t="s">
        <v>2848</v>
      </c>
      <c r="I872" t="s">
        <v>4637</v>
      </c>
      <c r="J872" t="s">
        <v>2688</v>
      </c>
      <c r="K872" t="s">
        <v>1290</v>
      </c>
    </row>
    <row r="873" spans="1:11">
      <c r="A873" s="69" t="s">
        <v>5465</v>
      </c>
      <c r="B873" t="s">
        <v>55</v>
      </c>
      <c r="C873" t="s">
        <v>2858</v>
      </c>
      <c r="D873" t="s">
        <v>44</v>
      </c>
      <c r="E873" t="s">
        <v>2847</v>
      </c>
      <c r="G873" t="s">
        <v>5466</v>
      </c>
      <c r="H873" t="s">
        <v>2848</v>
      </c>
      <c r="I873" t="s">
        <v>4637</v>
      </c>
      <c r="J873" t="s">
        <v>2688</v>
      </c>
      <c r="K873" t="s">
        <v>1290</v>
      </c>
    </row>
    <row r="874" spans="1:11">
      <c r="A874" s="69" t="s">
        <v>5465</v>
      </c>
      <c r="B874" t="s">
        <v>55</v>
      </c>
      <c r="C874" t="s">
        <v>2859</v>
      </c>
      <c r="D874" t="s">
        <v>57</v>
      </c>
      <c r="E874" t="s">
        <v>2847</v>
      </c>
      <c r="G874" t="s">
        <v>5466</v>
      </c>
      <c r="H874" t="s">
        <v>2848</v>
      </c>
      <c r="I874" t="s">
        <v>4637</v>
      </c>
      <c r="J874" t="s">
        <v>2688</v>
      </c>
      <c r="K874" t="s">
        <v>1290</v>
      </c>
    </row>
    <row r="875" spans="1:11">
      <c r="A875" s="69" t="s">
        <v>5465</v>
      </c>
      <c r="B875" t="s">
        <v>55</v>
      </c>
      <c r="C875" t="s">
        <v>2860</v>
      </c>
      <c r="D875" t="s">
        <v>56</v>
      </c>
      <c r="E875" t="s">
        <v>2854</v>
      </c>
      <c r="F875" t="s">
        <v>2855</v>
      </c>
      <c r="G875" t="s">
        <v>5466</v>
      </c>
      <c r="H875" t="s">
        <v>2841</v>
      </c>
      <c r="I875" t="s">
        <v>4637</v>
      </c>
      <c r="J875" t="s">
        <v>2688</v>
      </c>
      <c r="K875" t="s">
        <v>1290</v>
      </c>
    </row>
    <row r="876" spans="1:11">
      <c r="A876" s="69" t="s">
        <v>5465</v>
      </c>
      <c r="B876" t="s">
        <v>55</v>
      </c>
      <c r="C876" t="s">
        <v>2862</v>
      </c>
      <c r="D876" t="s">
        <v>2863</v>
      </c>
      <c r="G876" t="s">
        <v>5435</v>
      </c>
      <c r="I876" t="s">
        <v>4637</v>
      </c>
    </row>
    <row r="877" spans="1:11">
      <c r="A877" s="69" t="s">
        <v>5465</v>
      </c>
      <c r="B877" t="s">
        <v>55</v>
      </c>
      <c r="C877" t="s">
        <v>2864</v>
      </c>
      <c r="D877" t="s">
        <v>2863</v>
      </c>
      <c r="G877" t="s">
        <v>5435</v>
      </c>
      <c r="I877" t="s">
        <v>4637</v>
      </c>
    </row>
    <row r="878" spans="1:11">
      <c r="A878" s="69" t="s">
        <v>5465</v>
      </c>
      <c r="B878" t="s">
        <v>55</v>
      </c>
      <c r="C878" t="s">
        <v>2865</v>
      </c>
      <c r="D878" t="s">
        <v>2866</v>
      </c>
      <c r="G878" t="s">
        <v>5435</v>
      </c>
      <c r="I878" t="s">
        <v>4637</v>
      </c>
    </row>
    <row r="879" spans="1:11">
      <c r="A879" s="69" t="s">
        <v>5465</v>
      </c>
      <c r="B879" t="s">
        <v>55</v>
      </c>
      <c r="C879" t="s">
        <v>2867</v>
      </c>
      <c r="D879" t="s">
        <v>2868</v>
      </c>
      <c r="G879" t="s">
        <v>5435</v>
      </c>
      <c r="I879" t="s">
        <v>4637</v>
      </c>
    </row>
    <row r="880" spans="1:11">
      <c r="A880" s="69" t="s">
        <v>5465</v>
      </c>
      <c r="B880" t="s">
        <v>55</v>
      </c>
      <c r="C880" t="s">
        <v>2869</v>
      </c>
      <c r="D880" t="s">
        <v>2868</v>
      </c>
      <c r="G880" t="s">
        <v>5435</v>
      </c>
      <c r="I880" t="s">
        <v>4637</v>
      </c>
    </row>
    <row r="881" spans="1:11">
      <c r="A881" s="69" t="s">
        <v>5465</v>
      </c>
      <c r="B881" t="s">
        <v>55</v>
      </c>
      <c r="C881" t="s">
        <v>2870</v>
      </c>
      <c r="D881" t="s">
        <v>2868</v>
      </c>
      <c r="G881" t="s">
        <v>5435</v>
      </c>
      <c r="I881" t="s">
        <v>4637</v>
      </c>
    </row>
    <row r="882" spans="1:11">
      <c r="A882" s="69" t="s">
        <v>5465</v>
      </c>
      <c r="B882" t="s">
        <v>55</v>
      </c>
      <c r="C882" t="s">
        <v>2871</v>
      </c>
      <c r="D882" t="s">
        <v>2868</v>
      </c>
      <c r="G882" t="s">
        <v>5435</v>
      </c>
      <c r="I882" t="s">
        <v>4637</v>
      </c>
    </row>
    <row r="883" spans="1:11">
      <c r="A883" s="69" t="s">
        <v>5465</v>
      </c>
      <c r="B883" t="s">
        <v>55</v>
      </c>
      <c r="C883" t="s">
        <v>2872</v>
      </c>
      <c r="D883" t="s">
        <v>36</v>
      </c>
      <c r="G883" t="s">
        <v>5435</v>
      </c>
      <c r="I883" t="s">
        <v>4637</v>
      </c>
    </row>
    <row r="884" spans="1:11">
      <c r="A884" s="69" t="s">
        <v>5465</v>
      </c>
      <c r="B884" t="s">
        <v>55</v>
      </c>
      <c r="C884" t="s">
        <v>2873</v>
      </c>
      <c r="D884" t="s">
        <v>35</v>
      </c>
      <c r="G884" t="s">
        <v>5435</v>
      </c>
      <c r="I884" t="s">
        <v>4637</v>
      </c>
    </row>
    <row r="885" spans="1:11">
      <c r="A885" s="69" t="s">
        <v>5465</v>
      </c>
      <c r="B885" t="s">
        <v>55</v>
      </c>
      <c r="C885" t="s">
        <v>2874</v>
      </c>
      <c r="D885" t="s">
        <v>40</v>
      </c>
      <c r="G885" t="s">
        <v>5435</v>
      </c>
      <c r="I885" t="s">
        <v>4637</v>
      </c>
    </row>
    <row r="886" spans="1:11">
      <c r="A886" s="69" t="s">
        <v>5465</v>
      </c>
      <c r="B886" t="s">
        <v>55</v>
      </c>
      <c r="C886" t="s">
        <v>2875</v>
      </c>
      <c r="D886" t="s">
        <v>2876</v>
      </c>
      <c r="G886" t="s">
        <v>5435</v>
      </c>
      <c r="I886" t="s">
        <v>4637</v>
      </c>
    </row>
    <row r="887" spans="1:11">
      <c r="A887" s="69" t="s">
        <v>5465</v>
      </c>
      <c r="B887" t="s">
        <v>55</v>
      </c>
      <c r="C887" t="s">
        <v>2877</v>
      </c>
      <c r="D887" t="s">
        <v>35</v>
      </c>
      <c r="G887" t="s">
        <v>5435</v>
      </c>
      <c r="I887" t="s">
        <v>4637</v>
      </c>
    </row>
    <row r="888" spans="1:11">
      <c r="A888" s="69" t="s">
        <v>5465</v>
      </c>
      <c r="B888" t="s">
        <v>55</v>
      </c>
      <c r="C888" t="s">
        <v>2878</v>
      </c>
      <c r="D888" t="s">
        <v>42</v>
      </c>
      <c r="E888" t="s">
        <v>2847</v>
      </c>
      <c r="F888" t="s">
        <v>2879</v>
      </c>
      <c r="G888" t="s">
        <v>5466</v>
      </c>
      <c r="H888" t="s">
        <v>2848</v>
      </c>
      <c r="I888" t="s">
        <v>4637</v>
      </c>
      <c r="J888" t="s">
        <v>2688</v>
      </c>
      <c r="K888" t="s">
        <v>1290</v>
      </c>
    </row>
    <row r="889" spans="1:11">
      <c r="A889" s="69" t="s">
        <v>5465</v>
      </c>
      <c r="B889" t="s">
        <v>55</v>
      </c>
      <c r="C889" t="s">
        <v>2883</v>
      </c>
      <c r="D889" t="s">
        <v>2884</v>
      </c>
      <c r="E889" t="s">
        <v>2854</v>
      </c>
      <c r="F889" t="s">
        <v>2885</v>
      </c>
      <c r="G889" t="s">
        <v>5466</v>
      </c>
      <c r="H889" t="s">
        <v>2841</v>
      </c>
      <c r="I889" t="s">
        <v>4637</v>
      </c>
      <c r="J889" t="s">
        <v>2688</v>
      </c>
      <c r="K889" t="s">
        <v>1290</v>
      </c>
    </row>
    <row r="890" spans="1:11">
      <c r="A890" s="69" t="s">
        <v>5465</v>
      </c>
      <c r="B890" t="s">
        <v>59</v>
      </c>
      <c r="C890" t="s">
        <v>2887</v>
      </c>
      <c r="D890" t="s">
        <v>40</v>
      </c>
      <c r="F890" t="s">
        <v>2888</v>
      </c>
      <c r="G890" t="s">
        <v>5435</v>
      </c>
      <c r="I890" t="s">
        <v>4641</v>
      </c>
    </row>
    <row r="891" spans="1:11">
      <c r="A891" s="69" t="s">
        <v>5465</v>
      </c>
      <c r="B891" t="s">
        <v>70</v>
      </c>
      <c r="C891" t="s">
        <v>2890</v>
      </c>
      <c r="D891" t="s">
        <v>42</v>
      </c>
      <c r="E891" t="s">
        <v>2847</v>
      </c>
      <c r="F891" t="s">
        <v>2891</v>
      </c>
      <c r="G891" t="s">
        <v>5466</v>
      </c>
      <c r="H891" t="s">
        <v>2848</v>
      </c>
      <c r="I891" t="s">
        <v>4645</v>
      </c>
      <c r="J891" t="s">
        <v>2688</v>
      </c>
      <c r="K891" t="s">
        <v>1290</v>
      </c>
    </row>
    <row r="892" spans="1:11">
      <c r="A892" s="69" t="s">
        <v>5465</v>
      </c>
      <c r="B892" t="s">
        <v>70</v>
      </c>
      <c r="C892" t="s">
        <v>2892</v>
      </c>
      <c r="D892" t="s">
        <v>42</v>
      </c>
      <c r="E892" t="s">
        <v>2893</v>
      </c>
      <c r="F892" t="s">
        <v>2895</v>
      </c>
      <c r="G892" t="s">
        <v>5466</v>
      </c>
      <c r="H892" t="s">
        <v>2894</v>
      </c>
      <c r="I892" t="s">
        <v>4645</v>
      </c>
      <c r="J892" t="s">
        <v>2688</v>
      </c>
      <c r="K892" t="s">
        <v>1290</v>
      </c>
    </row>
    <row r="893" spans="1:11">
      <c r="A893" s="69" t="s">
        <v>5465</v>
      </c>
      <c r="B893" t="s">
        <v>70</v>
      </c>
      <c r="C893" t="s">
        <v>2899</v>
      </c>
      <c r="D893" t="s">
        <v>56</v>
      </c>
      <c r="E893" t="s">
        <v>2847</v>
      </c>
      <c r="F893" t="s">
        <v>2891</v>
      </c>
      <c r="G893" t="s">
        <v>5466</v>
      </c>
      <c r="H893" t="s">
        <v>2848</v>
      </c>
      <c r="I893" t="s">
        <v>4645</v>
      </c>
      <c r="J893" t="s">
        <v>2688</v>
      </c>
      <c r="K893" t="s">
        <v>1290</v>
      </c>
    </row>
    <row r="894" spans="1:11">
      <c r="A894" s="69" t="s">
        <v>5465</v>
      </c>
      <c r="B894" t="s">
        <v>70</v>
      </c>
      <c r="C894" t="s">
        <v>3053</v>
      </c>
      <c r="D894" t="s">
        <v>57</v>
      </c>
      <c r="E894" t="s">
        <v>3054</v>
      </c>
      <c r="F894" t="s">
        <v>3056</v>
      </c>
      <c r="G894" t="s">
        <v>5438</v>
      </c>
      <c r="H894" t="s">
        <v>3444</v>
      </c>
      <c r="I894" t="s">
        <v>4645</v>
      </c>
    </row>
    <row r="895" spans="1:11">
      <c r="A895" s="69" t="s">
        <v>5465</v>
      </c>
      <c r="B895" t="s">
        <v>70</v>
      </c>
      <c r="C895" t="s">
        <v>2902</v>
      </c>
      <c r="D895" t="s">
        <v>35</v>
      </c>
      <c r="E895" t="s">
        <v>2847</v>
      </c>
      <c r="G895" t="s">
        <v>5466</v>
      </c>
      <c r="H895" t="s">
        <v>2848</v>
      </c>
      <c r="I895" t="s">
        <v>4645</v>
      </c>
      <c r="J895" t="s">
        <v>2688</v>
      </c>
      <c r="K895" t="s">
        <v>1290</v>
      </c>
    </row>
    <row r="896" spans="1:11" ht="15">
      <c r="A896" s="69" t="s">
        <v>5465</v>
      </c>
      <c r="B896" t="s">
        <v>70</v>
      </c>
      <c r="C896" t="s">
        <v>2903</v>
      </c>
      <c r="D896" t="s">
        <v>36</v>
      </c>
      <c r="G896" t="s">
        <v>5435</v>
      </c>
      <c r="I896" t="s">
        <v>4645</v>
      </c>
      <c r="J896" s="218"/>
    </row>
    <row r="897" spans="1:11" ht="409.6">
      <c r="A897" s="69" t="s">
        <v>5465</v>
      </c>
      <c r="B897" t="s">
        <v>70</v>
      </c>
      <c r="C897" t="s">
        <v>2904</v>
      </c>
      <c r="E897" t="s">
        <v>2854</v>
      </c>
      <c r="F897" t="s">
        <v>2905</v>
      </c>
      <c r="G897" t="s">
        <v>5466</v>
      </c>
      <c r="H897" t="s">
        <v>2841</v>
      </c>
      <c r="I897" t="s">
        <v>4645</v>
      </c>
      <c r="J897" s="218" t="s">
        <v>2688</v>
      </c>
      <c r="K897" t="s">
        <v>1290</v>
      </c>
    </row>
    <row r="898" spans="1:11" ht="409.6">
      <c r="A898" s="69" t="s">
        <v>5465</v>
      </c>
      <c r="B898" t="s">
        <v>70</v>
      </c>
      <c r="C898" t="s">
        <v>2906</v>
      </c>
      <c r="D898" t="s">
        <v>2907</v>
      </c>
      <c r="E898" t="s">
        <v>2854</v>
      </c>
      <c r="G898" t="s">
        <v>5466</v>
      </c>
      <c r="H898" t="s">
        <v>2841</v>
      </c>
      <c r="I898" t="s">
        <v>4645</v>
      </c>
      <c r="J898" s="218" t="s">
        <v>2688</v>
      </c>
      <c r="K898" t="s">
        <v>1290</v>
      </c>
    </row>
    <row r="899" spans="1:11" ht="409.6">
      <c r="A899" s="69" t="s">
        <v>5465</v>
      </c>
      <c r="B899" t="s">
        <v>70</v>
      </c>
      <c r="C899" t="s">
        <v>2908</v>
      </c>
      <c r="D899" t="s">
        <v>2863</v>
      </c>
      <c r="E899" t="s">
        <v>2854</v>
      </c>
      <c r="F899" t="s">
        <v>2909</v>
      </c>
      <c r="G899" t="s">
        <v>5466</v>
      </c>
      <c r="H899" t="s">
        <v>2841</v>
      </c>
      <c r="I899" t="s">
        <v>4645</v>
      </c>
      <c r="J899" s="218" t="s">
        <v>2688</v>
      </c>
      <c r="K899" t="s">
        <v>1290</v>
      </c>
    </row>
    <row r="900" spans="1:11" ht="409.6">
      <c r="A900" s="69" t="s">
        <v>5465</v>
      </c>
      <c r="B900" t="s">
        <v>106</v>
      </c>
      <c r="C900" t="s">
        <v>2911</v>
      </c>
      <c r="D900" t="s">
        <v>40</v>
      </c>
      <c r="E900" t="s">
        <v>2847</v>
      </c>
      <c r="G900" t="s">
        <v>5466</v>
      </c>
      <c r="H900" t="s">
        <v>2848</v>
      </c>
      <c r="I900" t="s">
        <v>4649</v>
      </c>
      <c r="J900" s="218" t="s">
        <v>2688</v>
      </c>
      <c r="K900" t="s">
        <v>1290</v>
      </c>
    </row>
    <row r="901" spans="1:11" ht="409.6">
      <c r="A901" s="69" t="s">
        <v>5465</v>
      </c>
      <c r="B901" t="s">
        <v>106</v>
      </c>
      <c r="C901" t="s">
        <v>2912</v>
      </c>
      <c r="D901" t="s">
        <v>42</v>
      </c>
      <c r="E901" t="s">
        <v>2893</v>
      </c>
      <c r="G901" t="s">
        <v>5466</v>
      </c>
      <c r="H901" t="s">
        <v>2894</v>
      </c>
      <c r="I901" t="s">
        <v>4649</v>
      </c>
      <c r="J901" s="218" t="s">
        <v>2688</v>
      </c>
      <c r="K901" t="s">
        <v>1290</v>
      </c>
    </row>
    <row r="902" spans="1:11" ht="409.6">
      <c r="A902" s="69" t="s">
        <v>5465</v>
      </c>
      <c r="B902" t="s">
        <v>106</v>
      </c>
      <c r="C902" t="s">
        <v>2913</v>
      </c>
      <c r="D902" t="s">
        <v>57</v>
      </c>
      <c r="E902" t="s">
        <v>2847</v>
      </c>
      <c r="F902" t="s">
        <v>2914</v>
      </c>
      <c r="G902" t="s">
        <v>5466</v>
      </c>
      <c r="H902" t="s">
        <v>2848</v>
      </c>
      <c r="I902" t="s">
        <v>4649</v>
      </c>
      <c r="J902" s="218" t="s">
        <v>2688</v>
      </c>
      <c r="K902" t="s">
        <v>1290</v>
      </c>
    </row>
    <row r="903" spans="1:11" ht="15">
      <c r="A903" s="69" t="s">
        <v>5465</v>
      </c>
      <c r="B903" t="s">
        <v>106</v>
      </c>
      <c r="C903" t="s">
        <v>3446</v>
      </c>
      <c r="D903" t="s">
        <v>2863</v>
      </c>
      <c r="E903" t="s">
        <v>3447</v>
      </c>
      <c r="G903" t="s">
        <v>5438</v>
      </c>
      <c r="H903" t="s">
        <v>343</v>
      </c>
      <c r="I903" t="s">
        <v>4649</v>
      </c>
      <c r="J903" s="218"/>
    </row>
    <row r="904" spans="1:11" ht="409.6">
      <c r="A904" s="69" t="s">
        <v>5465</v>
      </c>
      <c r="B904" t="s">
        <v>72</v>
      </c>
      <c r="C904" t="s">
        <v>2918</v>
      </c>
      <c r="D904" t="s">
        <v>36</v>
      </c>
      <c r="E904" t="s">
        <v>2893</v>
      </c>
      <c r="G904" t="s">
        <v>5466</v>
      </c>
      <c r="H904" t="s">
        <v>2894</v>
      </c>
      <c r="I904" t="s">
        <v>4653</v>
      </c>
      <c r="J904" s="218" t="s">
        <v>2688</v>
      </c>
      <c r="K904" t="s">
        <v>1290</v>
      </c>
    </row>
    <row r="905" spans="1:11" ht="15">
      <c r="A905" s="69" t="s">
        <v>5465</v>
      </c>
      <c r="B905" t="s">
        <v>72</v>
      </c>
      <c r="C905" t="s">
        <v>2919</v>
      </c>
      <c r="D905" t="s">
        <v>36</v>
      </c>
      <c r="F905" t="s">
        <v>2920</v>
      </c>
      <c r="G905" t="s">
        <v>5435</v>
      </c>
      <c r="I905" t="s">
        <v>4653</v>
      </c>
      <c r="J905" s="218"/>
    </row>
    <row r="906" spans="1:11" ht="409.6">
      <c r="A906" s="69" t="s">
        <v>5465</v>
      </c>
      <c r="B906" t="s">
        <v>72</v>
      </c>
      <c r="C906" t="s">
        <v>2921</v>
      </c>
      <c r="D906" t="s">
        <v>42</v>
      </c>
      <c r="E906" t="s">
        <v>2922</v>
      </c>
      <c r="F906" t="s">
        <v>2923</v>
      </c>
      <c r="G906" t="s">
        <v>5466</v>
      </c>
      <c r="H906" t="s">
        <v>2848</v>
      </c>
      <c r="I906" t="s">
        <v>4653</v>
      </c>
      <c r="J906" s="218" t="s">
        <v>2688</v>
      </c>
      <c r="K906" t="s">
        <v>1290</v>
      </c>
    </row>
    <row r="907" spans="1:11" ht="409.6">
      <c r="A907" s="69" t="s">
        <v>5465</v>
      </c>
      <c r="B907" t="s">
        <v>72</v>
      </c>
      <c r="C907" t="s">
        <v>2924</v>
      </c>
      <c r="D907" t="s">
        <v>44</v>
      </c>
      <c r="E907" t="s">
        <v>2847</v>
      </c>
      <c r="F907" t="s">
        <v>2925</v>
      </c>
      <c r="G907" t="s">
        <v>5466</v>
      </c>
      <c r="H907" t="s">
        <v>2848</v>
      </c>
      <c r="I907" t="s">
        <v>4653</v>
      </c>
      <c r="J907" s="218" t="s">
        <v>2688</v>
      </c>
      <c r="K907" t="s">
        <v>1290</v>
      </c>
    </row>
    <row r="908" spans="1:11">
      <c r="A908" s="69" t="s">
        <v>5465</v>
      </c>
      <c r="B908" t="s">
        <v>72</v>
      </c>
      <c r="C908" t="s">
        <v>2926</v>
      </c>
      <c r="D908" t="s">
        <v>58</v>
      </c>
      <c r="G908" t="s">
        <v>5435</v>
      </c>
      <c r="I908" t="s">
        <v>4653</v>
      </c>
    </row>
    <row r="909" spans="1:11" ht="15">
      <c r="A909" s="69" t="s">
        <v>5465</v>
      </c>
      <c r="B909" t="s">
        <v>72</v>
      </c>
      <c r="C909" t="s">
        <v>2927</v>
      </c>
      <c r="D909" t="s">
        <v>40</v>
      </c>
      <c r="G909" t="s">
        <v>5435</v>
      </c>
      <c r="I909" t="s">
        <v>4653</v>
      </c>
      <c r="J909" s="218"/>
    </row>
    <row r="910" spans="1:11" ht="15">
      <c r="A910" s="69" t="s">
        <v>5465</v>
      </c>
      <c r="B910" t="s">
        <v>72</v>
      </c>
      <c r="C910" t="s">
        <v>2928</v>
      </c>
      <c r="D910" t="s">
        <v>42</v>
      </c>
      <c r="G910" t="s">
        <v>5435</v>
      </c>
      <c r="I910" t="s">
        <v>4653</v>
      </c>
      <c r="J910" s="218"/>
    </row>
    <row r="911" spans="1:11" ht="15">
      <c r="A911" s="69" t="s">
        <v>5465</v>
      </c>
      <c r="B911" t="s">
        <v>72</v>
      </c>
      <c r="C911" t="s">
        <v>2929</v>
      </c>
      <c r="D911" t="s">
        <v>42</v>
      </c>
      <c r="G911" t="s">
        <v>5435</v>
      </c>
      <c r="I911" t="s">
        <v>4653</v>
      </c>
      <c r="J911" s="218"/>
    </row>
    <row r="912" spans="1:11" ht="15">
      <c r="A912" s="69" t="s">
        <v>5465</v>
      </c>
      <c r="B912" t="s">
        <v>72</v>
      </c>
      <c r="C912" t="s">
        <v>2930</v>
      </c>
      <c r="D912" t="s">
        <v>2876</v>
      </c>
      <c r="G912" t="s">
        <v>5435</v>
      </c>
      <c r="I912" t="s">
        <v>4653</v>
      </c>
      <c r="J912" s="218"/>
    </row>
    <row r="913" spans="1:11" ht="15">
      <c r="A913" s="69" t="s">
        <v>5465</v>
      </c>
      <c r="B913" t="s">
        <v>72</v>
      </c>
      <c r="C913" t="s">
        <v>2931</v>
      </c>
      <c r="D913" t="s">
        <v>56</v>
      </c>
      <c r="G913" t="s">
        <v>5435</v>
      </c>
      <c r="I913" t="s">
        <v>4653</v>
      </c>
      <c r="J913" s="218"/>
    </row>
    <row r="914" spans="1:11">
      <c r="A914" s="69" t="s">
        <v>5465</v>
      </c>
      <c r="B914" t="s">
        <v>72</v>
      </c>
      <c r="C914" t="s">
        <v>2932</v>
      </c>
      <c r="D914" t="s">
        <v>2876</v>
      </c>
      <c r="G914" t="s">
        <v>5435</v>
      </c>
      <c r="I914" t="s">
        <v>4653</v>
      </c>
    </row>
    <row r="915" spans="1:11" ht="15">
      <c r="A915" s="69" t="s">
        <v>5465</v>
      </c>
      <c r="B915" t="s">
        <v>78</v>
      </c>
      <c r="C915" t="s">
        <v>2938</v>
      </c>
      <c r="D915" t="s">
        <v>44</v>
      </c>
      <c r="G915" t="s">
        <v>5439</v>
      </c>
      <c r="I915" t="s">
        <v>4657</v>
      </c>
      <c r="J915" s="218"/>
    </row>
    <row r="916" spans="1:11">
      <c r="A916" s="69" t="s">
        <v>5465</v>
      </c>
      <c r="B916" t="s">
        <v>78</v>
      </c>
      <c r="C916" t="s">
        <v>2940</v>
      </c>
      <c r="D916" t="s">
        <v>44</v>
      </c>
      <c r="E916" t="s">
        <v>2941</v>
      </c>
      <c r="F916" t="s">
        <v>2943</v>
      </c>
      <c r="G916" t="s">
        <v>5440</v>
      </c>
      <c r="I916" t="s">
        <v>4657</v>
      </c>
    </row>
    <row r="917" spans="1:11" ht="15">
      <c r="A917" s="69" t="s">
        <v>5465</v>
      </c>
      <c r="B917" t="s">
        <v>78</v>
      </c>
      <c r="C917" t="s">
        <v>2940</v>
      </c>
      <c r="D917" t="s">
        <v>44</v>
      </c>
      <c r="E917" t="s">
        <v>2941</v>
      </c>
      <c r="F917" t="s">
        <v>2943</v>
      </c>
      <c r="G917" t="s">
        <v>5438</v>
      </c>
      <c r="H917" t="s">
        <v>243</v>
      </c>
      <c r="I917" t="s">
        <v>4657</v>
      </c>
      <c r="J917" s="218"/>
    </row>
    <row r="918" spans="1:11" ht="15">
      <c r="A918" s="69" t="s">
        <v>5465</v>
      </c>
      <c r="B918" t="s">
        <v>78</v>
      </c>
      <c r="C918" t="s">
        <v>3450</v>
      </c>
      <c r="D918" t="s">
        <v>58</v>
      </c>
      <c r="E918" t="s">
        <v>3451</v>
      </c>
      <c r="G918" t="s">
        <v>5438</v>
      </c>
      <c r="H918" t="s">
        <v>343</v>
      </c>
      <c r="I918" t="s">
        <v>4657</v>
      </c>
      <c r="J918" s="218"/>
    </row>
    <row r="919" spans="1:11" ht="15">
      <c r="A919" s="69" t="s">
        <v>5465</v>
      </c>
      <c r="B919" t="s">
        <v>78</v>
      </c>
      <c r="C919" t="s">
        <v>2944</v>
      </c>
      <c r="D919" t="s">
        <v>2876</v>
      </c>
      <c r="G919" t="s">
        <v>5441</v>
      </c>
      <c r="I919" t="s">
        <v>4657</v>
      </c>
      <c r="J919" s="218"/>
    </row>
    <row r="920" spans="1:11">
      <c r="A920" s="69" t="s">
        <v>5465</v>
      </c>
      <c r="B920" t="s">
        <v>97</v>
      </c>
      <c r="C920" t="s">
        <v>2947</v>
      </c>
      <c r="D920" t="s">
        <v>58</v>
      </c>
      <c r="E920" t="s">
        <v>2839</v>
      </c>
      <c r="F920" t="s">
        <v>2948</v>
      </c>
      <c r="G920" t="s">
        <v>5466</v>
      </c>
      <c r="H920" t="s">
        <v>2841</v>
      </c>
      <c r="I920" t="s">
        <v>4661</v>
      </c>
      <c r="J920" t="s">
        <v>2688</v>
      </c>
      <c r="K920" t="s">
        <v>1290</v>
      </c>
    </row>
    <row r="921" spans="1:11" ht="15">
      <c r="A921" s="69" t="s">
        <v>5465</v>
      </c>
      <c r="B921" t="s">
        <v>97</v>
      </c>
      <c r="C921" t="s">
        <v>2949</v>
      </c>
      <c r="D921" t="s">
        <v>56</v>
      </c>
      <c r="G921" t="s">
        <v>5435</v>
      </c>
      <c r="I921" t="s">
        <v>4661</v>
      </c>
      <c r="J921" s="218"/>
    </row>
    <row r="922" spans="1:11" ht="409.6">
      <c r="A922" s="69" t="s">
        <v>5465</v>
      </c>
      <c r="B922" t="s">
        <v>14</v>
      </c>
      <c r="C922" t="s">
        <v>2954</v>
      </c>
      <c r="D922" t="s">
        <v>17</v>
      </c>
      <c r="E922" t="s">
        <v>2854</v>
      </c>
      <c r="F922" t="s">
        <v>2955</v>
      </c>
      <c r="G922" t="s">
        <v>5466</v>
      </c>
      <c r="H922" t="s">
        <v>2841</v>
      </c>
      <c r="I922" t="s">
        <v>4664</v>
      </c>
      <c r="J922" s="218" t="s">
        <v>2688</v>
      </c>
      <c r="K922" t="s">
        <v>1290</v>
      </c>
    </row>
    <row r="923" spans="1:11" ht="409.6">
      <c r="A923" s="69" t="s">
        <v>5465</v>
      </c>
      <c r="B923" t="s">
        <v>60</v>
      </c>
      <c r="C923" t="s">
        <v>2961</v>
      </c>
      <c r="D923" t="s">
        <v>10</v>
      </c>
      <c r="E923" t="s">
        <v>2847</v>
      </c>
      <c r="G923" t="s">
        <v>5466</v>
      </c>
      <c r="H923" t="s">
        <v>2848</v>
      </c>
      <c r="I923" t="s">
        <v>4680</v>
      </c>
      <c r="J923" s="218" t="s">
        <v>2688</v>
      </c>
      <c r="K923" t="s">
        <v>1290</v>
      </c>
    </row>
    <row r="924" spans="1:11" ht="409.6">
      <c r="A924" s="69" t="s">
        <v>5465</v>
      </c>
      <c r="B924" t="s">
        <v>60</v>
      </c>
      <c r="C924" t="s">
        <v>2962</v>
      </c>
      <c r="D924" t="s">
        <v>10</v>
      </c>
      <c r="E924" t="s">
        <v>2847</v>
      </c>
      <c r="G924" t="s">
        <v>5466</v>
      </c>
      <c r="H924" t="s">
        <v>2848</v>
      </c>
      <c r="I924" t="s">
        <v>4680</v>
      </c>
      <c r="J924" s="218" t="s">
        <v>2688</v>
      </c>
      <c r="K924" t="s">
        <v>1290</v>
      </c>
    </row>
    <row r="925" spans="1:11" ht="409.6">
      <c r="A925" s="69" t="s">
        <v>5465</v>
      </c>
      <c r="B925" t="s">
        <v>60</v>
      </c>
      <c r="C925" t="s">
        <v>2963</v>
      </c>
      <c r="D925" t="s">
        <v>10</v>
      </c>
      <c r="E925" t="s">
        <v>2847</v>
      </c>
      <c r="G925" t="s">
        <v>5466</v>
      </c>
      <c r="H925" t="s">
        <v>2848</v>
      </c>
      <c r="I925" t="s">
        <v>4680</v>
      </c>
      <c r="J925" s="218" t="s">
        <v>2688</v>
      </c>
      <c r="K925" t="s">
        <v>1290</v>
      </c>
    </row>
    <row r="926" spans="1:11" ht="409.6">
      <c r="A926" s="69" t="s">
        <v>5465</v>
      </c>
      <c r="B926" t="s">
        <v>60</v>
      </c>
      <c r="C926" t="s">
        <v>2964</v>
      </c>
      <c r="D926" t="s">
        <v>10</v>
      </c>
      <c r="E926" t="s">
        <v>2847</v>
      </c>
      <c r="G926" t="s">
        <v>5466</v>
      </c>
      <c r="H926" t="s">
        <v>2848</v>
      </c>
      <c r="I926" t="s">
        <v>4680</v>
      </c>
      <c r="J926" s="218" t="s">
        <v>2688</v>
      </c>
      <c r="K926" t="s">
        <v>1290</v>
      </c>
    </row>
    <row r="927" spans="1:11" ht="15">
      <c r="A927" s="69" t="s">
        <v>5465</v>
      </c>
      <c r="B927" t="s">
        <v>54</v>
      </c>
      <c r="C927" t="s">
        <v>3334</v>
      </c>
      <c r="D927" t="s">
        <v>2957</v>
      </c>
      <c r="E927" t="s">
        <v>3335</v>
      </c>
      <c r="G927" t="s">
        <v>5438</v>
      </c>
      <c r="H927" t="s">
        <v>3456</v>
      </c>
      <c r="I927" t="s">
        <v>4682</v>
      </c>
      <c r="J927" s="218"/>
    </row>
    <row r="928" spans="1:11" ht="409.6">
      <c r="A928" s="69" t="s">
        <v>5465</v>
      </c>
      <c r="B928" t="s">
        <v>54</v>
      </c>
      <c r="C928" t="s">
        <v>2966</v>
      </c>
      <c r="D928" t="s">
        <v>2957</v>
      </c>
      <c r="E928" t="s">
        <v>2847</v>
      </c>
      <c r="G928" t="s">
        <v>5466</v>
      </c>
      <c r="H928" t="s">
        <v>2848</v>
      </c>
      <c r="I928" t="s">
        <v>4682</v>
      </c>
      <c r="J928" s="218" t="s">
        <v>2688</v>
      </c>
      <c r="K928" t="s">
        <v>1290</v>
      </c>
    </row>
    <row r="929" spans="1:11" ht="409.6">
      <c r="A929" s="69" t="s">
        <v>5465</v>
      </c>
      <c r="B929" t="s">
        <v>54</v>
      </c>
      <c r="C929" t="s">
        <v>2967</v>
      </c>
      <c r="D929" t="s">
        <v>2957</v>
      </c>
      <c r="E929" t="s">
        <v>2847</v>
      </c>
      <c r="G929" t="s">
        <v>5466</v>
      </c>
      <c r="H929" t="s">
        <v>2848</v>
      </c>
      <c r="I929" t="s">
        <v>4682</v>
      </c>
      <c r="J929" s="218" t="s">
        <v>2688</v>
      </c>
      <c r="K929" t="s">
        <v>1290</v>
      </c>
    </row>
    <row r="930" spans="1:11">
      <c r="A930" s="69" t="s">
        <v>5465</v>
      </c>
      <c r="B930" t="s">
        <v>54</v>
      </c>
      <c r="C930" t="s">
        <v>2968</v>
      </c>
      <c r="D930" t="s">
        <v>2957</v>
      </c>
      <c r="E930" t="s">
        <v>2847</v>
      </c>
      <c r="G930" t="s">
        <v>5466</v>
      </c>
      <c r="H930" t="s">
        <v>2848</v>
      </c>
      <c r="I930" t="s">
        <v>4682</v>
      </c>
      <c r="J930" t="s">
        <v>2688</v>
      </c>
      <c r="K930" t="s">
        <v>1290</v>
      </c>
    </row>
    <row r="931" spans="1:11" ht="15">
      <c r="A931" s="69" t="s">
        <v>5465</v>
      </c>
      <c r="B931" t="s">
        <v>73</v>
      </c>
      <c r="C931" t="s">
        <v>3340</v>
      </c>
      <c r="D931" t="s">
        <v>74</v>
      </c>
      <c r="E931" t="s">
        <v>3341</v>
      </c>
      <c r="G931" t="s">
        <v>5438</v>
      </c>
      <c r="H931" t="s">
        <v>2367</v>
      </c>
      <c r="I931" t="s">
        <v>4684</v>
      </c>
      <c r="J931" s="218"/>
    </row>
    <row r="932" spans="1:11">
      <c r="A932" s="69" t="s">
        <v>5465</v>
      </c>
      <c r="B932" t="s">
        <v>73</v>
      </c>
      <c r="C932" t="s">
        <v>3342</v>
      </c>
      <c r="D932" t="s">
        <v>61</v>
      </c>
      <c r="E932" t="s">
        <v>3341</v>
      </c>
      <c r="G932" t="s">
        <v>5438</v>
      </c>
      <c r="H932" t="s">
        <v>2367</v>
      </c>
      <c r="I932" t="s">
        <v>4684</v>
      </c>
    </row>
    <row r="933" spans="1:11" ht="409.6">
      <c r="A933" s="69" t="s">
        <v>5465</v>
      </c>
      <c r="B933" t="s">
        <v>73</v>
      </c>
      <c r="C933" t="s">
        <v>2970</v>
      </c>
      <c r="D933" t="s">
        <v>2957</v>
      </c>
      <c r="E933" t="s">
        <v>2847</v>
      </c>
      <c r="G933" t="s">
        <v>5466</v>
      </c>
      <c r="H933" t="s">
        <v>2848</v>
      </c>
      <c r="I933" t="s">
        <v>4684</v>
      </c>
      <c r="J933" s="218" t="s">
        <v>2688</v>
      </c>
      <c r="K933" t="s">
        <v>1290</v>
      </c>
    </row>
    <row r="934" spans="1:11">
      <c r="A934" s="69" t="s">
        <v>5465</v>
      </c>
      <c r="B934" t="s">
        <v>73</v>
      </c>
      <c r="C934" t="s">
        <v>2971</v>
      </c>
      <c r="D934" t="s">
        <v>2957</v>
      </c>
      <c r="E934" t="s">
        <v>2847</v>
      </c>
      <c r="G934" t="s">
        <v>5466</v>
      </c>
      <c r="H934" t="s">
        <v>2848</v>
      </c>
      <c r="I934" t="s">
        <v>4684</v>
      </c>
      <c r="J934" t="s">
        <v>2688</v>
      </c>
      <c r="K934" t="s">
        <v>1290</v>
      </c>
    </row>
    <row r="935" spans="1:11">
      <c r="A935" s="69" t="s">
        <v>5465</v>
      </c>
      <c r="B935" t="s">
        <v>86</v>
      </c>
      <c r="C935" t="s">
        <v>2973</v>
      </c>
      <c r="D935" t="s">
        <v>2974</v>
      </c>
      <c r="E935" t="s">
        <v>2854</v>
      </c>
      <c r="F935" t="s">
        <v>2975</v>
      </c>
      <c r="G935" t="s">
        <v>5466</v>
      </c>
      <c r="H935" t="s">
        <v>2841</v>
      </c>
      <c r="I935" t="s">
        <v>4692</v>
      </c>
      <c r="J935" t="s">
        <v>2688</v>
      </c>
      <c r="K935" t="s">
        <v>1290</v>
      </c>
    </row>
    <row r="936" spans="1:11">
      <c r="A936" s="69" t="s">
        <v>5465</v>
      </c>
      <c r="B936" t="s">
        <v>86</v>
      </c>
      <c r="C936" t="s">
        <v>2976</v>
      </c>
      <c r="D936" t="s">
        <v>2977</v>
      </c>
      <c r="E936" t="s">
        <v>2854</v>
      </c>
      <c r="F936" t="s">
        <v>2978</v>
      </c>
      <c r="G936" t="s">
        <v>5466</v>
      </c>
      <c r="H936" t="s">
        <v>2841</v>
      </c>
      <c r="I936" t="s">
        <v>4692</v>
      </c>
      <c r="J936" t="s">
        <v>2688</v>
      </c>
      <c r="K936" t="s">
        <v>1290</v>
      </c>
    </row>
    <row r="937" spans="1:11" ht="15">
      <c r="A937" s="69" t="s">
        <v>5465</v>
      </c>
      <c r="B937" t="s">
        <v>86</v>
      </c>
      <c r="C937" t="s">
        <v>2979</v>
      </c>
      <c r="D937" t="s">
        <v>2980</v>
      </c>
      <c r="F937" t="s">
        <v>2982</v>
      </c>
      <c r="G937" t="s">
        <v>5442</v>
      </c>
      <c r="I937" t="s">
        <v>4692</v>
      </c>
      <c r="J937" s="218"/>
    </row>
    <row r="938" spans="1:11">
      <c r="A938" s="69" t="s">
        <v>5465</v>
      </c>
      <c r="B938" t="s">
        <v>86</v>
      </c>
      <c r="C938" t="s">
        <v>2983</v>
      </c>
      <c r="D938" t="s">
        <v>2980</v>
      </c>
      <c r="G938" t="s">
        <v>5442</v>
      </c>
      <c r="I938" t="s">
        <v>4692</v>
      </c>
    </row>
    <row r="939" spans="1:11">
      <c r="A939" s="69" t="s">
        <v>5465</v>
      </c>
      <c r="B939" t="s">
        <v>86</v>
      </c>
      <c r="C939" t="s">
        <v>2984</v>
      </c>
      <c r="D939" t="s">
        <v>88</v>
      </c>
      <c r="E939" t="s">
        <v>2854</v>
      </c>
      <c r="F939" t="s">
        <v>2985</v>
      </c>
      <c r="G939" t="s">
        <v>5466</v>
      </c>
      <c r="H939" t="s">
        <v>2841</v>
      </c>
      <c r="I939" t="s">
        <v>4692</v>
      </c>
      <c r="J939" t="s">
        <v>2688</v>
      </c>
      <c r="K939" t="s">
        <v>1290</v>
      </c>
    </row>
    <row r="940" spans="1:11">
      <c r="A940" s="69" t="s">
        <v>5465</v>
      </c>
      <c r="B940" t="s">
        <v>86</v>
      </c>
      <c r="C940" t="s">
        <v>2986</v>
      </c>
      <c r="D940" t="s">
        <v>2974</v>
      </c>
      <c r="E940" t="s">
        <v>2987</v>
      </c>
      <c r="F940" t="s">
        <v>2989</v>
      </c>
      <c r="G940" t="s">
        <v>5443</v>
      </c>
      <c r="I940" t="s">
        <v>4692</v>
      </c>
    </row>
    <row r="941" spans="1:11">
      <c r="A941" s="69" t="s">
        <v>5465</v>
      </c>
      <c r="B941" t="s">
        <v>86</v>
      </c>
      <c r="C941" t="s">
        <v>2990</v>
      </c>
      <c r="D941" t="s">
        <v>2957</v>
      </c>
      <c r="E941" t="s">
        <v>2893</v>
      </c>
      <c r="G941" t="s">
        <v>5466</v>
      </c>
      <c r="H941" t="s">
        <v>2894</v>
      </c>
      <c r="I941" t="s">
        <v>4692</v>
      </c>
      <c r="J941" t="s">
        <v>2688</v>
      </c>
      <c r="K941" t="s">
        <v>1290</v>
      </c>
    </row>
    <row r="942" spans="1:11">
      <c r="A942" s="69" t="s">
        <v>5465</v>
      </c>
      <c r="B942" t="s">
        <v>86</v>
      </c>
      <c r="C942" t="s">
        <v>2991</v>
      </c>
      <c r="D942" t="s">
        <v>2957</v>
      </c>
      <c r="E942" t="s">
        <v>2854</v>
      </c>
      <c r="G942" t="s">
        <v>5466</v>
      </c>
      <c r="H942" t="s">
        <v>2841</v>
      </c>
      <c r="I942" t="s">
        <v>4692</v>
      </c>
      <c r="J942" t="s">
        <v>2688</v>
      </c>
      <c r="K942" t="s">
        <v>1290</v>
      </c>
    </row>
    <row r="943" spans="1:11">
      <c r="A943" s="69" t="s">
        <v>5465</v>
      </c>
      <c r="B943" t="s">
        <v>86</v>
      </c>
      <c r="C943" t="s">
        <v>2992</v>
      </c>
      <c r="D943" t="s">
        <v>2993</v>
      </c>
      <c r="E943" t="s">
        <v>2847</v>
      </c>
      <c r="G943" t="s">
        <v>5466</v>
      </c>
      <c r="H943" t="s">
        <v>2848</v>
      </c>
      <c r="I943" t="s">
        <v>4692</v>
      </c>
      <c r="J943" t="s">
        <v>2688</v>
      </c>
      <c r="K943" t="s">
        <v>1290</v>
      </c>
    </row>
    <row r="944" spans="1:11">
      <c r="A944" s="69" t="s">
        <v>5465</v>
      </c>
      <c r="B944" t="s">
        <v>86</v>
      </c>
      <c r="C944" t="s">
        <v>2992</v>
      </c>
      <c r="D944" t="s">
        <v>2993</v>
      </c>
      <c r="E944" t="s">
        <v>2847</v>
      </c>
      <c r="G944" t="s">
        <v>5466</v>
      </c>
      <c r="H944" t="s">
        <v>2848</v>
      </c>
      <c r="I944" t="s">
        <v>4692</v>
      </c>
      <c r="J944" t="s">
        <v>2688</v>
      </c>
      <c r="K944" t="s">
        <v>1290</v>
      </c>
    </row>
    <row r="945" spans="1:11" ht="409.6">
      <c r="A945" s="69" t="s">
        <v>5465</v>
      </c>
      <c r="B945" t="s">
        <v>87</v>
      </c>
      <c r="C945" t="s">
        <v>2995</v>
      </c>
      <c r="D945" t="s">
        <v>2957</v>
      </c>
      <c r="E945" t="s">
        <v>2854</v>
      </c>
      <c r="G945" t="s">
        <v>5466</v>
      </c>
      <c r="H945" t="s">
        <v>2841</v>
      </c>
      <c r="I945" t="s">
        <v>4696</v>
      </c>
      <c r="J945" s="218" t="s">
        <v>2688</v>
      </c>
      <c r="K945" t="s">
        <v>1290</v>
      </c>
    </row>
    <row r="946" spans="1:11">
      <c r="A946" s="69" t="s">
        <v>5465</v>
      </c>
      <c r="B946" t="s">
        <v>87</v>
      </c>
      <c r="C946" t="s">
        <v>2996</v>
      </c>
      <c r="D946" t="s">
        <v>2957</v>
      </c>
      <c r="G946" t="s">
        <v>5444</v>
      </c>
      <c r="I946" t="s">
        <v>4696</v>
      </c>
    </row>
    <row r="947" spans="1:11">
      <c r="A947" s="69" t="s">
        <v>5465</v>
      </c>
      <c r="B947" t="s">
        <v>92</v>
      </c>
      <c r="C947" t="s">
        <v>2999</v>
      </c>
      <c r="E947" t="s">
        <v>669</v>
      </c>
      <c r="G947" t="s">
        <v>5445</v>
      </c>
      <c r="I947" t="s">
        <v>4700</v>
      </c>
    </row>
    <row r="948" spans="1:11">
      <c r="A948" s="69" t="s">
        <v>5465</v>
      </c>
      <c r="B948" t="s">
        <v>92</v>
      </c>
      <c r="C948" t="s">
        <v>3005</v>
      </c>
      <c r="D948" t="s">
        <v>2957</v>
      </c>
      <c r="E948" t="s">
        <v>3006</v>
      </c>
      <c r="G948" t="s">
        <v>5446</v>
      </c>
      <c r="I948" t="s">
        <v>4700</v>
      </c>
    </row>
    <row r="949" spans="1:11">
      <c r="A949" s="69" t="s">
        <v>5465</v>
      </c>
      <c r="B949" t="s">
        <v>92</v>
      </c>
      <c r="C949" t="s">
        <v>3008</v>
      </c>
      <c r="D949" t="s">
        <v>96</v>
      </c>
      <c r="G949" t="s">
        <v>5447</v>
      </c>
      <c r="I949" t="s">
        <v>4700</v>
      </c>
    </row>
    <row r="950" spans="1:11" ht="409.6">
      <c r="A950" s="69" t="s">
        <v>5465</v>
      </c>
      <c r="B950" t="s">
        <v>98</v>
      </c>
      <c r="C950" t="s">
        <v>3011</v>
      </c>
      <c r="D950" t="s">
        <v>2957</v>
      </c>
      <c r="E950" t="s">
        <v>2854</v>
      </c>
      <c r="F950" t="s">
        <v>3012</v>
      </c>
      <c r="G950" t="s">
        <v>5466</v>
      </c>
      <c r="H950" t="s">
        <v>2841</v>
      </c>
      <c r="I950" t="s">
        <v>4704</v>
      </c>
      <c r="J950" s="218" t="s">
        <v>2688</v>
      </c>
      <c r="K950" t="s">
        <v>1290</v>
      </c>
    </row>
    <row r="951" spans="1:11" ht="409.6">
      <c r="A951" s="69" t="s">
        <v>5465</v>
      </c>
      <c r="B951" t="s">
        <v>98</v>
      </c>
      <c r="C951" t="s">
        <v>3013</v>
      </c>
      <c r="D951" t="s">
        <v>104</v>
      </c>
      <c r="E951" t="s">
        <v>2847</v>
      </c>
      <c r="G951" t="s">
        <v>5466</v>
      </c>
      <c r="H951" t="s">
        <v>2848</v>
      </c>
      <c r="I951" t="s">
        <v>4704</v>
      </c>
      <c r="J951" s="218" t="s">
        <v>2688</v>
      </c>
      <c r="K951" t="s">
        <v>1290</v>
      </c>
    </row>
    <row r="952" spans="1:11">
      <c r="A952" s="69" t="s">
        <v>5465</v>
      </c>
      <c r="B952" t="s">
        <v>98</v>
      </c>
      <c r="C952" t="s">
        <v>3014</v>
      </c>
      <c r="D952" t="s">
        <v>101</v>
      </c>
      <c r="E952" t="s">
        <v>3015</v>
      </c>
      <c r="F952" t="s">
        <v>3016</v>
      </c>
      <c r="G952" t="s">
        <v>5466</v>
      </c>
      <c r="H952" t="s">
        <v>2841</v>
      </c>
      <c r="I952" t="s">
        <v>4704</v>
      </c>
      <c r="J952" t="s">
        <v>2688</v>
      </c>
      <c r="K952" t="s">
        <v>1290</v>
      </c>
    </row>
    <row r="953" spans="1:11">
      <c r="A953" s="69" t="s">
        <v>5465</v>
      </c>
      <c r="B953" t="s">
        <v>98</v>
      </c>
      <c r="C953" t="s">
        <v>3017</v>
      </c>
      <c r="D953" t="s">
        <v>2957</v>
      </c>
      <c r="E953" t="s">
        <v>2847</v>
      </c>
      <c r="G953" t="s">
        <v>5466</v>
      </c>
      <c r="H953" t="s">
        <v>2848</v>
      </c>
      <c r="I953" t="s">
        <v>4704</v>
      </c>
      <c r="J953" t="s">
        <v>2688</v>
      </c>
      <c r="K953" t="s">
        <v>1290</v>
      </c>
    </row>
    <row r="954" spans="1:11" ht="409.6">
      <c r="A954" s="69" t="s">
        <v>5467</v>
      </c>
      <c r="B954" t="s">
        <v>32</v>
      </c>
      <c r="C954" t="s">
        <v>3124</v>
      </c>
      <c r="D954" t="s">
        <v>35</v>
      </c>
      <c r="E954" t="s">
        <v>3125</v>
      </c>
      <c r="F954" t="s">
        <v>3127</v>
      </c>
      <c r="G954" t="s">
        <v>5468</v>
      </c>
      <c r="H954" t="s">
        <v>3125</v>
      </c>
      <c r="I954" t="s">
        <v>4633</v>
      </c>
      <c r="J954" s="218" t="s">
        <v>1835</v>
      </c>
      <c r="K954" t="s">
        <v>1836</v>
      </c>
    </row>
    <row r="955" spans="1:11" ht="409.6">
      <c r="A955" s="69" t="s">
        <v>5467</v>
      </c>
      <c r="B955" t="s">
        <v>32</v>
      </c>
      <c r="C955" t="s">
        <v>3019</v>
      </c>
      <c r="D955" t="s">
        <v>36</v>
      </c>
      <c r="E955" t="s">
        <v>669</v>
      </c>
      <c r="F955" t="s">
        <v>3021</v>
      </c>
      <c r="G955" t="s">
        <v>5469</v>
      </c>
      <c r="H955" t="s">
        <v>669</v>
      </c>
      <c r="I955" t="s">
        <v>4633</v>
      </c>
      <c r="J955" s="218" t="s">
        <v>1349</v>
      </c>
      <c r="K955" t="s">
        <v>231</v>
      </c>
    </row>
    <row r="956" spans="1:11" ht="409.6">
      <c r="A956" s="69" t="s">
        <v>5467</v>
      </c>
      <c r="B956" t="s">
        <v>32</v>
      </c>
      <c r="C956" t="s">
        <v>3022</v>
      </c>
      <c r="D956" t="s">
        <v>40</v>
      </c>
      <c r="E956" t="s">
        <v>669</v>
      </c>
      <c r="F956" t="s">
        <v>3023</v>
      </c>
      <c r="G956" t="s">
        <v>5469</v>
      </c>
      <c r="H956" t="s">
        <v>669</v>
      </c>
      <c r="I956" t="s">
        <v>4633</v>
      </c>
      <c r="J956" s="218" t="s">
        <v>1349</v>
      </c>
      <c r="K956" t="s">
        <v>231</v>
      </c>
    </row>
    <row r="957" spans="1:11">
      <c r="A957" s="69" t="s">
        <v>5467</v>
      </c>
      <c r="B957" t="s">
        <v>32</v>
      </c>
      <c r="C957" t="s">
        <v>3024</v>
      </c>
      <c r="D957" t="s">
        <v>42</v>
      </c>
      <c r="E957" t="s">
        <v>3025</v>
      </c>
      <c r="F957" t="s">
        <v>3026</v>
      </c>
      <c r="G957" t="s">
        <v>5469</v>
      </c>
      <c r="H957" t="s">
        <v>3464</v>
      </c>
      <c r="I957" t="s">
        <v>4633</v>
      </c>
      <c r="J957" t="s">
        <v>1349</v>
      </c>
      <c r="K957" t="s">
        <v>231</v>
      </c>
    </row>
    <row r="958" spans="1:11">
      <c r="A958" s="69" t="s">
        <v>5467</v>
      </c>
      <c r="B958" t="s">
        <v>32</v>
      </c>
      <c r="C958" t="s">
        <v>3129</v>
      </c>
      <c r="D958" t="s">
        <v>42</v>
      </c>
      <c r="E958" t="s">
        <v>3125</v>
      </c>
      <c r="F958" t="s">
        <v>3127</v>
      </c>
      <c r="G958" t="s">
        <v>5468</v>
      </c>
      <c r="H958" t="s">
        <v>3125</v>
      </c>
      <c r="I958" t="s">
        <v>4633</v>
      </c>
      <c r="J958" t="s">
        <v>1835</v>
      </c>
      <c r="K958" t="s">
        <v>1836</v>
      </c>
    </row>
    <row r="959" spans="1:11">
      <c r="A959" s="69" t="s">
        <v>5467</v>
      </c>
      <c r="B959" t="s">
        <v>32</v>
      </c>
      <c r="C959" t="s">
        <v>3027</v>
      </c>
      <c r="D959" t="s">
        <v>44</v>
      </c>
      <c r="E959" t="s">
        <v>1889</v>
      </c>
      <c r="F959" t="s">
        <v>3028</v>
      </c>
      <c r="G959" t="s">
        <v>5469</v>
      </c>
      <c r="H959" t="s">
        <v>1889</v>
      </c>
      <c r="I959" t="s">
        <v>4633</v>
      </c>
      <c r="J959" t="s">
        <v>1349</v>
      </c>
      <c r="K959" t="s">
        <v>231</v>
      </c>
    </row>
    <row r="960" spans="1:11">
      <c r="A960" s="69" t="s">
        <v>5467</v>
      </c>
      <c r="B960" t="s">
        <v>32</v>
      </c>
      <c r="C960" t="s">
        <v>3130</v>
      </c>
      <c r="D960" t="s">
        <v>44</v>
      </c>
      <c r="E960" t="s">
        <v>217</v>
      </c>
      <c r="F960" t="s">
        <v>3131</v>
      </c>
      <c r="G960" t="s">
        <v>5468</v>
      </c>
      <c r="H960" t="s">
        <v>217</v>
      </c>
      <c r="I960" t="s">
        <v>4633</v>
      </c>
      <c r="J960" t="s">
        <v>1835</v>
      </c>
      <c r="K960" t="s">
        <v>1836</v>
      </c>
    </row>
    <row r="961" spans="1:11">
      <c r="A961" s="69" t="s">
        <v>5467</v>
      </c>
      <c r="B961" t="s">
        <v>32</v>
      </c>
      <c r="C961" t="s">
        <v>2833</v>
      </c>
      <c r="D961" t="s">
        <v>36</v>
      </c>
      <c r="G961" t="s">
        <v>5435</v>
      </c>
      <c r="I961" t="s">
        <v>4633</v>
      </c>
    </row>
    <row r="962" spans="1:11">
      <c r="A962" s="69" t="s">
        <v>5467</v>
      </c>
      <c r="B962" t="s">
        <v>32</v>
      </c>
      <c r="C962" t="s">
        <v>3387</v>
      </c>
      <c r="D962" t="s">
        <v>2863</v>
      </c>
      <c r="E962" t="s">
        <v>3388</v>
      </c>
      <c r="F962" t="s">
        <v>3389</v>
      </c>
      <c r="G962" t="s">
        <v>5438</v>
      </c>
      <c r="H962" t="s">
        <v>680</v>
      </c>
      <c r="I962" t="s">
        <v>4633</v>
      </c>
    </row>
    <row r="963" spans="1:11">
      <c r="A963" s="69" t="s">
        <v>5467</v>
      </c>
      <c r="B963" t="s">
        <v>55</v>
      </c>
      <c r="C963" t="s">
        <v>2838</v>
      </c>
      <c r="D963" t="s">
        <v>35</v>
      </c>
      <c r="E963" t="s">
        <v>2839</v>
      </c>
      <c r="F963" t="s">
        <v>2842</v>
      </c>
      <c r="G963" t="s">
        <v>5470</v>
      </c>
      <c r="H963" t="s">
        <v>217</v>
      </c>
      <c r="I963" t="s">
        <v>4637</v>
      </c>
      <c r="J963" t="s">
        <v>1484</v>
      </c>
      <c r="K963" t="s">
        <v>231</v>
      </c>
    </row>
    <row r="964" spans="1:11">
      <c r="A964" s="69" t="s">
        <v>5467</v>
      </c>
      <c r="B964" t="s">
        <v>55</v>
      </c>
      <c r="C964" t="s">
        <v>2843</v>
      </c>
      <c r="D964" t="s">
        <v>35</v>
      </c>
      <c r="E964" t="s">
        <v>2844</v>
      </c>
      <c r="F964" t="s">
        <v>2845</v>
      </c>
      <c r="G964" t="s">
        <v>5469</v>
      </c>
      <c r="H964" t="s">
        <v>3466</v>
      </c>
      <c r="I964" t="s">
        <v>4637</v>
      </c>
      <c r="J964" t="s">
        <v>1349</v>
      </c>
      <c r="K964" t="s">
        <v>231</v>
      </c>
    </row>
    <row r="965" spans="1:11">
      <c r="A965" s="69" t="s">
        <v>5467</v>
      </c>
      <c r="B965" t="s">
        <v>55</v>
      </c>
      <c r="C965" t="s">
        <v>2846</v>
      </c>
      <c r="D965" t="s">
        <v>36</v>
      </c>
      <c r="E965" t="s">
        <v>2847</v>
      </c>
      <c r="F965" t="s">
        <v>2849</v>
      </c>
      <c r="G965" t="s">
        <v>5470</v>
      </c>
      <c r="H965" t="s">
        <v>3391</v>
      </c>
      <c r="I965" t="s">
        <v>4637</v>
      </c>
      <c r="J965" t="s">
        <v>1484</v>
      </c>
      <c r="K965" t="s">
        <v>231</v>
      </c>
    </row>
    <row r="966" spans="1:11">
      <c r="A966" s="69" t="s">
        <v>5467</v>
      </c>
      <c r="B966" t="s">
        <v>55</v>
      </c>
      <c r="C966" t="s">
        <v>3135</v>
      </c>
      <c r="D966" t="s">
        <v>36</v>
      </c>
      <c r="E966" t="s">
        <v>217</v>
      </c>
      <c r="F966" t="s">
        <v>3136</v>
      </c>
      <c r="G966" t="s">
        <v>5468</v>
      </c>
      <c r="H966" t="s">
        <v>217</v>
      </c>
      <c r="I966" t="s">
        <v>4637</v>
      </c>
      <c r="J966" t="s">
        <v>1835</v>
      </c>
      <c r="K966" t="s">
        <v>1836</v>
      </c>
    </row>
    <row r="967" spans="1:11">
      <c r="A967" s="69" t="s">
        <v>5467</v>
      </c>
      <c r="B967" t="s">
        <v>55</v>
      </c>
      <c r="C967" t="s">
        <v>3031</v>
      </c>
      <c r="D967" t="s">
        <v>36</v>
      </c>
      <c r="E967" t="s">
        <v>3032</v>
      </c>
      <c r="F967" t="s">
        <v>3033</v>
      </c>
      <c r="G967" t="s">
        <v>5469</v>
      </c>
      <c r="H967" t="s">
        <v>669</v>
      </c>
      <c r="I967" t="s">
        <v>4637</v>
      </c>
      <c r="J967" t="s">
        <v>1349</v>
      </c>
      <c r="K967" t="s">
        <v>231</v>
      </c>
    </row>
    <row r="968" spans="1:11">
      <c r="A968" s="69" t="s">
        <v>5467</v>
      </c>
      <c r="B968" t="s">
        <v>55</v>
      </c>
      <c r="C968" t="s">
        <v>3034</v>
      </c>
      <c r="D968" t="s">
        <v>38</v>
      </c>
      <c r="E968" t="s">
        <v>669</v>
      </c>
      <c r="G968" t="s">
        <v>5469</v>
      </c>
      <c r="H968" t="s">
        <v>669</v>
      </c>
      <c r="I968" t="s">
        <v>4637</v>
      </c>
      <c r="J968" t="s">
        <v>1349</v>
      </c>
      <c r="K968" t="s">
        <v>231</v>
      </c>
    </row>
    <row r="969" spans="1:11" ht="409.6">
      <c r="A969" s="69" t="s">
        <v>5467</v>
      </c>
      <c r="B969" t="s">
        <v>55</v>
      </c>
      <c r="C969" t="s">
        <v>2850</v>
      </c>
      <c r="D969" t="s">
        <v>38</v>
      </c>
      <c r="E969" t="s">
        <v>2851</v>
      </c>
      <c r="F969" t="s">
        <v>2852</v>
      </c>
      <c r="G969" t="s">
        <v>5471</v>
      </c>
      <c r="H969" t="s">
        <v>1333</v>
      </c>
      <c r="I969" t="s">
        <v>4637</v>
      </c>
      <c r="J969" s="218" t="s">
        <v>2345</v>
      </c>
      <c r="K969" t="s">
        <v>1265</v>
      </c>
    </row>
    <row r="970" spans="1:11">
      <c r="A970" s="69" t="s">
        <v>5467</v>
      </c>
      <c r="B970" t="s">
        <v>55</v>
      </c>
      <c r="C970" t="s">
        <v>3137</v>
      </c>
      <c r="D970" t="s">
        <v>42</v>
      </c>
      <c r="E970" t="s">
        <v>217</v>
      </c>
      <c r="F970" t="s">
        <v>3138</v>
      </c>
      <c r="G970" t="s">
        <v>5468</v>
      </c>
      <c r="H970" t="s">
        <v>217</v>
      </c>
      <c r="I970" t="s">
        <v>4637</v>
      </c>
      <c r="J970" t="s">
        <v>1835</v>
      </c>
      <c r="K970" t="s">
        <v>1836</v>
      </c>
    </row>
    <row r="971" spans="1:11">
      <c r="A971" s="69" t="s">
        <v>5467</v>
      </c>
      <c r="B971" t="s">
        <v>55</v>
      </c>
      <c r="C971" t="s">
        <v>2856</v>
      </c>
      <c r="D971" t="s">
        <v>42</v>
      </c>
      <c r="E971" t="s">
        <v>2847</v>
      </c>
      <c r="F971" t="s">
        <v>2857</v>
      </c>
      <c r="G971" t="s">
        <v>5470</v>
      </c>
      <c r="H971" t="s">
        <v>3391</v>
      </c>
      <c r="I971" t="s">
        <v>4637</v>
      </c>
      <c r="J971" t="s">
        <v>1484</v>
      </c>
      <c r="K971" t="s">
        <v>231</v>
      </c>
    </row>
    <row r="972" spans="1:11" ht="409.6">
      <c r="A972" s="69" t="s">
        <v>5467</v>
      </c>
      <c r="B972" t="s">
        <v>55</v>
      </c>
      <c r="C972" t="s">
        <v>3035</v>
      </c>
      <c r="D972" t="s">
        <v>42</v>
      </c>
      <c r="E972" t="s">
        <v>3036</v>
      </c>
      <c r="F972" t="s">
        <v>3037</v>
      </c>
      <c r="G972" t="s">
        <v>5469</v>
      </c>
      <c r="H972" t="s">
        <v>669</v>
      </c>
      <c r="I972" t="s">
        <v>4637</v>
      </c>
      <c r="J972" s="218" t="s">
        <v>1349</v>
      </c>
      <c r="K972" t="s">
        <v>231</v>
      </c>
    </row>
    <row r="973" spans="1:11">
      <c r="A973" s="69" t="s">
        <v>5467</v>
      </c>
      <c r="B973" t="s">
        <v>55</v>
      </c>
      <c r="C973" t="s">
        <v>3139</v>
      </c>
      <c r="D973" t="s">
        <v>44</v>
      </c>
      <c r="E973" t="s">
        <v>217</v>
      </c>
      <c r="F973" t="s">
        <v>3140</v>
      </c>
      <c r="G973" t="s">
        <v>5468</v>
      </c>
      <c r="H973" t="s">
        <v>217</v>
      </c>
      <c r="I973" t="s">
        <v>4637</v>
      </c>
      <c r="J973" t="s">
        <v>1835</v>
      </c>
      <c r="K973" t="s">
        <v>1836</v>
      </c>
    </row>
    <row r="974" spans="1:11" ht="409.6">
      <c r="A974" s="69" t="s">
        <v>5467</v>
      </c>
      <c r="B974" t="s">
        <v>55</v>
      </c>
      <c r="C974" t="s">
        <v>2858</v>
      </c>
      <c r="D974" t="s">
        <v>44</v>
      </c>
      <c r="E974" t="s">
        <v>2847</v>
      </c>
      <c r="G974" t="s">
        <v>5470</v>
      </c>
      <c r="H974" t="s">
        <v>3391</v>
      </c>
      <c r="I974" t="s">
        <v>4637</v>
      </c>
      <c r="J974" s="218" t="s">
        <v>1484</v>
      </c>
      <c r="K974" t="s">
        <v>231</v>
      </c>
    </row>
    <row r="975" spans="1:11">
      <c r="A975" s="69" t="s">
        <v>5467</v>
      </c>
      <c r="B975" t="s">
        <v>55</v>
      </c>
      <c r="C975" t="s">
        <v>2859</v>
      </c>
      <c r="D975" t="s">
        <v>57</v>
      </c>
      <c r="E975" t="s">
        <v>2847</v>
      </c>
      <c r="G975" t="s">
        <v>5470</v>
      </c>
      <c r="H975" t="s">
        <v>3391</v>
      </c>
      <c r="I975" t="s">
        <v>4637</v>
      </c>
      <c r="J975" t="s">
        <v>1484</v>
      </c>
      <c r="K975" t="s">
        <v>231</v>
      </c>
    </row>
    <row r="976" spans="1:11">
      <c r="A976" s="69" t="s">
        <v>5467</v>
      </c>
      <c r="B976" t="s">
        <v>55</v>
      </c>
      <c r="C976" t="s">
        <v>3141</v>
      </c>
      <c r="D976" t="s">
        <v>56</v>
      </c>
      <c r="E976" t="s">
        <v>3125</v>
      </c>
      <c r="F976" t="s">
        <v>3142</v>
      </c>
      <c r="G976" t="s">
        <v>5468</v>
      </c>
      <c r="H976" t="s">
        <v>3125</v>
      </c>
      <c r="I976" t="s">
        <v>4637</v>
      </c>
      <c r="J976" t="s">
        <v>1835</v>
      </c>
      <c r="K976" t="s">
        <v>1836</v>
      </c>
    </row>
    <row r="977" spans="1:11">
      <c r="A977" s="69" t="s">
        <v>5467</v>
      </c>
      <c r="B977" t="s">
        <v>55</v>
      </c>
      <c r="C977" t="s">
        <v>3143</v>
      </c>
      <c r="D977" t="s">
        <v>57</v>
      </c>
      <c r="E977" t="s">
        <v>3144</v>
      </c>
      <c r="F977" t="s">
        <v>3145</v>
      </c>
      <c r="G977" t="s">
        <v>5468</v>
      </c>
      <c r="H977" t="s">
        <v>217</v>
      </c>
      <c r="I977" t="s">
        <v>4637</v>
      </c>
      <c r="J977" t="s">
        <v>1835</v>
      </c>
      <c r="K977" t="s">
        <v>1836</v>
      </c>
    </row>
    <row r="978" spans="1:11" ht="409.6">
      <c r="A978" s="69" t="s">
        <v>5467</v>
      </c>
      <c r="B978" t="s">
        <v>55</v>
      </c>
      <c r="C978" t="s">
        <v>2861</v>
      </c>
      <c r="D978" t="s">
        <v>58</v>
      </c>
      <c r="E978" t="s">
        <v>2851</v>
      </c>
      <c r="F978" t="s">
        <v>2852</v>
      </c>
      <c r="G978" t="s">
        <v>5471</v>
      </c>
      <c r="H978" t="s">
        <v>1333</v>
      </c>
      <c r="I978" t="s">
        <v>4637</v>
      </c>
      <c r="J978" s="218" t="s">
        <v>2345</v>
      </c>
      <c r="K978" t="s">
        <v>1265</v>
      </c>
    </row>
    <row r="979" spans="1:11">
      <c r="A979" s="69" t="s">
        <v>5467</v>
      </c>
      <c r="B979" t="s">
        <v>55</v>
      </c>
      <c r="C979" t="s">
        <v>2862</v>
      </c>
      <c r="D979" t="s">
        <v>2863</v>
      </c>
      <c r="G979" t="s">
        <v>5435</v>
      </c>
      <c r="I979" t="s">
        <v>4637</v>
      </c>
    </row>
    <row r="980" spans="1:11">
      <c r="A980" s="69" t="s">
        <v>5467</v>
      </c>
      <c r="B980" t="s">
        <v>55</v>
      </c>
      <c r="C980" t="s">
        <v>2864</v>
      </c>
      <c r="D980" t="s">
        <v>2863</v>
      </c>
      <c r="G980" t="s">
        <v>5435</v>
      </c>
      <c r="I980" t="s">
        <v>4637</v>
      </c>
    </row>
    <row r="981" spans="1:11">
      <c r="A981" s="69" t="s">
        <v>5467</v>
      </c>
      <c r="B981" t="s">
        <v>55</v>
      </c>
      <c r="C981" t="s">
        <v>2865</v>
      </c>
      <c r="D981" t="s">
        <v>2866</v>
      </c>
      <c r="G981" t="s">
        <v>5435</v>
      </c>
      <c r="I981" t="s">
        <v>4637</v>
      </c>
    </row>
    <row r="982" spans="1:11">
      <c r="A982" s="69" t="s">
        <v>5467</v>
      </c>
      <c r="B982" t="s">
        <v>55</v>
      </c>
      <c r="C982" t="s">
        <v>2867</v>
      </c>
      <c r="D982" t="s">
        <v>2868</v>
      </c>
      <c r="G982" t="s">
        <v>5435</v>
      </c>
      <c r="I982" t="s">
        <v>4637</v>
      </c>
    </row>
    <row r="983" spans="1:11">
      <c r="A983" s="69" t="s">
        <v>5467</v>
      </c>
      <c r="B983" t="s">
        <v>55</v>
      </c>
      <c r="C983" t="s">
        <v>2869</v>
      </c>
      <c r="D983" t="s">
        <v>2868</v>
      </c>
      <c r="G983" t="s">
        <v>5435</v>
      </c>
      <c r="I983" t="s">
        <v>4637</v>
      </c>
    </row>
    <row r="984" spans="1:11">
      <c r="A984" s="69" t="s">
        <v>5467</v>
      </c>
      <c r="B984" t="s">
        <v>55</v>
      </c>
      <c r="C984" t="s">
        <v>2870</v>
      </c>
      <c r="D984" t="s">
        <v>2868</v>
      </c>
      <c r="G984" t="s">
        <v>5435</v>
      </c>
      <c r="I984" t="s">
        <v>4637</v>
      </c>
    </row>
    <row r="985" spans="1:11">
      <c r="A985" s="69" t="s">
        <v>5467</v>
      </c>
      <c r="B985" t="s">
        <v>55</v>
      </c>
      <c r="C985" t="s">
        <v>2871</v>
      </c>
      <c r="D985" t="s">
        <v>2868</v>
      </c>
      <c r="G985" t="s">
        <v>5435</v>
      </c>
      <c r="I985" t="s">
        <v>4637</v>
      </c>
    </row>
    <row r="986" spans="1:11" ht="15">
      <c r="A986" s="69" t="s">
        <v>5467</v>
      </c>
      <c r="B986" t="s">
        <v>55</v>
      </c>
      <c r="C986" t="s">
        <v>2872</v>
      </c>
      <c r="D986" t="s">
        <v>36</v>
      </c>
      <c r="G986" t="s">
        <v>5435</v>
      </c>
      <c r="I986" t="s">
        <v>4637</v>
      </c>
      <c r="J986" s="218"/>
    </row>
    <row r="987" spans="1:11">
      <c r="A987" s="69" t="s">
        <v>5467</v>
      </c>
      <c r="B987" t="s">
        <v>55</v>
      </c>
      <c r="C987" t="s">
        <v>2873</v>
      </c>
      <c r="D987" t="s">
        <v>35</v>
      </c>
      <c r="G987" t="s">
        <v>5435</v>
      </c>
      <c r="I987" t="s">
        <v>4637</v>
      </c>
    </row>
    <row r="988" spans="1:11">
      <c r="A988" s="69" t="s">
        <v>5467</v>
      </c>
      <c r="B988" t="s">
        <v>55</v>
      </c>
      <c r="C988" t="s">
        <v>2874</v>
      </c>
      <c r="D988" t="s">
        <v>40</v>
      </c>
      <c r="G988" t="s">
        <v>5435</v>
      </c>
      <c r="I988" t="s">
        <v>4637</v>
      </c>
    </row>
    <row r="989" spans="1:11">
      <c r="A989" s="69" t="s">
        <v>5467</v>
      </c>
      <c r="B989" t="s">
        <v>55</v>
      </c>
      <c r="C989" t="s">
        <v>2875</v>
      </c>
      <c r="D989" t="s">
        <v>2876</v>
      </c>
      <c r="G989" t="s">
        <v>5435</v>
      </c>
      <c r="I989" t="s">
        <v>4637</v>
      </c>
    </row>
    <row r="990" spans="1:11">
      <c r="A990" s="69" t="s">
        <v>5467</v>
      </c>
      <c r="B990" t="s">
        <v>55</v>
      </c>
      <c r="C990" t="s">
        <v>2877</v>
      </c>
      <c r="D990" t="s">
        <v>35</v>
      </c>
      <c r="G990" t="s">
        <v>5435</v>
      </c>
      <c r="I990" t="s">
        <v>4637</v>
      </c>
    </row>
    <row r="991" spans="1:11" ht="409.6">
      <c r="A991" s="69" t="s">
        <v>5467</v>
      </c>
      <c r="B991" t="s">
        <v>55</v>
      </c>
      <c r="C991" t="s">
        <v>2878</v>
      </c>
      <c r="D991" t="s">
        <v>42</v>
      </c>
      <c r="E991" t="s">
        <v>2847</v>
      </c>
      <c r="F991" t="s">
        <v>2879</v>
      </c>
      <c r="G991" t="s">
        <v>5470</v>
      </c>
      <c r="H991" t="s">
        <v>3391</v>
      </c>
      <c r="I991" t="s">
        <v>4637</v>
      </c>
      <c r="J991" s="218" t="s">
        <v>1484</v>
      </c>
      <c r="K991" t="s">
        <v>231</v>
      </c>
    </row>
    <row r="992" spans="1:11" ht="409.6">
      <c r="A992" s="69" t="s">
        <v>5467</v>
      </c>
      <c r="B992" t="s">
        <v>55</v>
      </c>
      <c r="C992" t="s">
        <v>3146</v>
      </c>
      <c r="D992" t="s">
        <v>2884</v>
      </c>
      <c r="E992" t="s">
        <v>3125</v>
      </c>
      <c r="G992" t="s">
        <v>5468</v>
      </c>
      <c r="H992" t="s">
        <v>3125</v>
      </c>
      <c r="I992" t="s">
        <v>4637</v>
      </c>
      <c r="J992" s="218" t="s">
        <v>1835</v>
      </c>
      <c r="K992" t="s">
        <v>1836</v>
      </c>
    </row>
    <row r="993" spans="1:11">
      <c r="A993" s="69" t="s">
        <v>5467</v>
      </c>
      <c r="B993" t="s">
        <v>55</v>
      </c>
      <c r="C993" t="s">
        <v>3147</v>
      </c>
      <c r="D993" t="s">
        <v>36</v>
      </c>
      <c r="E993" t="s">
        <v>3125</v>
      </c>
      <c r="G993" t="s">
        <v>5468</v>
      </c>
      <c r="H993" t="s">
        <v>3125</v>
      </c>
      <c r="I993" t="s">
        <v>4637</v>
      </c>
      <c r="J993" t="s">
        <v>1835</v>
      </c>
      <c r="K993" t="s">
        <v>1836</v>
      </c>
    </row>
    <row r="994" spans="1:11">
      <c r="A994" s="69" t="s">
        <v>5467</v>
      </c>
      <c r="B994" t="s">
        <v>55</v>
      </c>
      <c r="C994" t="s">
        <v>3038</v>
      </c>
      <c r="D994" t="s">
        <v>35</v>
      </c>
      <c r="E994" t="s">
        <v>669</v>
      </c>
      <c r="F994" t="s">
        <v>3039</v>
      </c>
      <c r="G994" t="s">
        <v>5469</v>
      </c>
      <c r="H994" t="s">
        <v>669</v>
      </c>
      <c r="I994" t="s">
        <v>4637</v>
      </c>
      <c r="J994" t="s">
        <v>1349</v>
      </c>
      <c r="K994" t="s">
        <v>231</v>
      </c>
    </row>
    <row r="995" spans="1:11">
      <c r="A995" s="69" t="s">
        <v>5467</v>
      </c>
      <c r="B995" t="s">
        <v>55</v>
      </c>
      <c r="C995" t="s">
        <v>3148</v>
      </c>
      <c r="D995" t="s">
        <v>33</v>
      </c>
      <c r="E995" t="s">
        <v>3125</v>
      </c>
      <c r="G995" t="s">
        <v>5468</v>
      </c>
      <c r="H995" t="s">
        <v>3125</v>
      </c>
      <c r="I995" t="s">
        <v>4637</v>
      </c>
      <c r="J995" t="s">
        <v>1835</v>
      </c>
      <c r="K995" t="s">
        <v>1836</v>
      </c>
    </row>
    <row r="996" spans="1:11" ht="409.6">
      <c r="A996" s="69" t="s">
        <v>5467</v>
      </c>
      <c r="B996" t="s">
        <v>55</v>
      </c>
      <c r="C996" t="s">
        <v>2880</v>
      </c>
      <c r="D996" t="s">
        <v>2881</v>
      </c>
      <c r="E996" t="s">
        <v>1333</v>
      </c>
      <c r="F996" t="s">
        <v>2882</v>
      </c>
      <c r="G996" t="s">
        <v>5471</v>
      </c>
      <c r="H996" t="s">
        <v>1333</v>
      </c>
      <c r="I996" t="s">
        <v>4637</v>
      </c>
      <c r="J996" s="218" t="s">
        <v>2345</v>
      </c>
      <c r="K996" t="s">
        <v>1265</v>
      </c>
    </row>
    <row r="997" spans="1:11" ht="409.6">
      <c r="A997" s="69" t="s">
        <v>5467</v>
      </c>
      <c r="B997" t="s">
        <v>59</v>
      </c>
      <c r="C997" t="s">
        <v>3041</v>
      </c>
      <c r="D997" t="s">
        <v>35</v>
      </c>
      <c r="E997" t="s">
        <v>669</v>
      </c>
      <c r="F997" t="s">
        <v>3042</v>
      </c>
      <c r="G997" t="s">
        <v>5469</v>
      </c>
      <c r="H997" t="s">
        <v>669</v>
      </c>
      <c r="I997" t="s">
        <v>4641</v>
      </c>
      <c r="J997" s="218" t="s">
        <v>1349</v>
      </c>
      <c r="K997" t="s">
        <v>231</v>
      </c>
    </row>
    <row r="998" spans="1:11">
      <c r="A998" s="69" t="s">
        <v>5467</v>
      </c>
      <c r="B998" t="s">
        <v>59</v>
      </c>
      <c r="C998" t="s">
        <v>3150</v>
      </c>
      <c r="D998" t="s">
        <v>35</v>
      </c>
      <c r="E998" t="s">
        <v>217</v>
      </c>
      <c r="G998" t="s">
        <v>5468</v>
      </c>
      <c r="H998" t="s">
        <v>217</v>
      </c>
      <c r="I998" t="s">
        <v>4641</v>
      </c>
      <c r="J998" t="s">
        <v>1835</v>
      </c>
      <c r="K998" t="s">
        <v>1836</v>
      </c>
    </row>
    <row r="999" spans="1:11">
      <c r="A999" s="69" t="s">
        <v>5467</v>
      </c>
      <c r="B999" t="s">
        <v>59</v>
      </c>
      <c r="C999" t="s">
        <v>3043</v>
      </c>
      <c r="D999" t="s">
        <v>35</v>
      </c>
      <c r="E999" t="s">
        <v>669</v>
      </c>
      <c r="F999" t="s">
        <v>3044</v>
      </c>
      <c r="G999" t="s">
        <v>5469</v>
      </c>
      <c r="H999" t="s">
        <v>669</v>
      </c>
      <c r="I999" t="s">
        <v>4641</v>
      </c>
      <c r="J999" t="s">
        <v>1349</v>
      </c>
      <c r="K999" t="s">
        <v>231</v>
      </c>
    </row>
    <row r="1000" spans="1:11">
      <c r="A1000" s="69" t="s">
        <v>5467</v>
      </c>
      <c r="B1000" t="s">
        <v>59</v>
      </c>
      <c r="C1000" t="s">
        <v>3151</v>
      </c>
      <c r="D1000" t="s">
        <v>35</v>
      </c>
      <c r="E1000" t="s">
        <v>217</v>
      </c>
      <c r="F1000" t="s">
        <v>3152</v>
      </c>
      <c r="G1000" t="s">
        <v>5468</v>
      </c>
      <c r="H1000" t="s">
        <v>217</v>
      </c>
      <c r="I1000" t="s">
        <v>4641</v>
      </c>
      <c r="J1000" t="s">
        <v>1835</v>
      </c>
      <c r="K1000" t="s">
        <v>1836</v>
      </c>
    </row>
    <row r="1001" spans="1:11">
      <c r="A1001" s="69" t="s">
        <v>5467</v>
      </c>
      <c r="B1001" t="s">
        <v>59</v>
      </c>
      <c r="C1001" t="s">
        <v>3153</v>
      </c>
      <c r="D1001" t="s">
        <v>38</v>
      </c>
      <c r="E1001" t="s">
        <v>3154</v>
      </c>
      <c r="F1001" t="s">
        <v>3155</v>
      </c>
      <c r="G1001" t="s">
        <v>5468</v>
      </c>
      <c r="H1001" t="s">
        <v>217</v>
      </c>
      <c r="I1001" t="s">
        <v>4641</v>
      </c>
      <c r="J1001" t="s">
        <v>1835</v>
      </c>
      <c r="K1001" t="s">
        <v>1836</v>
      </c>
    </row>
    <row r="1002" spans="1:11">
      <c r="A1002" s="69" t="s">
        <v>5467</v>
      </c>
      <c r="B1002" t="s">
        <v>59</v>
      </c>
      <c r="C1002" t="s">
        <v>3156</v>
      </c>
      <c r="D1002" t="s">
        <v>40</v>
      </c>
      <c r="E1002" t="s">
        <v>3157</v>
      </c>
      <c r="F1002" t="s">
        <v>3158</v>
      </c>
      <c r="G1002" t="s">
        <v>5468</v>
      </c>
      <c r="H1002" t="s">
        <v>217</v>
      </c>
      <c r="I1002" t="s">
        <v>4641</v>
      </c>
      <c r="J1002" t="s">
        <v>1835</v>
      </c>
      <c r="K1002" t="s">
        <v>1836</v>
      </c>
    </row>
    <row r="1003" spans="1:11">
      <c r="A1003" s="69" t="s">
        <v>5467</v>
      </c>
      <c r="B1003" t="s">
        <v>59</v>
      </c>
      <c r="C1003" t="s">
        <v>3159</v>
      </c>
      <c r="D1003" t="s">
        <v>42</v>
      </c>
      <c r="E1003" t="s">
        <v>217</v>
      </c>
      <c r="F1003" t="s">
        <v>3160</v>
      </c>
      <c r="G1003" t="s">
        <v>5468</v>
      </c>
      <c r="H1003" t="s">
        <v>217</v>
      </c>
      <c r="I1003" t="s">
        <v>4641</v>
      </c>
      <c r="J1003" t="s">
        <v>1835</v>
      </c>
      <c r="K1003" t="s">
        <v>1836</v>
      </c>
    </row>
    <row r="1004" spans="1:11">
      <c r="A1004" s="69" t="s">
        <v>5467</v>
      </c>
      <c r="B1004" t="s">
        <v>59</v>
      </c>
      <c r="C1004" t="s">
        <v>3161</v>
      </c>
      <c r="D1004" t="s">
        <v>44</v>
      </c>
      <c r="E1004" t="s">
        <v>217</v>
      </c>
      <c r="F1004" t="s">
        <v>3162</v>
      </c>
      <c r="G1004" t="s">
        <v>5468</v>
      </c>
      <c r="H1004" t="s">
        <v>217</v>
      </c>
      <c r="I1004" t="s">
        <v>4641</v>
      </c>
      <c r="J1004" t="s">
        <v>1835</v>
      </c>
      <c r="K1004" t="s">
        <v>1836</v>
      </c>
    </row>
    <row r="1005" spans="1:11">
      <c r="A1005" s="69" t="s">
        <v>5467</v>
      </c>
      <c r="B1005" t="s">
        <v>59</v>
      </c>
      <c r="C1005" t="s">
        <v>3163</v>
      </c>
      <c r="D1005" t="s">
        <v>44</v>
      </c>
      <c r="E1005" t="s">
        <v>217</v>
      </c>
      <c r="F1005" t="s">
        <v>3164</v>
      </c>
      <c r="G1005" t="s">
        <v>5468</v>
      </c>
      <c r="H1005" t="s">
        <v>217</v>
      </c>
      <c r="I1005" t="s">
        <v>4641</v>
      </c>
      <c r="J1005" t="s">
        <v>1835</v>
      </c>
      <c r="K1005" t="s">
        <v>1836</v>
      </c>
    </row>
    <row r="1006" spans="1:11">
      <c r="A1006" s="69" t="s">
        <v>5467</v>
      </c>
      <c r="B1006" t="s">
        <v>59</v>
      </c>
      <c r="C1006" t="s">
        <v>3165</v>
      </c>
      <c r="D1006" t="s">
        <v>57</v>
      </c>
      <c r="E1006" t="s">
        <v>217</v>
      </c>
      <c r="F1006" t="s">
        <v>3166</v>
      </c>
      <c r="G1006" t="s">
        <v>5468</v>
      </c>
      <c r="H1006" t="s">
        <v>217</v>
      </c>
      <c r="I1006" t="s">
        <v>4641</v>
      </c>
      <c r="J1006" t="s">
        <v>1835</v>
      </c>
      <c r="K1006" t="s">
        <v>1836</v>
      </c>
    </row>
    <row r="1007" spans="1:11">
      <c r="A1007" s="69" t="s">
        <v>5467</v>
      </c>
      <c r="B1007" t="s">
        <v>59</v>
      </c>
      <c r="C1007" t="s">
        <v>3167</v>
      </c>
      <c r="D1007" t="s">
        <v>56</v>
      </c>
      <c r="E1007" t="s">
        <v>217</v>
      </c>
      <c r="G1007" t="s">
        <v>5468</v>
      </c>
      <c r="H1007" t="s">
        <v>217</v>
      </c>
      <c r="I1007" t="s">
        <v>4641</v>
      </c>
      <c r="J1007" t="s">
        <v>1835</v>
      </c>
      <c r="K1007" t="s">
        <v>1836</v>
      </c>
    </row>
    <row r="1008" spans="1:11">
      <c r="A1008" s="69" t="s">
        <v>5467</v>
      </c>
      <c r="B1008" t="s">
        <v>59</v>
      </c>
      <c r="C1008" t="s">
        <v>3168</v>
      </c>
      <c r="D1008" t="s">
        <v>3169</v>
      </c>
      <c r="E1008" t="s">
        <v>3125</v>
      </c>
      <c r="G1008" t="s">
        <v>5468</v>
      </c>
      <c r="H1008" t="s">
        <v>3125</v>
      </c>
      <c r="I1008" t="s">
        <v>4641</v>
      </c>
      <c r="J1008" t="s">
        <v>1835</v>
      </c>
      <c r="K1008" t="s">
        <v>1836</v>
      </c>
    </row>
    <row r="1009" spans="1:11">
      <c r="A1009" s="69" t="s">
        <v>5467</v>
      </c>
      <c r="B1009" t="s">
        <v>59</v>
      </c>
      <c r="C1009" t="s">
        <v>3045</v>
      </c>
      <c r="D1009" t="s">
        <v>2863</v>
      </c>
      <c r="E1009" t="s">
        <v>669</v>
      </c>
      <c r="G1009" t="s">
        <v>5469</v>
      </c>
      <c r="H1009" t="s">
        <v>669</v>
      </c>
      <c r="I1009" t="s">
        <v>4641</v>
      </c>
      <c r="J1009" t="s">
        <v>1349</v>
      </c>
      <c r="K1009" t="s">
        <v>231</v>
      </c>
    </row>
    <row r="1010" spans="1:11">
      <c r="A1010" s="69" t="s">
        <v>5467</v>
      </c>
      <c r="B1010" t="s">
        <v>59</v>
      </c>
      <c r="C1010" t="s">
        <v>2887</v>
      </c>
      <c r="D1010" t="s">
        <v>40</v>
      </c>
      <c r="F1010" t="s">
        <v>2888</v>
      </c>
      <c r="G1010" t="s">
        <v>5435</v>
      </c>
      <c r="I1010" t="s">
        <v>4641</v>
      </c>
    </row>
    <row r="1011" spans="1:11">
      <c r="A1011" s="69" t="s">
        <v>5467</v>
      </c>
      <c r="B1011" t="s">
        <v>70</v>
      </c>
      <c r="C1011" t="s">
        <v>3171</v>
      </c>
      <c r="D1011" t="s">
        <v>36</v>
      </c>
      <c r="E1011" t="s">
        <v>3125</v>
      </c>
      <c r="F1011" t="s">
        <v>3172</v>
      </c>
      <c r="G1011" t="s">
        <v>5468</v>
      </c>
      <c r="H1011" t="s">
        <v>3125</v>
      </c>
      <c r="I1011" t="s">
        <v>4645</v>
      </c>
      <c r="J1011" t="s">
        <v>1835</v>
      </c>
      <c r="K1011" t="s">
        <v>1836</v>
      </c>
    </row>
    <row r="1012" spans="1:11">
      <c r="A1012" s="69" t="s">
        <v>5467</v>
      </c>
      <c r="B1012" t="s">
        <v>70</v>
      </c>
      <c r="C1012" t="s">
        <v>3173</v>
      </c>
      <c r="D1012" t="s">
        <v>38</v>
      </c>
      <c r="E1012" t="s">
        <v>3125</v>
      </c>
      <c r="F1012" t="s">
        <v>3174</v>
      </c>
      <c r="G1012" t="s">
        <v>5468</v>
      </c>
      <c r="H1012" t="s">
        <v>3125</v>
      </c>
      <c r="I1012" t="s">
        <v>4645</v>
      </c>
      <c r="J1012" t="s">
        <v>1835</v>
      </c>
      <c r="K1012" t="s">
        <v>1836</v>
      </c>
    </row>
    <row r="1013" spans="1:11">
      <c r="A1013" s="69" t="s">
        <v>5467</v>
      </c>
      <c r="B1013" t="s">
        <v>70</v>
      </c>
      <c r="C1013" t="s">
        <v>3047</v>
      </c>
      <c r="D1013" t="s">
        <v>40</v>
      </c>
      <c r="E1013" t="s">
        <v>3048</v>
      </c>
      <c r="F1013" t="s">
        <v>3049</v>
      </c>
      <c r="G1013" t="s">
        <v>5469</v>
      </c>
      <c r="H1013" t="s">
        <v>669</v>
      </c>
      <c r="I1013" t="s">
        <v>4645</v>
      </c>
      <c r="J1013" t="s">
        <v>1349</v>
      </c>
      <c r="K1013" t="s">
        <v>231</v>
      </c>
    </row>
    <row r="1014" spans="1:11">
      <c r="A1014" s="69" t="s">
        <v>5467</v>
      </c>
      <c r="B1014" t="s">
        <v>70</v>
      </c>
      <c r="C1014" t="s">
        <v>3175</v>
      </c>
      <c r="D1014" t="s">
        <v>42</v>
      </c>
      <c r="E1014" t="s">
        <v>3176</v>
      </c>
      <c r="F1014" t="s">
        <v>3177</v>
      </c>
      <c r="G1014" t="s">
        <v>5468</v>
      </c>
      <c r="H1014" t="s">
        <v>217</v>
      </c>
      <c r="I1014" t="s">
        <v>4645</v>
      </c>
      <c r="J1014" t="s">
        <v>1835</v>
      </c>
      <c r="K1014" t="s">
        <v>1836</v>
      </c>
    </row>
    <row r="1015" spans="1:11">
      <c r="A1015" s="69" t="s">
        <v>5467</v>
      </c>
      <c r="B1015" t="s">
        <v>70</v>
      </c>
      <c r="C1015" t="s">
        <v>2890</v>
      </c>
      <c r="D1015" t="s">
        <v>42</v>
      </c>
      <c r="E1015" t="s">
        <v>2847</v>
      </c>
      <c r="F1015" t="s">
        <v>2891</v>
      </c>
      <c r="G1015" t="s">
        <v>5470</v>
      </c>
      <c r="H1015" t="s">
        <v>3391</v>
      </c>
      <c r="I1015" t="s">
        <v>4645</v>
      </c>
      <c r="J1015" t="s">
        <v>1484</v>
      </c>
      <c r="K1015" t="s">
        <v>231</v>
      </c>
    </row>
    <row r="1016" spans="1:11">
      <c r="A1016" s="69" t="s">
        <v>5467</v>
      </c>
      <c r="B1016" t="s">
        <v>70</v>
      </c>
      <c r="C1016" t="s">
        <v>2892</v>
      </c>
      <c r="D1016" t="s">
        <v>42</v>
      </c>
      <c r="E1016" t="s">
        <v>2893</v>
      </c>
      <c r="F1016" t="s">
        <v>2895</v>
      </c>
      <c r="G1016" t="s">
        <v>5470</v>
      </c>
      <c r="H1016" t="s">
        <v>3050</v>
      </c>
      <c r="I1016" t="s">
        <v>4645</v>
      </c>
      <c r="J1016" t="s">
        <v>1484</v>
      </c>
      <c r="K1016" t="s">
        <v>231</v>
      </c>
    </row>
    <row r="1017" spans="1:11">
      <c r="A1017" s="69" t="s">
        <v>5467</v>
      </c>
      <c r="B1017" t="s">
        <v>70</v>
      </c>
      <c r="C1017" t="s">
        <v>3178</v>
      </c>
      <c r="D1017" t="s">
        <v>44</v>
      </c>
      <c r="E1017" t="s">
        <v>217</v>
      </c>
      <c r="F1017" t="s">
        <v>3179</v>
      </c>
      <c r="G1017" t="s">
        <v>5468</v>
      </c>
      <c r="H1017" t="s">
        <v>217</v>
      </c>
      <c r="I1017" t="s">
        <v>4645</v>
      </c>
      <c r="J1017" t="s">
        <v>1835</v>
      </c>
      <c r="K1017" t="s">
        <v>1836</v>
      </c>
    </row>
    <row r="1018" spans="1:11">
      <c r="A1018" s="69" t="s">
        <v>5467</v>
      </c>
      <c r="B1018" t="s">
        <v>70</v>
      </c>
      <c r="C1018" t="s">
        <v>3180</v>
      </c>
      <c r="D1018" t="s">
        <v>44</v>
      </c>
      <c r="E1018" t="s">
        <v>217</v>
      </c>
      <c r="G1018" t="s">
        <v>5468</v>
      </c>
      <c r="H1018" t="s">
        <v>217</v>
      </c>
      <c r="I1018" t="s">
        <v>4645</v>
      </c>
      <c r="J1018" t="s">
        <v>1835</v>
      </c>
      <c r="K1018" t="s">
        <v>1836</v>
      </c>
    </row>
    <row r="1019" spans="1:11">
      <c r="A1019" s="69" t="s">
        <v>5467</v>
      </c>
      <c r="B1019" t="s">
        <v>70</v>
      </c>
      <c r="C1019" t="s">
        <v>2896</v>
      </c>
      <c r="D1019" t="s">
        <v>44</v>
      </c>
      <c r="E1019" t="s">
        <v>2897</v>
      </c>
      <c r="F1019" t="s">
        <v>2898</v>
      </c>
      <c r="G1019" t="s">
        <v>5468</v>
      </c>
      <c r="H1019" t="s">
        <v>2897</v>
      </c>
      <c r="I1019" t="s">
        <v>4645</v>
      </c>
      <c r="J1019" t="s">
        <v>1835</v>
      </c>
      <c r="K1019" t="s">
        <v>1836</v>
      </c>
    </row>
    <row r="1020" spans="1:11">
      <c r="A1020" s="69" t="s">
        <v>5467</v>
      </c>
      <c r="B1020" t="s">
        <v>70</v>
      </c>
      <c r="C1020" t="s">
        <v>3051</v>
      </c>
      <c r="D1020" t="s">
        <v>56</v>
      </c>
      <c r="E1020" t="s">
        <v>669</v>
      </c>
      <c r="F1020" t="s">
        <v>3052</v>
      </c>
      <c r="G1020" t="s">
        <v>5469</v>
      </c>
      <c r="H1020" t="s">
        <v>669</v>
      </c>
      <c r="I1020" t="s">
        <v>4645</v>
      </c>
      <c r="J1020" t="s">
        <v>1349</v>
      </c>
      <c r="K1020" t="s">
        <v>231</v>
      </c>
    </row>
    <row r="1021" spans="1:11">
      <c r="A1021" s="69" t="s">
        <v>5467</v>
      </c>
      <c r="B1021" t="s">
        <v>70</v>
      </c>
      <c r="C1021" t="s">
        <v>2899</v>
      </c>
      <c r="D1021" t="s">
        <v>56</v>
      </c>
      <c r="E1021" t="s">
        <v>2847</v>
      </c>
      <c r="F1021" t="s">
        <v>2891</v>
      </c>
      <c r="G1021" t="s">
        <v>5470</v>
      </c>
      <c r="H1021" t="s">
        <v>3391</v>
      </c>
      <c r="I1021" t="s">
        <v>4645</v>
      </c>
      <c r="J1021" t="s">
        <v>1484</v>
      </c>
      <c r="K1021" t="s">
        <v>231</v>
      </c>
    </row>
    <row r="1022" spans="1:11">
      <c r="A1022" s="69" t="s">
        <v>5467</v>
      </c>
      <c r="B1022" t="s">
        <v>70</v>
      </c>
      <c r="C1022" t="s">
        <v>3053</v>
      </c>
      <c r="D1022" t="s">
        <v>57</v>
      </c>
      <c r="E1022" t="s">
        <v>3054</v>
      </c>
      <c r="F1022" t="s">
        <v>3056</v>
      </c>
      <c r="G1022" t="s">
        <v>5468</v>
      </c>
      <c r="H1022" t="s">
        <v>3125</v>
      </c>
      <c r="I1022" t="s">
        <v>4645</v>
      </c>
      <c r="J1022" t="s">
        <v>1835</v>
      </c>
      <c r="K1022" t="s">
        <v>1836</v>
      </c>
    </row>
    <row r="1023" spans="1:11">
      <c r="A1023" s="69" t="s">
        <v>5467</v>
      </c>
      <c r="B1023" t="s">
        <v>70</v>
      </c>
      <c r="C1023" t="s">
        <v>2900</v>
      </c>
      <c r="D1023" t="s">
        <v>58</v>
      </c>
      <c r="E1023" t="s">
        <v>1333</v>
      </c>
      <c r="F1023" t="s">
        <v>2901</v>
      </c>
      <c r="G1023" t="s">
        <v>5471</v>
      </c>
      <c r="H1023" t="s">
        <v>1333</v>
      </c>
      <c r="I1023" t="s">
        <v>4645</v>
      </c>
      <c r="J1023" t="s">
        <v>2345</v>
      </c>
      <c r="K1023" t="s">
        <v>1265</v>
      </c>
    </row>
    <row r="1024" spans="1:11">
      <c r="A1024" s="69" t="s">
        <v>5467</v>
      </c>
      <c r="B1024" t="s">
        <v>70</v>
      </c>
      <c r="C1024" t="s">
        <v>2902</v>
      </c>
      <c r="D1024" t="s">
        <v>35</v>
      </c>
      <c r="E1024" t="s">
        <v>2847</v>
      </c>
      <c r="G1024" t="s">
        <v>5470</v>
      </c>
      <c r="H1024" t="s">
        <v>3391</v>
      </c>
      <c r="I1024" t="s">
        <v>4645</v>
      </c>
      <c r="J1024" t="s">
        <v>1484</v>
      </c>
      <c r="K1024" t="s">
        <v>231</v>
      </c>
    </row>
    <row r="1025" spans="1:11">
      <c r="A1025" s="69" t="s">
        <v>5467</v>
      </c>
      <c r="B1025" t="s">
        <v>70</v>
      </c>
      <c r="C1025" t="s">
        <v>2903</v>
      </c>
      <c r="D1025" t="s">
        <v>36</v>
      </c>
      <c r="G1025" t="s">
        <v>5435</v>
      </c>
      <c r="I1025" t="s">
        <v>4645</v>
      </c>
    </row>
    <row r="1026" spans="1:11">
      <c r="A1026" s="69" t="s">
        <v>5467</v>
      </c>
      <c r="B1026" t="s">
        <v>70</v>
      </c>
      <c r="C1026" t="s">
        <v>3057</v>
      </c>
      <c r="D1026" t="s">
        <v>3058</v>
      </c>
      <c r="E1026" t="s">
        <v>669</v>
      </c>
      <c r="F1026" t="s">
        <v>3059</v>
      </c>
      <c r="G1026" t="s">
        <v>5469</v>
      </c>
      <c r="H1026" t="s">
        <v>669</v>
      </c>
      <c r="I1026" t="s">
        <v>4645</v>
      </c>
      <c r="J1026" t="s">
        <v>1349</v>
      </c>
      <c r="K1026" t="s">
        <v>231</v>
      </c>
    </row>
    <row r="1027" spans="1:11">
      <c r="A1027" s="69" t="s">
        <v>5467</v>
      </c>
      <c r="B1027" t="s">
        <v>106</v>
      </c>
      <c r="C1027" t="s">
        <v>3182</v>
      </c>
      <c r="D1027" t="s">
        <v>38</v>
      </c>
      <c r="E1027" t="s">
        <v>217</v>
      </c>
      <c r="F1027" t="s">
        <v>3183</v>
      </c>
      <c r="G1027" t="s">
        <v>5468</v>
      </c>
      <c r="H1027" t="s">
        <v>217</v>
      </c>
      <c r="I1027" t="s">
        <v>4649</v>
      </c>
      <c r="J1027" t="s">
        <v>1835</v>
      </c>
      <c r="K1027" t="s">
        <v>1836</v>
      </c>
    </row>
    <row r="1028" spans="1:11">
      <c r="A1028" s="69" t="s">
        <v>5467</v>
      </c>
      <c r="B1028" t="s">
        <v>106</v>
      </c>
      <c r="C1028" t="s">
        <v>3061</v>
      </c>
      <c r="D1028" t="s">
        <v>38</v>
      </c>
      <c r="E1028" t="s">
        <v>669</v>
      </c>
      <c r="F1028" t="s">
        <v>3062</v>
      </c>
      <c r="G1028" t="s">
        <v>5469</v>
      </c>
      <c r="H1028" t="s">
        <v>669</v>
      </c>
      <c r="I1028" t="s">
        <v>4649</v>
      </c>
      <c r="J1028" t="s">
        <v>1349</v>
      </c>
      <c r="K1028" t="s">
        <v>231</v>
      </c>
    </row>
    <row r="1029" spans="1:11">
      <c r="A1029" s="69" t="s">
        <v>5467</v>
      </c>
      <c r="B1029" t="s">
        <v>106</v>
      </c>
      <c r="C1029" t="s">
        <v>2911</v>
      </c>
      <c r="D1029" t="s">
        <v>40</v>
      </c>
      <c r="E1029" t="s">
        <v>2847</v>
      </c>
      <c r="G1029" t="s">
        <v>5470</v>
      </c>
      <c r="H1029" t="s">
        <v>3391</v>
      </c>
      <c r="I1029" t="s">
        <v>4649</v>
      </c>
      <c r="J1029" t="s">
        <v>1484</v>
      </c>
      <c r="K1029" t="s">
        <v>231</v>
      </c>
    </row>
    <row r="1030" spans="1:11">
      <c r="A1030" s="69" t="s">
        <v>5467</v>
      </c>
      <c r="B1030" t="s">
        <v>106</v>
      </c>
      <c r="C1030" t="s">
        <v>3184</v>
      </c>
      <c r="D1030" t="s">
        <v>40</v>
      </c>
      <c r="E1030" t="s">
        <v>3125</v>
      </c>
      <c r="F1030" t="s">
        <v>3185</v>
      </c>
      <c r="G1030" t="s">
        <v>5468</v>
      </c>
      <c r="H1030" t="s">
        <v>3125</v>
      </c>
      <c r="I1030" t="s">
        <v>4649</v>
      </c>
      <c r="J1030" t="s">
        <v>1835</v>
      </c>
      <c r="K1030" t="s">
        <v>1836</v>
      </c>
    </row>
    <row r="1031" spans="1:11">
      <c r="A1031" s="69" t="s">
        <v>5467</v>
      </c>
      <c r="B1031" t="s">
        <v>106</v>
      </c>
      <c r="C1031" t="s">
        <v>3063</v>
      </c>
      <c r="D1031" t="s">
        <v>40</v>
      </c>
      <c r="E1031" t="s">
        <v>669</v>
      </c>
      <c r="F1031" t="s">
        <v>3064</v>
      </c>
      <c r="G1031" t="s">
        <v>5469</v>
      </c>
      <c r="H1031" t="s">
        <v>669</v>
      </c>
      <c r="I1031" t="s">
        <v>4649</v>
      </c>
      <c r="J1031" t="s">
        <v>1349</v>
      </c>
      <c r="K1031" t="s">
        <v>231</v>
      </c>
    </row>
    <row r="1032" spans="1:11">
      <c r="A1032" s="69" t="s">
        <v>5467</v>
      </c>
      <c r="B1032" t="s">
        <v>106</v>
      </c>
      <c r="C1032" t="s">
        <v>3186</v>
      </c>
      <c r="D1032" t="s">
        <v>40</v>
      </c>
      <c r="E1032" t="s">
        <v>217</v>
      </c>
      <c r="F1032" t="s">
        <v>3187</v>
      </c>
      <c r="G1032" t="s">
        <v>5468</v>
      </c>
      <c r="H1032" t="s">
        <v>217</v>
      </c>
      <c r="I1032" t="s">
        <v>4649</v>
      </c>
      <c r="J1032" t="s">
        <v>1835</v>
      </c>
      <c r="K1032" t="s">
        <v>1836</v>
      </c>
    </row>
    <row r="1033" spans="1:11">
      <c r="A1033" s="69" t="s">
        <v>5467</v>
      </c>
      <c r="B1033" t="s">
        <v>106</v>
      </c>
      <c r="C1033" t="s">
        <v>3188</v>
      </c>
      <c r="D1033" t="s">
        <v>42</v>
      </c>
      <c r="E1033" t="s">
        <v>3125</v>
      </c>
      <c r="F1033" t="s">
        <v>3189</v>
      </c>
      <c r="G1033" t="s">
        <v>5468</v>
      </c>
      <c r="H1033" t="s">
        <v>3125</v>
      </c>
      <c r="I1033" t="s">
        <v>4649</v>
      </c>
      <c r="J1033" t="s">
        <v>1835</v>
      </c>
      <c r="K1033" t="s">
        <v>1836</v>
      </c>
    </row>
    <row r="1034" spans="1:11">
      <c r="A1034" s="69" t="s">
        <v>5467</v>
      </c>
      <c r="B1034" t="s">
        <v>106</v>
      </c>
      <c r="C1034" t="s">
        <v>2912</v>
      </c>
      <c r="D1034" t="s">
        <v>42</v>
      </c>
      <c r="E1034" t="s">
        <v>2893</v>
      </c>
      <c r="G1034" t="s">
        <v>5470</v>
      </c>
      <c r="H1034" t="s">
        <v>3050</v>
      </c>
      <c r="I1034" t="s">
        <v>4649</v>
      </c>
      <c r="J1034" t="s">
        <v>1484</v>
      </c>
      <c r="K1034" t="s">
        <v>231</v>
      </c>
    </row>
    <row r="1035" spans="1:11">
      <c r="A1035" s="69" t="s">
        <v>5467</v>
      </c>
      <c r="B1035" t="s">
        <v>106</v>
      </c>
      <c r="C1035" t="s">
        <v>3190</v>
      </c>
      <c r="D1035" t="s">
        <v>44</v>
      </c>
      <c r="E1035" t="s">
        <v>217</v>
      </c>
      <c r="F1035" t="s">
        <v>3191</v>
      </c>
      <c r="G1035" t="s">
        <v>5468</v>
      </c>
      <c r="H1035" t="s">
        <v>217</v>
      </c>
      <c r="I1035" t="s">
        <v>4649</v>
      </c>
      <c r="J1035" t="s">
        <v>1835</v>
      </c>
      <c r="K1035" t="s">
        <v>1836</v>
      </c>
    </row>
    <row r="1036" spans="1:11">
      <c r="A1036" s="69" t="s">
        <v>5467</v>
      </c>
      <c r="B1036" t="s">
        <v>106</v>
      </c>
      <c r="C1036" t="s">
        <v>3192</v>
      </c>
      <c r="D1036" t="s">
        <v>44</v>
      </c>
      <c r="E1036" t="s">
        <v>217</v>
      </c>
      <c r="F1036" t="s">
        <v>3193</v>
      </c>
      <c r="G1036" t="s">
        <v>5468</v>
      </c>
      <c r="H1036" t="s">
        <v>217</v>
      </c>
      <c r="I1036" t="s">
        <v>4649</v>
      </c>
      <c r="J1036" t="s">
        <v>1835</v>
      </c>
      <c r="K1036" t="s">
        <v>1836</v>
      </c>
    </row>
    <row r="1037" spans="1:11">
      <c r="A1037" s="69" t="s">
        <v>5467</v>
      </c>
      <c r="B1037" t="s">
        <v>106</v>
      </c>
      <c r="C1037" t="s">
        <v>3194</v>
      </c>
      <c r="D1037" t="s">
        <v>56</v>
      </c>
      <c r="E1037" t="s">
        <v>3195</v>
      </c>
      <c r="F1037" t="s">
        <v>3196</v>
      </c>
      <c r="G1037" t="s">
        <v>5468</v>
      </c>
      <c r="H1037" t="s">
        <v>217</v>
      </c>
      <c r="I1037" t="s">
        <v>4649</v>
      </c>
      <c r="J1037" t="s">
        <v>1835</v>
      </c>
      <c r="K1037" t="s">
        <v>1836</v>
      </c>
    </row>
    <row r="1038" spans="1:11">
      <c r="A1038" s="69" t="s">
        <v>5467</v>
      </c>
      <c r="B1038" t="s">
        <v>106</v>
      </c>
      <c r="C1038" t="s">
        <v>3197</v>
      </c>
      <c r="D1038" t="s">
        <v>56</v>
      </c>
      <c r="E1038" t="s">
        <v>3125</v>
      </c>
      <c r="F1038" t="s">
        <v>3198</v>
      </c>
      <c r="G1038" t="s">
        <v>5468</v>
      </c>
      <c r="H1038" t="s">
        <v>3125</v>
      </c>
      <c r="I1038" t="s">
        <v>4649</v>
      </c>
      <c r="J1038" t="s">
        <v>1835</v>
      </c>
      <c r="K1038" t="s">
        <v>1836</v>
      </c>
    </row>
    <row r="1039" spans="1:11">
      <c r="A1039" s="69" t="s">
        <v>5467</v>
      </c>
      <c r="B1039" t="s">
        <v>106</v>
      </c>
      <c r="C1039" t="s">
        <v>3199</v>
      </c>
      <c r="D1039" t="s">
        <v>56</v>
      </c>
      <c r="E1039" t="s">
        <v>3200</v>
      </c>
      <c r="F1039" t="s">
        <v>3201</v>
      </c>
      <c r="G1039" t="s">
        <v>5468</v>
      </c>
      <c r="H1039" t="s">
        <v>3125</v>
      </c>
      <c r="I1039" t="s">
        <v>4649</v>
      </c>
      <c r="J1039" t="s">
        <v>1835</v>
      </c>
      <c r="K1039" t="s">
        <v>1836</v>
      </c>
    </row>
    <row r="1040" spans="1:11">
      <c r="A1040" s="69" t="s">
        <v>5467</v>
      </c>
      <c r="B1040" t="s">
        <v>106</v>
      </c>
      <c r="C1040" t="s">
        <v>3202</v>
      </c>
      <c r="D1040" t="s">
        <v>57</v>
      </c>
      <c r="E1040" t="s">
        <v>3125</v>
      </c>
      <c r="F1040" t="s">
        <v>3203</v>
      </c>
      <c r="G1040" t="s">
        <v>5468</v>
      </c>
      <c r="H1040" t="s">
        <v>3125</v>
      </c>
      <c r="I1040" t="s">
        <v>4649</v>
      </c>
      <c r="J1040" t="s">
        <v>1835</v>
      </c>
      <c r="K1040" t="s">
        <v>1836</v>
      </c>
    </row>
    <row r="1041" spans="1:11">
      <c r="A1041" s="69" t="s">
        <v>5467</v>
      </c>
      <c r="B1041" t="s">
        <v>106</v>
      </c>
      <c r="C1041" t="s">
        <v>2913</v>
      </c>
      <c r="D1041" t="s">
        <v>57</v>
      </c>
      <c r="E1041" t="s">
        <v>2847</v>
      </c>
      <c r="F1041" t="s">
        <v>2914</v>
      </c>
      <c r="G1041" t="s">
        <v>5470</v>
      </c>
      <c r="H1041" t="s">
        <v>3391</v>
      </c>
      <c r="I1041" t="s">
        <v>4649</v>
      </c>
      <c r="J1041" t="s">
        <v>1484</v>
      </c>
      <c r="K1041" t="s">
        <v>231</v>
      </c>
    </row>
    <row r="1042" spans="1:11">
      <c r="A1042" s="69" t="s">
        <v>5467</v>
      </c>
      <c r="B1042" t="s">
        <v>106</v>
      </c>
      <c r="C1042" t="s">
        <v>3204</v>
      </c>
      <c r="D1042" t="s">
        <v>58</v>
      </c>
      <c r="E1042" t="s">
        <v>217</v>
      </c>
      <c r="F1042" t="s">
        <v>3205</v>
      </c>
      <c r="G1042" t="s">
        <v>5468</v>
      </c>
      <c r="H1042" t="s">
        <v>217</v>
      </c>
      <c r="I1042" t="s">
        <v>4649</v>
      </c>
      <c r="J1042" t="s">
        <v>1835</v>
      </c>
      <c r="K1042" t="s">
        <v>1836</v>
      </c>
    </row>
    <row r="1043" spans="1:11">
      <c r="A1043" s="69" t="s">
        <v>5467</v>
      </c>
      <c r="B1043" t="s">
        <v>106</v>
      </c>
      <c r="C1043" t="s">
        <v>3065</v>
      </c>
      <c r="E1043" t="s">
        <v>3066</v>
      </c>
      <c r="F1043" t="s">
        <v>3067</v>
      </c>
      <c r="G1043" t="s">
        <v>5469</v>
      </c>
      <c r="H1043" t="s">
        <v>1889</v>
      </c>
      <c r="I1043" t="s">
        <v>4649</v>
      </c>
      <c r="J1043" t="s">
        <v>1349</v>
      </c>
      <c r="K1043" t="s">
        <v>231</v>
      </c>
    </row>
    <row r="1044" spans="1:11">
      <c r="A1044" s="69" t="s">
        <v>5467</v>
      </c>
      <c r="B1044" t="s">
        <v>106</v>
      </c>
      <c r="C1044" t="s">
        <v>2915</v>
      </c>
      <c r="D1044" t="s">
        <v>2916</v>
      </c>
      <c r="E1044" t="s">
        <v>1333</v>
      </c>
      <c r="G1044" t="s">
        <v>5471</v>
      </c>
      <c r="H1044" t="s">
        <v>1333</v>
      </c>
      <c r="I1044" t="s">
        <v>4649</v>
      </c>
      <c r="J1044" t="s">
        <v>2345</v>
      </c>
      <c r="K1044" t="s">
        <v>1265</v>
      </c>
    </row>
    <row r="1045" spans="1:11">
      <c r="A1045" s="69" t="s">
        <v>5467</v>
      </c>
      <c r="B1045" t="s">
        <v>72</v>
      </c>
      <c r="C1045" t="s">
        <v>3069</v>
      </c>
      <c r="D1045" t="s">
        <v>36</v>
      </c>
      <c r="E1045" t="s">
        <v>669</v>
      </c>
      <c r="G1045" t="s">
        <v>5469</v>
      </c>
      <c r="H1045" t="s">
        <v>669</v>
      </c>
      <c r="I1045" t="s">
        <v>4653</v>
      </c>
      <c r="J1045" t="s">
        <v>1349</v>
      </c>
      <c r="K1045" t="s">
        <v>231</v>
      </c>
    </row>
    <row r="1046" spans="1:11">
      <c r="A1046" s="69" t="s">
        <v>5467</v>
      </c>
      <c r="B1046" t="s">
        <v>72</v>
      </c>
      <c r="C1046" t="s">
        <v>3207</v>
      </c>
      <c r="D1046" t="s">
        <v>36</v>
      </c>
      <c r="E1046" t="s">
        <v>3125</v>
      </c>
      <c r="F1046" t="s">
        <v>3208</v>
      </c>
      <c r="G1046" t="s">
        <v>5468</v>
      </c>
      <c r="H1046" t="s">
        <v>3125</v>
      </c>
      <c r="I1046" t="s">
        <v>4653</v>
      </c>
      <c r="J1046" t="s">
        <v>1835</v>
      </c>
      <c r="K1046" t="s">
        <v>1836</v>
      </c>
    </row>
    <row r="1047" spans="1:11">
      <c r="A1047" s="69" t="s">
        <v>5467</v>
      </c>
      <c r="B1047" t="s">
        <v>72</v>
      </c>
      <c r="C1047" t="s">
        <v>3070</v>
      </c>
      <c r="D1047" t="s">
        <v>42</v>
      </c>
      <c r="E1047" t="s">
        <v>3071</v>
      </c>
      <c r="F1047" t="s">
        <v>3072</v>
      </c>
      <c r="G1047" t="s">
        <v>5469</v>
      </c>
      <c r="H1047" t="s">
        <v>669</v>
      </c>
      <c r="I1047" t="s">
        <v>4653</v>
      </c>
      <c r="J1047" t="s">
        <v>1349</v>
      </c>
      <c r="K1047" t="s">
        <v>231</v>
      </c>
    </row>
    <row r="1048" spans="1:11">
      <c r="A1048" s="69" t="s">
        <v>5467</v>
      </c>
      <c r="B1048" t="s">
        <v>72</v>
      </c>
      <c r="C1048" t="s">
        <v>3209</v>
      </c>
      <c r="D1048" t="s">
        <v>36</v>
      </c>
      <c r="E1048" t="s">
        <v>217</v>
      </c>
      <c r="F1048" t="s">
        <v>3210</v>
      </c>
      <c r="G1048" t="s">
        <v>5468</v>
      </c>
      <c r="H1048" t="s">
        <v>217</v>
      </c>
      <c r="I1048" t="s">
        <v>4653</v>
      </c>
      <c r="J1048" t="s">
        <v>1835</v>
      </c>
      <c r="K1048" t="s">
        <v>1836</v>
      </c>
    </row>
    <row r="1049" spans="1:11">
      <c r="A1049" s="69" t="s">
        <v>5467</v>
      </c>
      <c r="B1049" t="s">
        <v>72</v>
      </c>
      <c r="C1049" t="s">
        <v>3211</v>
      </c>
      <c r="D1049" t="s">
        <v>36</v>
      </c>
      <c r="E1049" t="s">
        <v>3125</v>
      </c>
      <c r="F1049" t="s">
        <v>3212</v>
      </c>
      <c r="G1049" t="s">
        <v>5468</v>
      </c>
      <c r="H1049" t="s">
        <v>3125</v>
      </c>
      <c r="I1049" t="s">
        <v>4653</v>
      </c>
      <c r="J1049" t="s">
        <v>1835</v>
      </c>
      <c r="K1049" t="s">
        <v>1836</v>
      </c>
    </row>
    <row r="1050" spans="1:11">
      <c r="A1050" s="69" t="s">
        <v>5467</v>
      </c>
      <c r="B1050" t="s">
        <v>72</v>
      </c>
      <c r="C1050" t="s">
        <v>2918</v>
      </c>
      <c r="D1050" t="s">
        <v>36</v>
      </c>
      <c r="E1050" t="s">
        <v>2893</v>
      </c>
      <c r="G1050" t="s">
        <v>5470</v>
      </c>
      <c r="H1050" t="s">
        <v>3050</v>
      </c>
      <c r="I1050" t="s">
        <v>4653</v>
      </c>
      <c r="J1050" t="s">
        <v>1484</v>
      </c>
      <c r="K1050" t="s">
        <v>231</v>
      </c>
    </row>
    <row r="1051" spans="1:11">
      <c r="A1051" s="69" t="s">
        <v>5467</v>
      </c>
      <c r="B1051" t="s">
        <v>72</v>
      </c>
      <c r="C1051" t="s">
        <v>3213</v>
      </c>
      <c r="D1051" t="s">
        <v>36</v>
      </c>
      <c r="E1051" t="s">
        <v>217</v>
      </c>
      <c r="F1051" t="s">
        <v>3214</v>
      </c>
      <c r="G1051" t="s">
        <v>5468</v>
      </c>
      <c r="H1051" t="s">
        <v>217</v>
      </c>
      <c r="I1051" t="s">
        <v>4653</v>
      </c>
      <c r="J1051" t="s">
        <v>1835</v>
      </c>
      <c r="K1051" t="s">
        <v>1836</v>
      </c>
    </row>
    <row r="1052" spans="1:11">
      <c r="A1052" s="69" t="s">
        <v>5467</v>
      </c>
      <c r="B1052" t="s">
        <v>72</v>
      </c>
      <c r="C1052" t="s">
        <v>2919</v>
      </c>
      <c r="D1052" t="s">
        <v>36</v>
      </c>
      <c r="F1052" t="s">
        <v>2920</v>
      </c>
      <c r="G1052" t="s">
        <v>5435</v>
      </c>
      <c r="I1052" t="s">
        <v>4653</v>
      </c>
    </row>
    <row r="1053" spans="1:11">
      <c r="A1053" s="69" t="s">
        <v>5467</v>
      </c>
      <c r="B1053" t="s">
        <v>72</v>
      </c>
      <c r="C1053" t="s">
        <v>3073</v>
      </c>
      <c r="D1053" t="s">
        <v>40</v>
      </c>
      <c r="E1053" t="s">
        <v>3074</v>
      </c>
      <c r="F1053" t="s">
        <v>3075</v>
      </c>
      <c r="G1053" t="s">
        <v>5469</v>
      </c>
      <c r="H1053" t="s">
        <v>669</v>
      </c>
      <c r="I1053" t="s">
        <v>4653</v>
      </c>
      <c r="J1053" t="s">
        <v>1349</v>
      </c>
      <c r="K1053" t="s">
        <v>231</v>
      </c>
    </row>
    <row r="1054" spans="1:11">
      <c r="A1054" s="69" t="s">
        <v>5467</v>
      </c>
      <c r="B1054" t="s">
        <v>72</v>
      </c>
      <c r="C1054" t="s">
        <v>3215</v>
      </c>
      <c r="D1054" t="s">
        <v>40</v>
      </c>
      <c r="E1054" t="s">
        <v>3125</v>
      </c>
      <c r="F1054" t="s">
        <v>3216</v>
      </c>
      <c r="G1054" t="s">
        <v>5468</v>
      </c>
      <c r="H1054" t="s">
        <v>3125</v>
      </c>
      <c r="I1054" t="s">
        <v>4653</v>
      </c>
      <c r="J1054" t="s">
        <v>1835</v>
      </c>
      <c r="K1054" t="s">
        <v>1836</v>
      </c>
    </row>
    <row r="1055" spans="1:11">
      <c r="A1055" s="69" t="s">
        <v>5467</v>
      </c>
      <c r="B1055" t="s">
        <v>72</v>
      </c>
      <c r="C1055" t="s">
        <v>3076</v>
      </c>
      <c r="D1055" t="s">
        <v>40</v>
      </c>
      <c r="E1055" t="s">
        <v>669</v>
      </c>
      <c r="F1055" t="s">
        <v>3077</v>
      </c>
      <c r="G1055" t="s">
        <v>5469</v>
      </c>
      <c r="H1055" t="s">
        <v>669</v>
      </c>
      <c r="I1055" t="s">
        <v>4653</v>
      </c>
      <c r="J1055" t="s">
        <v>1349</v>
      </c>
      <c r="K1055" t="s">
        <v>231</v>
      </c>
    </row>
    <row r="1056" spans="1:11">
      <c r="A1056" s="69" t="s">
        <v>5467</v>
      </c>
      <c r="B1056" t="s">
        <v>72</v>
      </c>
      <c r="C1056" t="s">
        <v>3217</v>
      </c>
      <c r="D1056" t="s">
        <v>40</v>
      </c>
      <c r="E1056" t="s">
        <v>217</v>
      </c>
      <c r="F1056" t="s">
        <v>3218</v>
      </c>
      <c r="G1056" t="s">
        <v>5468</v>
      </c>
      <c r="H1056" t="s">
        <v>217</v>
      </c>
      <c r="I1056" t="s">
        <v>4653</v>
      </c>
      <c r="J1056" t="s">
        <v>1835</v>
      </c>
      <c r="K1056" t="s">
        <v>1836</v>
      </c>
    </row>
    <row r="1057" spans="1:11">
      <c r="A1057" s="69" t="s">
        <v>5467</v>
      </c>
      <c r="B1057" t="s">
        <v>72</v>
      </c>
      <c r="C1057" t="s">
        <v>3078</v>
      </c>
      <c r="D1057" t="s">
        <v>42</v>
      </c>
      <c r="E1057" t="s">
        <v>3074</v>
      </c>
      <c r="F1057" t="s">
        <v>3079</v>
      </c>
      <c r="G1057" t="s">
        <v>5469</v>
      </c>
      <c r="H1057" t="s">
        <v>669</v>
      </c>
      <c r="I1057" t="s">
        <v>4653</v>
      </c>
      <c r="J1057" t="s">
        <v>1349</v>
      </c>
      <c r="K1057" t="s">
        <v>231</v>
      </c>
    </row>
    <row r="1058" spans="1:11">
      <c r="A1058" s="69" t="s">
        <v>5467</v>
      </c>
      <c r="B1058" t="s">
        <v>72</v>
      </c>
      <c r="C1058" t="s">
        <v>3219</v>
      </c>
      <c r="D1058" t="s">
        <v>42</v>
      </c>
      <c r="E1058" t="s">
        <v>3125</v>
      </c>
      <c r="F1058" t="s">
        <v>3220</v>
      </c>
      <c r="G1058" t="s">
        <v>5468</v>
      </c>
      <c r="H1058" t="s">
        <v>3125</v>
      </c>
      <c r="I1058" t="s">
        <v>4653</v>
      </c>
      <c r="J1058" t="s">
        <v>1835</v>
      </c>
      <c r="K1058" t="s">
        <v>1836</v>
      </c>
    </row>
    <row r="1059" spans="1:11">
      <c r="A1059" s="69" t="s">
        <v>5467</v>
      </c>
      <c r="B1059" t="s">
        <v>72</v>
      </c>
      <c r="C1059" t="s">
        <v>2921</v>
      </c>
      <c r="D1059" t="s">
        <v>42</v>
      </c>
      <c r="E1059" t="s">
        <v>2922</v>
      </c>
      <c r="F1059" t="s">
        <v>2923</v>
      </c>
      <c r="G1059" t="s">
        <v>5470</v>
      </c>
      <c r="H1059" t="s">
        <v>3396</v>
      </c>
      <c r="I1059" t="s">
        <v>4653</v>
      </c>
      <c r="J1059" t="s">
        <v>1484</v>
      </c>
      <c r="K1059" t="s">
        <v>231</v>
      </c>
    </row>
    <row r="1060" spans="1:11">
      <c r="A1060" s="69" t="s">
        <v>5467</v>
      </c>
      <c r="B1060" t="s">
        <v>72</v>
      </c>
      <c r="C1060" t="s">
        <v>3080</v>
      </c>
      <c r="D1060" t="s">
        <v>42</v>
      </c>
      <c r="E1060" t="s">
        <v>669</v>
      </c>
      <c r="F1060" t="s">
        <v>3081</v>
      </c>
      <c r="G1060" t="s">
        <v>5469</v>
      </c>
      <c r="H1060" t="s">
        <v>669</v>
      </c>
      <c r="I1060" t="s">
        <v>4653</v>
      </c>
      <c r="J1060" t="s">
        <v>1349</v>
      </c>
      <c r="K1060" t="s">
        <v>231</v>
      </c>
    </row>
    <row r="1061" spans="1:11">
      <c r="A1061" s="69" t="s">
        <v>5467</v>
      </c>
      <c r="B1061" t="s">
        <v>72</v>
      </c>
      <c r="C1061" t="s">
        <v>3222</v>
      </c>
      <c r="D1061" t="s">
        <v>44</v>
      </c>
      <c r="E1061" t="s">
        <v>3125</v>
      </c>
      <c r="F1061" t="s">
        <v>3223</v>
      </c>
      <c r="G1061" t="s">
        <v>5468</v>
      </c>
      <c r="H1061" t="s">
        <v>3125</v>
      </c>
      <c r="I1061" t="s">
        <v>4653</v>
      </c>
      <c r="J1061" t="s">
        <v>1835</v>
      </c>
      <c r="K1061" t="s">
        <v>1836</v>
      </c>
    </row>
    <row r="1062" spans="1:11">
      <c r="A1062" s="69" t="s">
        <v>5467</v>
      </c>
      <c r="B1062" t="s">
        <v>72</v>
      </c>
      <c r="C1062" t="s">
        <v>2924</v>
      </c>
      <c r="D1062" t="s">
        <v>44</v>
      </c>
      <c r="E1062" t="s">
        <v>2847</v>
      </c>
      <c r="F1062" t="s">
        <v>2925</v>
      </c>
      <c r="G1062" t="s">
        <v>5470</v>
      </c>
      <c r="H1062" t="s">
        <v>3391</v>
      </c>
      <c r="I1062" t="s">
        <v>4653</v>
      </c>
      <c r="J1062" t="s">
        <v>1484</v>
      </c>
      <c r="K1062" t="s">
        <v>231</v>
      </c>
    </row>
    <row r="1063" spans="1:11">
      <c r="A1063" s="69" t="s">
        <v>5467</v>
      </c>
      <c r="B1063" t="s">
        <v>72</v>
      </c>
      <c r="C1063" t="s">
        <v>3224</v>
      </c>
      <c r="D1063" t="s">
        <v>44</v>
      </c>
      <c r="E1063" t="s">
        <v>3125</v>
      </c>
      <c r="F1063" t="s">
        <v>3225</v>
      </c>
      <c r="G1063" t="s">
        <v>5468</v>
      </c>
      <c r="H1063" t="s">
        <v>3125</v>
      </c>
      <c r="I1063" t="s">
        <v>4653</v>
      </c>
      <c r="J1063" t="s">
        <v>1835</v>
      </c>
      <c r="K1063" t="s">
        <v>1836</v>
      </c>
    </row>
    <row r="1064" spans="1:11">
      <c r="A1064" s="69" t="s">
        <v>5467</v>
      </c>
      <c r="B1064" t="s">
        <v>72</v>
      </c>
      <c r="C1064" t="s">
        <v>3226</v>
      </c>
      <c r="D1064" t="s">
        <v>56</v>
      </c>
      <c r="E1064" t="s">
        <v>3125</v>
      </c>
      <c r="F1064" t="s">
        <v>3227</v>
      </c>
      <c r="G1064" t="s">
        <v>5468</v>
      </c>
      <c r="H1064" t="s">
        <v>3125</v>
      </c>
      <c r="I1064" t="s">
        <v>4653</v>
      </c>
      <c r="J1064" t="s">
        <v>1835</v>
      </c>
      <c r="K1064" t="s">
        <v>1836</v>
      </c>
    </row>
    <row r="1065" spans="1:11">
      <c r="A1065" s="69" t="s">
        <v>5467</v>
      </c>
      <c r="B1065" t="s">
        <v>72</v>
      </c>
      <c r="C1065" t="s">
        <v>3228</v>
      </c>
      <c r="D1065" t="s">
        <v>57</v>
      </c>
      <c r="E1065" t="s">
        <v>3125</v>
      </c>
      <c r="F1065" t="s">
        <v>3229</v>
      </c>
      <c r="G1065" t="s">
        <v>5468</v>
      </c>
      <c r="H1065" t="s">
        <v>3125</v>
      </c>
      <c r="I1065" t="s">
        <v>4653</v>
      </c>
      <c r="J1065" t="s">
        <v>1835</v>
      </c>
      <c r="K1065" t="s">
        <v>1836</v>
      </c>
    </row>
    <row r="1066" spans="1:11">
      <c r="A1066" s="69" t="s">
        <v>5467</v>
      </c>
      <c r="B1066" t="s">
        <v>72</v>
      </c>
      <c r="C1066" t="s">
        <v>3082</v>
      </c>
      <c r="D1066" t="s">
        <v>2876</v>
      </c>
      <c r="E1066" t="s">
        <v>3083</v>
      </c>
      <c r="F1066" t="s">
        <v>3084</v>
      </c>
      <c r="G1066" t="s">
        <v>5469</v>
      </c>
      <c r="H1066" t="s">
        <v>3083</v>
      </c>
      <c r="I1066" t="s">
        <v>4653</v>
      </c>
      <c r="J1066" t="s">
        <v>1349</v>
      </c>
      <c r="K1066" t="s">
        <v>231</v>
      </c>
    </row>
    <row r="1067" spans="1:11">
      <c r="A1067" s="69" t="s">
        <v>5467</v>
      </c>
      <c r="B1067" t="s">
        <v>72</v>
      </c>
      <c r="C1067" t="s">
        <v>2926</v>
      </c>
      <c r="D1067" t="s">
        <v>58</v>
      </c>
      <c r="G1067" t="s">
        <v>5435</v>
      </c>
      <c r="I1067" t="s">
        <v>4653</v>
      </c>
    </row>
    <row r="1068" spans="1:11">
      <c r="A1068" s="69" t="s">
        <v>5467</v>
      </c>
      <c r="B1068" t="s">
        <v>72</v>
      </c>
      <c r="C1068" t="s">
        <v>2927</v>
      </c>
      <c r="D1068" t="s">
        <v>40</v>
      </c>
      <c r="G1068" t="s">
        <v>5435</v>
      </c>
      <c r="I1068" t="s">
        <v>4653</v>
      </c>
    </row>
    <row r="1069" spans="1:11">
      <c r="A1069" s="69" t="s">
        <v>5467</v>
      </c>
      <c r="B1069" t="s">
        <v>72</v>
      </c>
      <c r="C1069" t="s">
        <v>2928</v>
      </c>
      <c r="D1069" t="s">
        <v>42</v>
      </c>
      <c r="G1069" t="s">
        <v>5435</v>
      </c>
      <c r="I1069" t="s">
        <v>4653</v>
      </c>
    </row>
    <row r="1070" spans="1:11">
      <c r="A1070" s="69" t="s">
        <v>5467</v>
      </c>
      <c r="B1070" t="s">
        <v>72</v>
      </c>
      <c r="C1070" t="s">
        <v>2929</v>
      </c>
      <c r="D1070" t="s">
        <v>42</v>
      </c>
      <c r="G1070" t="s">
        <v>5435</v>
      </c>
      <c r="I1070" t="s">
        <v>4653</v>
      </c>
    </row>
    <row r="1071" spans="1:11">
      <c r="A1071" s="69" t="s">
        <v>5467</v>
      </c>
      <c r="B1071" t="s">
        <v>72</v>
      </c>
      <c r="C1071" t="s">
        <v>2930</v>
      </c>
      <c r="D1071" t="s">
        <v>2876</v>
      </c>
      <c r="G1071" t="s">
        <v>5435</v>
      </c>
      <c r="I1071" t="s">
        <v>4653</v>
      </c>
    </row>
    <row r="1072" spans="1:11">
      <c r="A1072" s="69" t="s">
        <v>5467</v>
      </c>
      <c r="B1072" t="s">
        <v>72</v>
      </c>
      <c r="C1072" t="s">
        <v>2931</v>
      </c>
      <c r="D1072" t="s">
        <v>56</v>
      </c>
      <c r="G1072" t="s">
        <v>5435</v>
      </c>
      <c r="I1072" t="s">
        <v>4653</v>
      </c>
    </row>
    <row r="1073" spans="1:11">
      <c r="A1073" s="69" t="s">
        <v>5467</v>
      </c>
      <c r="B1073" t="s">
        <v>72</v>
      </c>
      <c r="C1073" t="s">
        <v>2932</v>
      </c>
      <c r="D1073" t="s">
        <v>2876</v>
      </c>
      <c r="G1073" t="s">
        <v>5435</v>
      </c>
      <c r="I1073" t="s">
        <v>4653</v>
      </c>
    </row>
    <row r="1074" spans="1:11">
      <c r="A1074" s="69" t="s">
        <v>5467</v>
      </c>
      <c r="B1074" t="s">
        <v>72</v>
      </c>
      <c r="C1074" t="s">
        <v>3230</v>
      </c>
      <c r="D1074" t="s">
        <v>3231</v>
      </c>
      <c r="E1074" t="s">
        <v>3125</v>
      </c>
      <c r="G1074" t="s">
        <v>5468</v>
      </c>
      <c r="H1074" t="s">
        <v>3125</v>
      </c>
      <c r="I1074" t="s">
        <v>4653</v>
      </c>
      <c r="J1074" t="s">
        <v>1835</v>
      </c>
      <c r="K1074" t="s">
        <v>1836</v>
      </c>
    </row>
    <row r="1075" spans="1:11">
      <c r="A1075" s="69" t="s">
        <v>5467</v>
      </c>
      <c r="B1075" t="s">
        <v>72</v>
      </c>
      <c r="C1075" t="s">
        <v>3471</v>
      </c>
      <c r="D1075" t="s">
        <v>33</v>
      </c>
      <c r="E1075" t="s">
        <v>3472</v>
      </c>
      <c r="F1075" t="s">
        <v>3474</v>
      </c>
      <c r="G1075" t="s">
        <v>5471</v>
      </c>
      <c r="H1075" t="s">
        <v>3473</v>
      </c>
      <c r="I1075" t="s">
        <v>4653</v>
      </c>
      <c r="J1075" t="s">
        <v>2345</v>
      </c>
      <c r="K1075" t="s">
        <v>1265</v>
      </c>
    </row>
    <row r="1076" spans="1:11">
      <c r="A1076" s="69" t="s">
        <v>5467</v>
      </c>
      <c r="B1076" t="s">
        <v>72</v>
      </c>
      <c r="C1076" t="s">
        <v>3232</v>
      </c>
      <c r="D1076" t="s">
        <v>36</v>
      </c>
      <c r="E1076" t="s">
        <v>3125</v>
      </c>
      <c r="G1076" t="s">
        <v>5468</v>
      </c>
      <c r="H1076" t="s">
        <v>3125</v>
      </c>
      <c r="I1076" t="s">
        <v>4653</v>
      </c>
      <c r="J1076" t="s">
        <v>1835</v>
      </c>
      <c r="K1076" t="s">
        <v>1836</v>
      </c>
    </row>
    <row r="1077" spans="1:11">
      <c r="A1077" s="69" t="s">
        <v>5467</v>
      </c>
      <c r="B1077" t="s">
        <v>72</v>
      </c>
      <c r="C1077" t="s">
        <v>3233</v>
      </c>
      <c r="D1077" t="s">
        <v>3234</v>
      </c>
      <c r="E1077" t="s">
        <v>217</v>
      </c>
      <c r="G1077" t="s">
        <v>5468</v>
      </c>
      <c r="H1077" t="s">
        <v>217</v>
      </c>
      <c r="I1077" t="s">
        <v>4653</v>
      </c>
      <c r="J1077" t="s">
        <v>1835</v>
      </c>
      <c r="K1077" t="s">
        <v>1836</v>
      </c>
    </row>
    <row r="1078" spans="1:11">
      <c r="A1078" s="69" t="s">
        <v>5467</v>
      </c>
      <c r="B1078" t="s">
        <v>78</v>
      </c>
      <c r="C1078" t="s">
        <v>3236</v>
      </c>
      <c r="D1078" t="s">
        <v>35</v>
      </c>
      <c r="E1078" t="s">
        <v>217</v>
      </c>
      <c r="F1078" t="s">
        <v>3237</v>
      </c>
      <c r="G1078" t="s">
        <v>5468</v>
      </c>
      <c r="H1078" t="s">
        <v>217</v>
      </c>
      <c r="I1078" t="s">
        <v>4657</v>
      </c>
      <c r="J1078" t="s">
        <v>1835</v>
      </c>
      <c r="K1078" t="s">
        <v>1836</v>
      </c>
    </row>
    <row r="1079" spans="1:11">
      <c r="A1079" s="69" t="s">
        <v>5467</v>
      </c>
      <c r="B1079" t="s">
        <v>78</v>
      </c>
      <c r="C1079" t="s">
        <v>3238</v>
      </c>
      <c r="D1079" t="s">
        <v>33</v>
      </c>
      <c r="E1079" t="s">
        <v>3125</v>
      </c>
      <c r="F1079" t="s">
        <v>3239</v>
      </c>
      <c r="G1079" t="s">
        <v>5468</v>
      </c>
      <c r="H1079" t="s">
        <v>3125</v>
      </c>
      <c r="I1079" t="s">
        <v>4657</v>
      </c>
      <c r="J1079" t="s">
        <v>1835</v>
      </c>
      <c r="K1079" t="s">
        <v>1836</v>
      </c>
    </row>
    <row r="1080" spans="1:11">
      <c r="A1080" s="69" t="s">
        <v>5467</v>
      </c>
      <c r="B1080" t="s">
        <v>78</v>
      </c>
      <c r="C1080" t="s">
        <v>3086</v>
      </c>
      <c r="D1080" t="s">
        <v>38</v>
      </c>
      <c r="E1080" t="s">
        <v>669</v>
      </c>
      <c r="F1080" t="s">
        <v>3087</v>
      </c>
      <c r="G1080" t="s">
        <v>5469</v>
      </c>
      <c r="H1080" t="s">
        <v>669</v>
      </c>
      <c r="I1080" t="s">
        <v>4657</v>
      </c>
      <c r="J1080" t="s">
        <v>1349</v>
      </c>
      <c r="K1080" t="s">
        <v>231</v>
      </c>
    </row>
    <row r="1081" spans="1:11">
      <c r="A1081" s="69" t="s">
        <v>5467</v>
      </c>
      <c r="B1081" t="s">
        <v>78</v>
      </c>
      <c r="C1081" t="s">
        <v>3240</v>
      </c>
      <c r="D1081" t="s">
        <v>40</v>
      </c>
      <c r="E1081" t="s">
        <v>217</v>
      </c>
      <c r="F1081" t="s">
        <v>3241</v>
      </c>
      <c r="G1081" t="s">
        <v>5468</v>
      </c>
      <c r="H1081" t="s">
        <v>217</v>
      </c>
      <c r="I1081" t="s">
        <v>4657</v>
      </c>
      <c r="J1081" t="s">
        <v>1835</v>
      </c>
      <c r="K1081" t="s">
        <v>1836</v>
      </c>
    </row>
    <row r="1082" spans="1:11">
      <c r="A1082" s="69" t="s">
        <v>5467</v>
      </c>
      <c r="B1082" t="s">
        <v>78</v>
      </c>
      <c r="C1082" t="s">
        <v>3242</v>
      </c>
      <c r="D1082" t="s">
        <v>40</v>
      </c>
      <c r="E1082" t="s">
        <v>217</v>
      </c>
      <c r="F1082" t="s">
        <v>3243</v>
      </c>
      <c r="G1082" t="s">
        <v>5468</v>
      </c>
      <c r="H1082" t="s">
        <v>217</v>
      </c>
      <c r="I1082" t="s">
        <v>4657</v>
      </c>
      <c r="J1082" t="s">
        <v>1835</v>
      </c>
      <c r="K1082" t="s">
        <v>1836</v>
      </c>
    </row>
    <row r="1083" spans="1:11">
      <c r="A1083" s="69" t="s">
        <v>5467</v>
      </c>
      <c r="B1083" t="s">
        <v>78</v>
      </c>
      <c r="C1083" t="s">
        <v>3244</v>
      </c>
      <c r="D1083" t="s">
        <v>40</v>
      </c>
      <c r="E1083" t="s">
        <v>217</v>
      </c>
      <c r="F1083" t="s">
        <v>3245</v>
      </c>
      <c r="G1083" t="s">
        <v>5468</v>
      </c>
      <c r="H1083" t="s">
        <v>217</v>
      </c>
      <c r="I1083" t="s">
        <v>4657</v>
      </c>
      <c r="J1083" t="s">
        <v>1835</v>
      </c>
      <c r="K1083" t="s">
        <v>1836</v>
      </c>
    </row>
    <row r="1084" spans="1:11">
      <c r="A1084" s="69" t="s">
        <v>5467</v>
      </c>
      <c r="B1084" t="s">
        <v>78</v>
      </c>
      <c r="C1084" t="s">
        <v>3246</v>
      </c>
      <c r="D1084" t="s">
        <v>33</v>
      </c>
      <c r="E1084" t="s">
        <v>217</v>
      </c>
      <c r="F1084" t="s">
        <v>3247</v>
      </c>
      <c r="G1084" t="s">
        <v>5468</v>
      </c>
      <c r="H1084" t="s">
        <v>217</v>
      </c>
      <c r="I1084" t="s">
        <v>4657</v>
      </c>
      <c r="J1084" t="s">
        <v>1835</v>
      </c>
      <c r="K1084" t="s">
        <v>1836</v>
      </c>
    </row>
    <row r="1085" spans="1:11">
      <c r="A1085" s="69" t="s">
        <v>5467</v>
      </c>
      <c r="B1085" t="s">
        <v>78</v>
      </c>
      <c r="C1085" t="s">
        <v>2938</v>
      </c>
      <c r="D1085" t="s">
        <v>44</v>
      </c>
      <c r="G1085" t="s">
        <v>5439</v>
      </c>
      <c r="I1085" t="s">
        <v>4657</v>
      </c>
    </row>
    <row r="1086" spans="1:11">
      <c r="A1086" s="69" t="s">
        <v>5467</v>
      </c>
      <c r="B1086" t="s">
        <v>78</v>
      </c>
      <c r="C1086" t="s">
        <v>2940</v>
      </c>
      <c r="D1086" t="s">
        <v>44</v>
      </c>
      <c r="E1086" t="s">
        <v>2941</v>
      </c>
      <c r="F1086" t="s">
        <v>2943</v>
      </c>
      <c r="G1086" t="s">
        <v>5440</v>
      </c>
      <c r="I1086" t="s">
        <v>4657</v>
      </c>
    </row>
    <row r="1087" spans="1:11">
      <c r="A1087" s="69" t="s">
        <v>5467</v>
      </c>
      <c r="B1087" t="s">
        <v>78</v>
      </c>
      <c r="C1087" t="s">
        <v>3249</v>
      </c>
      <c r="D1087" t="s">
        <v>56</v>
      </c>
      <c r="E1087" t="s">
        <v>217</v>
      </c>
      <c r="F1087" t="s">
        <v>3243</v>
      </c>
      <c r="G1087" t="s">
        <v>5468</v>
      </c>
      <c r="H1087" t="s">
        <v>217</v>
      </c>
      <c r="I1087" t="s">
        <v>4657</v>
      </c>
      <c r="J1087" t="s">
        <v>1835</v>
      </c>
      <c r="K1087" t="s">
        <v>1836</v>
      </c>
    </row>
    <row r="1088" spans="1:11">
      <c r="A1088" s="69" t="s">
        <v>5467</v>
      </c>
      <c r="B1088" t="s">
        <v>78</v>
      </c>
      <c r="C1088" t="s">
        <v>3250</v>
      </c>
      <c r="D1088" t="s">
        <v>57</v>
      </c>
      <c r="E1088" t="s">
        <v>3125</v>
      </c>
      <c r="F1088" t="s">
        <v>3251</v>
      </c>
      <c r="G1088" t="s">
        <v>5468</v>
      </c>
      <c r="H1088" t="s">
        <v>3125</v>
      </c>
      <c r="I1088" t="s">
        <v>4657</v>
      </c>
      <c r="J1088" t="s">
        <v>1835</v>
      </c>
      <c r="K1088" t="s">
        <v>1836</v>
      </c>
    </row>
    <row r="1089" spans="1:11">
      <c r="A1089" s="69" t="s">
        <v>5467</v>
      </c>
      <c r="B1089" t="s">
        <v>78</v>
      </c>
      <c r="C1089" t="s">
        <v>3252</v>
      </c>
      <c r="D1089" t="s">
        <v>57</v>
      </c>
      <c r="E1089" t="s">
        <v>3125</v>
      </c>
      <c r="F1089" t="s">
        <v>3253</v>
      </c>
      <c r="G1089" t="s">
        <v>5468</v>
      </c>
      <c r="H1089" t="s">
        <v>3125</v>
      </c>
      <c r="I1089" t="s">
        <v>4657</v>
      </c>
      <c r="J1089" t="s">
        <v>1835</v>
      </c>
      <c r="K1089" t="s">
        <v>1836</v>
      </c>
    </row>
    <row r="1090" spans="1:11">
      <c r="A1090" s="69" t="s">
        <v>5467</v>
      </c>
      <c r="B1090" t="s">
        <v>78</v>
      </c>
      <c r="C1090" t="s">
        <v>3254</v>
      </c>
      <c r="D1090" t="s">
        <v>58</v>
      </c>
      <c r="E1090" t="s">
        <v>217</v>
      </c>
      <c r="F1090" t="s">
        <v>3255</v>
      </c>
      <c r="G1090" t="s">
        <v>5468</v>
      </c>
      <c r="H1090" t="s">
        <v>217</v>
      </c>
      <c r="I1090" t="s">
        <v>4657</v>
      </c>
      <c r="J1090" t="s">
        <v>1835</v>
      </c>
      <c r="K1090" t="s">
        <v>1836</v>
      </c>
    </row>
    <row r="1091" spans="1:11">
      <c r="A1091" s="69" t="s">
        <v>5467</v>
      </c>
      <c r="B1091" t="s">
        <v>78</v>
      </c>
      <c r="C1091" t="s">
        <v>3256</v>
      </c>
      <c r="D1091" t="s">
        <v>42</v>
      </c>
      <c r="E1091" t="s">
        <v>3257</v>
      </c>
      <c r="G1091" t="s">
        <v>5468</v>
      </c>
      <c r="H1091" t="s">
        <v>217</v>
      </c>
      <c r="I1091" t="s">
        <v>4657</v>
      </c>
      <c r="J1091" t="s">
        <v>1835</v>
      </c>
      <c r="K1091" t="s">
        <v>1836</v>
      </c>
    </row>
    <row r="1092" spans="1:11">
      <c r="A1092" s="69" t="s">
        <v>5467</v>
      </c>
      <c r="B1092" t="s">
        <v>78</v>
      </c>
      <c r="C1092" t="s">
        <v>3258</v>
      </c>
      <c r="D1092" t="s">
        <v>38</v>
      </c>
      <c r="E1092" t="s">
        <v>3125</v>
      </c>
      <c r="G1092" t="s">
        <v>5468</v>
      </c>
      <c r="H1092" t="s">
        <v>3125</v>
      </c>
      <c r="I1092" t="s">
        <v>4657</v>
      </c>
      <c r="J1092" t="s">
        <v>1835</v>
      </c>
      <c r="K1092" t="s">
        <v>1836</v>
      </c>
    </row>
    <row r="1093" spans="1:11">
      <c r="A1093" s="69" t="s">
        <v>5467</v>
      </c>
      <c r="B1093" t="s">
        <v>78</v>
      </c>
      <c r="C1093" t="s">
        <v>3259</v>
      </c>
      <c r="D1093" t="s">
        <v>33</v>
      </c>
      <c r="E1093" t="s">
        <v>217</v>
      </c>
      <c r="G1093" t="s">
        <v>5468</v>
      </c>
      <c r="H1093" t="s">
        <v>217</v>
      </c>
      <c r="I1093" t="s">
        <v>4657</v>
      </c>
      <c r="J1093" t="s">
        <v>1835</v>
      </c>
      <c r="K1093" t="s">
        <v>1836</v>
      </c>
    </row>
    <row r="1094" spans="1:11">
      <c r="A1094" s="69" t="s">
        <v>5467</v>
      </c>
      <c r="B1094" t="s">
        <v>78</v>
      </c>
      <c r="C1094" t="s">
        <v>2944</v>
      </c>
      <c r="D1094" t="s">
        <v>2876</v>
      </c>
      <c r="G1094" t="s">
        <v>5441</v>
      </c>
      <c r="I1094" t="s">
        <v>4657</v>
      </c>
    </row>
    <row r="1095" spans="1:11">
      <c r="A1095" s="69" t="s">
        <v>5467</v>
      </c>
      <c r="B1095" t="s">
        <v>97</v>
      </c>
      <c r="C1095" t="s">
        <v>3089</v>
      </c>
      <c r="D1095" t="s">
        <v>33</v>
      </c>
      <c r="E1095" t="s">
        <v>3090</v>
      </c>
      <c r="G1095" t="s">
        <v>5469</v>
      </c>
      <c r="H1095" t="s">
        <v>669</v>
      </c>
      <c r="I1095" t="s">
        <v>4661</v>
      </c>
      <c r="J1095" t="s">
        <v>1349</v>
      </c>
      <c r="K1095" t="s">
        <v>231</v>
      </c>
    </row>
    <row r="1096" spans="1:11">
      <c r="A1096" s="69" t="s">
        <v>5467</v>
      </c>
      <c r="B1096" t="s">
        <v>97</v>
      </c>
      <c r="C1096" t="s">
        <v>3261</v>
      </c>
      <c r="D1096" t="s">
        <v>38</v>
      </c>
      <c r="E1096" t="s">
        <v>217</v>
      </c>
      <c r="F1096" t="s">
        <v>3255</v>
      </c>
      <c r="G1096" t="s">
        <v>5468</v>
      </c>
      <c r="H1096" t="s">
        <v>217</v>
      </c>
      <c r="I1096" t="s">
        <v>4661</v>
      </c>
      <c r="J1096" t="s">
        <v>1835</v>
      </c>
      <c r="K1096" t="s">
        <v>1836</v>
      </c>
    </row>
    <row r="1097" spans="1:11">
      <c r="A1097" s="69" t="s">
        <v>5467</v>
      </c>
      <c r="B1097" t="s">
        <v>97</v>
      </c>
      <c r="C1097" t="s">
        <v>3262</v>
      </c>
      <c r="D1097" t="s">
        <v>42</v>
      </c>
      <c r="E1097" t="s">
        <v>3125</v>
      </c>
      <c r="F1097" t="s">
        <v>3263</v>
      </c>
      <c r="G1097" t="s">
        <v>5468</v>
      </c>
      <c r="H1097" t="s">
        <v>3125</v>
      </c>
      <c r="I1097" t="s">
        <v>4661</v>
      </c>
      <c r="J1097" t="s">
        <v>1835</v>
      </c>
      <c r="K1097" t="s">
        <v>1836</v>
      </c>
    </row>
    <row r="1098" spans="1:11">
      <c r="A1098" s="69" t="s">
        <v>5467</v>
      </c>
      <c r="B1098" t="s">
        <v>97</v>
      </c>
      <c r="C1098" t="s">
        <v>3264</v>
      </c>
      <c r="D1098" t="s">
        <v>42</v>
      </c>
      <c r="E1098" t="s">
        <v>3125</v>
      </c>
      <c r="F1098" t="s">
        <v>3265</v>
      </c>
      <c r="G1098" t="s">
        <v>5468</v>
      </c>
      <c r="H1098" t="s">
        <v>3125</v>
      </c>
      <c r="I1098" t="s">
        <v>4661</v>
      </c>
      <c r="J1098" t="s">
        <v>1835</v>
      </c>
      <c r="K1098" t="s">
        <v>1836</v>
      </c>
    </row>
    <row r="1099" spans="1:11">
      <c r="A1099" s="69" t="s">
        <v>5467</v>
      </c>
      <c r="B1099" t="s">
        <v>97</v>
      </c>
      <c r="C1099" t="s">
        <v>3266</v>
      </c>
      <c r="D1099" t="s">
        <v>44</v>
      </c>
      <c r="E1099" t="s">
        <v>217</v>
      </c>
      <c r="F1099" t="s">
        <v>3267</v>
      </c>
      <c r="G1099" t="s">
        <v>5468</v>
      </c>
      <c r="H1099" t="s">
        <v>217</v>
      </c>
      <c r="I1099" t="s">
        <v>4661</v>
      </c>
      <c r="J1099" t="s">
        <v>1835</v>
      </c>
      <c r="K1099" t="s">
        <v>1836</v>
      </c>
    </row>
    <row r="1100" spans="1:11">
      <c r="A1100" s="69" t="s">
        <v>5467</v>
      </c>
      <c r="B1100" t="s">
        <v>97</v>
      </c>
      <c r="C1100" t="s">
        <v>3268</v>
      </c>
      <c r="D1100" t="s">
        <v>56</v>
      </c>
      <c r="E1100" t="s">
        <v>3269</v>
      </c>
      <c r="F1100" t="s">
        <v>3270</v>
      </c>
      <c r="G1100" t="s">
        <v>5468</v>
      </c>
      <c r="H1100" t="s">
        <v>217</v>
      </c>
      <c r="I1100" t="s">
        <v>4661</v>
      </c>
      <c r="J1100" t="s">
        <v>1835</v>
      </c>
      <c r="K1100" t="s">
        <v>1836</v>
      </c>
    </row>
    <row r="1101" spans="1:11">
      <c r="A1101" s="69" t="s">
        <v>5467</v>
      </c>
      <c r="B1101" t="s">
        <v>97</v>
      </c>
      <c r="C1101" t="s">
        <v>3271</v>
      </c>
      <c r="D1101" t="s">
        <v>56</v>
      </c>
      <c r="E1101" t="s">
        <v>3269</v>
      </c>
      <c r="F1101" t="s">
        <v>3270</v>
      </c>
      <c r="G1101" t="s">
        <v>5468</v>
      </c>
      <c r="H1101" t="s">
        <v>217</v>
      </c>
      <c r="I1101" t="s">
        <v>4661</v>
      </c>
      <c r="J1101" t="s">
        <v>1835</v>
      </c>
      <c r="K1101" t="s">
        <v>1836</v>
      </c>
    </row>
    <row r="1102" spans="1:11">
      <c r="A1102" s="69" t="s">
        <v>5467</v>
      </c>
      <c r="B1102" t="s">
        <v>97</v>
      </c>
      <c r="C1102" t="s">
        <v>3272</v>
      </c>
      <c r="D1102" t="s">
        <v>56</v>
      </c>
      <c r="E1102" t="s">
        <v>217</v>
      </c>
      <c r="F1102" t="s">
        <v>3273</v>
      </c>
      <c r="G1102" t="s">
        <v>5468</v>
      </c>
      <c r="H1102" t="s">
        <v>217</v>
      </c>
      <c r="I1102" t="s">
        <v>4661</v>
      </c>
      <c r="J1102" t="s">
        <v>1835</v>
      </c>
      <c r="K1102" t="s">
        <v>1836</v>
      </c>
    </row>
    <row r="1103" spans="1:11">
      <c r="A1103" s="69" t="s">
        <v>5467</v>
      </c>
      <c r="B1103" t="s">
        <v>97</v>
      </c>
      <c r="C1103" t="s">
        <v>3274</v>
      </c>
      <c r="D1103" t="s">
        <v>57</v>
      </c>
      <c r="E1103" t="s">
        <v>3125</v>
      </c>
      <c r="F1103" t="s">
        <v>3275</v>
      </c>
      <c r="G1103" t="s">
        <v>5468</v>
      </c>
      <c r="H1103" t="s">
        <v>3125</v>
      </c>
      <c r="I1103" t="s">
        <v>4661</v>
      </c>
      <c r="J1103" t="s">
        <v>1835</v>
      </c>
      <c r="K1103" t="s">
        <v>1836</v>
      </c>
    </row>
    <row r="1104" spans="1:11">
      <c r="A1104" s="69" t="s">
        <v>5467</v>
      </c>
      <c r="B1104" t="s">
        <v>97</v>
      </c>
      <c r="C1104" t="s">
        <v>3091</v>
      </c>
      <c r="D1104" t="s">
        <v>57</v>
      </c>
      <c r="E1104" t="s">
        <v>3092</v>
      </c>
      <c r="F1104" t="s">
        <v>3093</v>
      </c>
      <c r="G1104" t="s">
        <v>5469</v>
      </c>
      <c r="H1104" t="s">
        <v>669</v>
      </c>
      <c r="I1104" t="s">
        <v>4661</v>
      </c>
      <c r="J1104" t="s">
        <v>1349</v>
      </c>
      <c r="K1104" t="s">
        <v>231</v>
      </c>
    </row>
    <row r="1105" spans="1:11">
      <c r="A1105" s="69" t="s">
        <v>5467</v>
      </c>
      <c r="B1105" t="s">
        <v>97</v>
      </c>
      <c r="C1105" t="s">
        <v>2947</v>
      </c>
      <c r="D1105" t="s">
        <v>58</v>
      </c>
      <c r="E1105" t="s">
        <v>2839</v>
      </c>
      <c r="F1105" t="s">
        <v>2948</v>
      </c>
      <c r="G1105" t="s">
        <v>5470</v>
      </c>
      <c r="H1105" t="s">
        <v>217</v>
      </c>
      <c r="I1105" t="s">
        <v>4661</v>
      </c>
      <c r="J1105" t="s">
        <v>1484</v>
      </c>
      <c r="K1105" t="s">
        <v>231</v>
      </c>
    </row>
    <row r="1106" spans="1:11">
      <c r="A1106" s="69" t="s">
        <v>5467</v>
      </c>
      <c r="B1106" t="s">
        <v>97</v>
      </c>
      <c r="C1106" t="s">
        <v>3276</v>
      </c>
      <c r="D1106" t="s">
        <v>58</v>
      </c>
      <c r="E1106" t="s">
        <v>3125</v>
      </c>
      <c r="F1106" t="s">
        <v>3277</v>
      </c>
      <c r="G1106" t="s">
        <v>5468</v>
      </c>
      <c r="H1106" t="s">
        <v>3125</v>
      </c>
      <c r="I1106" t="s">
        <v>4661</v>
      </c>
      <c r="J1106" t="s">
        <v>1835</v>
      </c>
      <c r="K1106" t="s">
        <v>1836</v>
      </c>
    </row>
    <row r="1107" spans="1:11">
      <c r="A1107" s="69" t="s">
        <v>5467</v>
      </c>
      <c r="B1107" t="s">
        <v>97</v>
      </c>
      <c r="C1107" t="s">
        <v>3278</v>
      </c>
      <c r="D1107" t="s">
        <v>58</v>
      </c>
      <c r="E1107" t="s">
        <v>217</v>
      </c>
      <c r="F1107" t="s">
        <v>3279</v>
      </c>
      <c r="G1107" t="s">
        <v>5468</v>
      </c>
      <c r="H1107" t="s">
        <v>217</v>
      </c>
      <c r="I1107" t="s">
        <v>4661</v>
      </c>
      <c r="J1107" t="s">
        <v>1835</v>
      </c>
      <c r="K1107" t="s">
        <v>1836</v>
      </c>
    </row>
    <row r="1108" spans="1:11">
      <c r="A1108" s="69" t="s">
        <v>5467</v>
      </c>
      <c r="B1108" t="s">
        <v>97</v>
      </c>
      <c r="C1108" t="s">
        <v>2949</v>
      </c>
      <c r="D1108" t="s">
        <v>56</v>
      </c>
      <c r="G1108" t="s">
        <v>5435</v>
      </c>
      <c r="I1108" t="s">
        <v>4661</v>
      </c>
    </row>
    <row r="1109" spans="1:11">
      <c r="A1109" s="69" t="s">
        <v>5467</v>
      </c>
      <c r="B1109" t="s">
        <v>97</v>
      </c>
      <c r="C1109" t="s">
        <v>3280</v>
      </c>
      <c r="D1109" t="s">
        <v>3281</v>
      </c>
      <c r="E1109" t="s">
        <v>217</v>
      </c>
      <c r="F1109" t="s">
        <v>3282</v>
      </c>
      <c r="G1109" t="s">
        <v>5468</v>
      </c>
      <c r="H1109" t="s">
        <v>217</v>
      </c>
      <c r="I1109" t="s">
        <v>4661</v>
      </c>
      <c r="J1109" t="s">
        <v>1835</v>
      </c>
      <c r="K1109" t="s">
        <v>1836</v>
      </c>
    </row>
    <row r="1110" spans="1:11">
      <c r="A1110" s="69" t="s">
        <v>5467</v>
      </c>
      <c r="B1110" t="s">
        <v>97</v>
      </c>
      <c r="C1110" t="s">
        <v>3283</v>
      </c>
      <c r="D1110" t="s">
        <v>3284</v>
      </c>
      <c r="E1110" t="s">
        <v>3125</v>
      </c>
      <c r="F1110" t="s">
        <v>3285</v>
      </c>
      <c r="G1110" t="s">
        <v>5468</v>
      </c>
      <c r="H1110" t="s">
        <v>3125</v>
      </c>
      <c r="I1110" t="s">
        <v>4661</v>
      </c>
      <c r="J1110" t="s">
        <v>1835</v>
      </c>
      <c r="K1110" t="s">
        <v>1836</v>
      </c>
    </row>
    <row r="1111" spans="1:11">
      <c r="A1111" s="69" t="s">
        <v>5467</v>
      </c>
      <c r="B1111" t="s">
        <v>97</v>
      </c>
      <c r="C1111" t="s">
        <v>2950</v>
      </c>
      <c r="D1111" t="s">
        <v>2951</v>
      </c>
      <c r="E1111" t="s">
        <v>1333</v>
      </c>
      <c r="G1111" t="s">
        <v>5471</v>
      </c>
      <c r="H1111" t="s">
        <v>1333</v>
      </c>
      <c r="I1111" t="s">
        <v>4661</v>
      </c>
      <c r="J1111" t="s">
        <v>2345</v>
      </c>
      <c r="K1111" t="s">
        <v>1265</v>
      </c>
    </row>
    <row r="1112" spans="1:11">
      <c r="A1112" s="69" t="s">
        <v>5467</v>
      </c>
      <c r="B1112" t="s">
        <v>97</v>
      </c>
      <c r="C1112" t="s">
        <v>2952</v>
      </c>
      <c r="D1112" t="s">
        <v>2951</v>
      </c>
      <c r="E1112" t="s">
        <v>1333</v>
      </c>
      <c r="G1112" t="s">
        <v>5471</v>
      </c>
      <c r="H1112" t="s">
        <v>1333</v>
      </c>
      <c r="I1112" t="s">
        <v>4661</v>
      </c>
      <c r="J1112" t="s">
        <v>2345</v>
      </c>
      <c r="K1112" t="s">
        <v>1265</v>
      </c>
    </row>
    <row r="1113" spans="1:11">
      <c r="A1113" s="69" t="s">
        <v>5467</v>
      </c>
      <c r="B1113" t="s">
        <v>97</v>
      </c>
      <c r="C1113" t="s">
        <v>3286</v>
      </c>
      <c r="D1113" t="s">
        <v>40</v>
      </c>
      <c r="E1113" t="s">
        <v>217</v>
      </c>
      <c r="F1113" t="s">
        <v>3287</v>
      </c>
      <c r="G1113" t="s">
        <v>5468</v>
      </c>
      <c r="H1113" t="s">
        <v>217</v>
      </c>
      <c r="I1113" t="s">
        <v>4661</v>
      </c>
      <c r="J1113" t="s">
        <v>1835</v>
      </c>
      <c r="K1113" t="s">
        <v>1836</v>
      </c>
    </row>
    <row r="1114" spans="1:11">
      <c r="A1114" s="69" t="s">
        <v>5467</v>
      </c>
      <c r="B1114" t="s">
        <v>97</v>
      </c>
      <c r="C1114" t="s">
        <v>3288</v>
      </c>
      <c r="E1114" t="s">
        <v>217</v>
      </c>
      <c r="G1114" t="s">
        <v>5468</v>
      </c>
      <c r="H1114" t="s">
        <v>217</v>
      </c>
      <c r="I1114" t="s">
        <v>4661</v>
      </c>
      <c r="J1114" t="s">
        <v>1835</v>
      </c>
      <c r="K1114" t="s">
        <v>1836</v>
      </c>
    </row>
    <row r="1115" spans="1:11">
      <c r="A1115" s="69" t="s">
        <v>5467</v>
      </c>
      <c r="B1115" t="s">
        <v>14</v>
      </c>
      <c r="C1115" t="s">
        <v>3095</v>
      </c>
      <c r="D1115" t="s">
        <v>19</v>
      </c>
      <c r="E1115" t="s">
        <v>669</v>
      </c>
      <c r="F1115" t="s">
        <v>3096</v>
      </c>
      <c r="G1115" t="s">
        <v>5469</v>
      </c>
      <c r="H1115" t="s">
        <v>669</v>
      </c>
      <c r="I1115" t="s">
        <v>4664</v>
      </c>
      <c r="J1115" t="s">
        <v>1349</v>
      </c>
      <c r="K1115" t="s">
        <v>231</v>
      </c>
    </row>
    <row r="1116" spans="1:11">
      <c r="A1116" s="69" t="s">
        <v>5467</v>
      </c>
      <c r="B1116" t="s">
        <v>14</v>
      </c>
      <c r="C1116" t="s">
        <v>2956</v>
      </c>
      <c r="D1116" t="s">
        <v>2957</v>
      </c>
      <c r="E1116" t="s">
        <v>1333</v>
      </c>
      <c r="G1116" t="s">
        <v>5471</v>
      </c>
      <c r="H1116" t="s">
        <v>1333</v>
      </c>
      <c r="I1116" t="s">
        <v>4664</v>
      </c>
      <c r="J1116" t="s">
        <v>2345</v>
      </c>
      <c r="K1116" t="s">
        <v>1265</v>
      </c>
    </row>
    <row r="1117" spans="1:11">
      <c r="A1117" s="69" t="s">
        <v>5467</v>
      </c>
      <c r="B1117" t="s">
        <v>14</v>
      </c>
      <c r="C1117" t="s">
        <v>2958</v>
      </c>
      <c r="E1117" t="s">
        <v>2959</v>
      </c>
      <c r="G1117" t="s">
        <v>5468</v>
      </c>
      <c r="H1117" t="s">
        <v>2897</v>
      </c>
      <c r="I1117" t="s">
        <v>4664</v>
      </c>
      <c r="J1117" t="s">
        <v>1835</v>
      </c>
      <c r="K1117" t="s">
        <v>1836</v>
      </c>
    </row>
    <row r="1118" spans="1:11">
      <c r="A1118" s="69" t="s">
        <v>5467</v>
      </c>
      <c r="B1118" t="s">
        <v>14</v>
      </c>
      <c r="C1118" t="s">
        <v>3290</v>
      </c>
      <c r="D1118" t="s">
        <v>3291</v>
      </c>
      <c r="E1118" t="s">
        <v>3125</v>
      </c>
      <c r="F1118" t="s">
        <v>3292</v>
      </c>
      <c r="G1118" t="s">
        <v>5468</v>
      </c>
      <c r="H1118" t="s">
        <v>3125</v>
      </c>
      <c r="I1118" t="s">
        <v>4664</v>
      </c>
      <c r="J1118" t="s">
        <v>1835</v>
      </c>
      <c r="K1118" t="s">
        <v>1836</v>
      </c>
    </row>
    <row r="1119" spans="1:11">
      <c r="A1119" s="69" t="s">
        <v>5467</v>
      </c>
      <c r="B1119" t="s">
        <v>14</v>
      </c>
      <c r="C1119" t="s">
        <v>3293</v>
      </c>
      <c r="E1119" t="s">
        <v>217</v>
      </c>
      <c r="G1119" t="s">
        <v>5468</v>
      </c>
      <c r="H1119" t="s">
        <v>217</v>
      </c>
      <c r="I1119" t="s">
        <v>4664</v>
      </c>
      <c r="J1119" t="s">
        <v>1835</v>
      </c>
      <c r="K1119" t="s">
        <v>1836</v>
      </c>
    </row>
    <row r="1120" spans="1:11">
      <c r="A1120" s="69" t="s">
        <v>5467</v>
      </c>
      <c r="B1120" t="s">
        <v>7</v>
      </c>
      <c r="C1120" t="s">
        <v>3295</v>
      </c>
      <c r="D1120" t="s">
        <v>10</v>
      </c>
      <c r="E1120" t="s">
        <v>217</v>
      </c>
      <c r="G1120" t="s">
        <v>5468</v>
      </c>
      <c r="H1120" t="s">
        <v>217</v>
      </c>
      <c r="I1120" t="s">
        <v>4668</v>
      </c>
      <c r="J1120" t="s">
        <v>1835</v>
      </c>
      <c r="K1120" t="s">
        <v>1836</v>
      </c>
    </row>
    <row r="1121" spans="1:11">
      <c r="A1121" s="69" t="s">
        <v>5467</v>
      </c>
      <c r="B1121" t="s">
        <v>7</v>
      </c>
      <c r="C1121" t="s">
        <v>3296</v>
      </c>
      <c r="D1121" t="s">
        <v>3297</v>
      </c>
      <c r="E1121" t="s">
        <v>217</v>
      </c>
      <c r="F1121" t="s">
        <v>3298</v>
      </c>
      <c r="G1121" t="s">
        <v>5468</v>
      </c>
      <c r="H1121" t="s">
        <v>217</v>
      </c>
      <c r="I1121" t="s">
        <v>4668</v>
      </c>
      <c r="J1121" t="s">
        <v>1835</v>
      </c>
      <c r="K1121" t="s">
        <v>1836</v>
      </c>
    </row>
    <row r="1122" spans="1:11">
      <c r="A1122" s="69" t="s">
        <v>5467</v>
      </c>
      <c r="B1122" t="s">
        <v>7</v>
      </c>
      <c r="C1122" t="s">
        <v>3299</v>
      </c>
      <c r="D1122" t="s">
        <v>3297</v>
      </c>
      <c r="E1122" t="s">
        <v>217</v>
      </c>
      <c r="G1122" t="s">
        <v>5468</v>
      </c>
      <c r="H1122" t="s">
        <v>217</v>
      </c>
      <c r="I1122" t="s">
        <v>4668</v>
      </c>
      <c r="J1122" t="s">
        <v>1835</v>
      </c>
      <c r="K1122" t="s">
        <v>1836</v>
      </c>
    </row>
    <row r="1123" spans="1:11">
      <c r="A1123" s="69" t="s">
        <v>5467</v>
      </c>
      <c r="B1123" t="s">
        <v>7</v>
      </c>
      <c r="C1123" t="s">
        <v>3300</v>
      </c>
      <c r="D1123" t="s">
        <v>12</v>
      </c>
      <c r="E1123" t="s">
        <v>217</v>
      </c>
      <c r="F1123" t="s">
        <v>3301</v>
      </c>
      <c r="G1123" t="s">
        <v>5468</v>
      </c>
      <c r="H1123" t="s">
        <v>217</v>
      </c>
      <c r="I1123" t="s">
        <v>4668</v>
      </c>
      <c r="J1123" t="s">
        <v>1835</v>
      </c>
      <c r="K1123" t="s">
        <v>1836</v>
      </c>
    </row>
    <row r="1124" spans="1:11">
      <c r="A1124" s="69" t="s">
        <v>5467</v>
      </c>
      <c r="B1124" t="s">
        <v>4398</v>
      </c>
      <c r="C1124" t="s">
        <v>3303</v>
      </c>
      <c r="D1124" t="s">
        <v>2980</v>
      </c>
      <c r="E1124" t="s">
        <v>217</v>
      </c>
      <c r="G1124" t="s">
        <v>5468</v>
      </c>
      <c r="H1124" t="s">
        <v>217</v>
      </c>
      <c r="I1124" t="s">
        <v>4672</v>
      </c>
      <c r="J1124" t="s">
        <v>1835</v>
      </c>
      <c r="K1124" t="s">
        <v>1836</v>
      </c>
    </row>
    <row r="1125" spans="1:11">
      <c r="A1125" s="69" t="s">
        <v>5467</v>
      </c>
      <c r="B1125" t="s">
        <v>4398</v>
      </c>
      <c r="C1125" t="s">
        <v>3304</v>
      </c>
      <c r="D1125" t="s">
        <v>2980</v>
      </c>
      <c r="E1125" t="s">
        <v>3305</v>
      </c>
      <c r="G1125" t="s">
        <v>5468</v>
      </c>
      <c r="H1125" t="s">
        <v>217</v>
      </c>
      <c r="I1125" t="s">
        <v>4672</v>
      </c>
      <c r="J1125" t="s">
        <v>1835</v>
      </c>
      <c r="K1125" t="s">
        <v>1836</v>
      </c>
    </row>
    <row r="1126" spans="1:11">
      <c r="A1126" s="69" t="s">
        <v>5467</v>
      </c>
      <c r="B1126" t="s">
        <v>4398</v>
      </c>
      <c r="C1126" t="s">
        <v>3306</v>
      </c>
      <c r="D1126" t="s">
        <v>2980</v>
      </c>
      <c r="E1126" t="s">
        <v>3257</v>
      </c>
      <c r="F1126" t="s">
        <v>3307</v>
      </c>
      <c r="G1126" t="s">
        <v>5468</v>
      </c>
      <c r="H1126" t="s">
        <v>217</v>
      </c>
      <c r="I1126" t="s">
        <v>4672</v>
      </c>
      <c r="J1126" t="s">
        <v>1835</v>
      </c>
      <c r="K1126" t="s">
        <v>1836</v>
      </c>
    </row>
    <row r="1127" spans="1:11">
      <c r="A1127" s="69" t="s">
        <v>5467</v>
      </c>
      <c r="B1127" t="s">
        <v>4398</v>
      </c>
      <c r="C1127" t="s">
        <v>3308</v>
      </c>
      <c r="D1127" t="s">
        <v>2980</v>
      </c>
      <c r="E1127" t="s">
        <v>217</v>
      </c>
      <c r="G1127" t="s">
        <v>5468</v>
      </c>
      <c r="H1127" t="s">
        <v>217</v>
      </c>
      <c r="I1127" t="s">
        <v>4672</v>
      </c>
      <c r="J1127" t="s">
        <v>1835</v>
      </c>
      <c r="K1127" t="s">
        <v>1836</v>
      </c>
    </row>
    <row r="1128" spans="1:11">
      <c r="A1128" s="69" t="s">
        <v>5467</v>
      </c>
      <c r="B1128" t="s">
        <v>47</v>
      </c>
      <c r="C1128" t="s">
        <v>3310</v>
      </c>
      <c r="D1128" t="s">
        <v>3311</v>
      </c>
      <c r="E1128" t="s">
        <v>3312</v>
      </c>
      <c r="G1128" t="s">
        <v>5468</v>
      </c>
      <c r="H1128" t="s">
        <v>217</v>
      </c>
      <c r="I1128" t="s">
        <v>4676</v>
      </c>
      <c r="J1128" t="s">
        <v>1835</v>
      </c>
      <c r="K1128" t="s">
        <v>1836</v>
      </c>
    </row>
    <row r="1129" spans="1:11">
      <c r="A1129" s="69" t="s">
        <v>5467</v>
      </c>
      <c r="B1129" t="s">
        <v>47</v>
      </c>
      <c r="C1129" t="s">
        <v>3098</v>
      </c>
      <c r="D1129" t="s">
        <v>2957</v>
      </c>
      <c r="E1129" t="s">
        <v>669</v>
      </c>
      <c r="F1129" t="s">
        <v>3099</v>
      </c>
      <c r="G1129" t="s">
        <v>5469</v>
      </c>
      <c r="H1129" t="s">
        <v>669</v>
      </c>
      <c r="I1129" t="s">
        <v>4676</v>
      </c>
      <c r="J1129" t="s">
        <v>1349</v>
      </c>
      <c r="K1129" t="s">
        <v>231</v>
      </c>
    </row>
    <row r="1130" spans="1:11">
      <c r="A1130" s="69" t="s">
        <v>5467</v>
      </c>
      <c r="B1130" t="s">
        <v>47</v>
      </c>
      <c r="C1130" t="s">
        <v>3313</v>
      </c>
      <c r="D1130" t="s">
        <v>3314</v>
      </c>
      <c r="E1130" t="s">
        <v>3315</v>
      </c>
      <c r="G1130" t="s">
        <v>5468</v>
      </c>
      <c r="H1130" t="s">
        <v>217</v>
      </c>
      <c r="I1130" t="s">
        <v>4676</v>
      </c>
      <c r="J1130" t="s">
        <v>1835</v>
      </c>
      <c r="K1130" t="s">
        <v>1836</v>
      </c>
    </row>
    <row r="1131" spans="1:11">
      <c r="A1131" s="69" t="s">
        <v>5467</v>
      </c>
      <c r="B1131" t="s">
        <v>47</v>
      </c>
      <c r="C1131" t="s">
        <v>3316</v>
      </c>
      <c r="D1131" t="s">
        <v>3317</v>
      </c>
      <c r="E1131" t="s">
        <v>217</v>
      </c>
      <c r="G1131" t="s">
        <v>5468</v>
      </c>
      <c r="H1131" t="s">
        <v>217</v>
      </c>
      <c r="I1131" t="s">
        <v>4676</v>
      </c>
      <c r="J1131" t="s">
        <v>1835</v>
      </c>
      <c r="K1131" t="s">
        <v>1836</v>
      </c>
    </row>
    <row r="1132" spans="1:11">
      <c r="A1132" s="69" t="s">
        <v>5467</v>
      </c>
      <c r="B1132" t="s">
        <v>47</v>
      </c>
      <c r="C1132" t="s">
        <v>3100</v>
      </c>
      <c r="D1132" t="s">
        <v>3101</v>
      </c>
      <c r="E1132" t="s">
        <v>669</v>
      </c>
      <c r="G1132" t="s">
        <v>5469</v>
      </c>
      <c r="H1132" t="s">
        <v>669</v>
      </c>
      <c r="I1132" t="s">
        <v>4676</v>
      </c>
      <c r="J1132" t="s">
        <v>1349</v>
      </c>
      <c r="K1132" t="s">
        <v>231</v>
      </c>
    </row>
    <row r="1133" spans="1:11">
      <c r="A1133" s="69" t="s">
        <v>5467</v>
      </c>
      <c r="B1133" t="s">
        <v>47</v>
      </c>
      <c r="C1133" t="s">
        <v>3318</v>
      </c>
      <c r="D1133" t="s">
        <v>3319</v>
      </c>
      <c r="E1133" t="s">
        <v>217</v>
      </c>
      <c r="G1133" t="s">
        <v>5468</v>
      </c>
      <c r="H1133" t="s">
        <v>217</v>
      </c>
      <c r="I1133" t="s">
        <v>4676</v>
      </c>
      <c r="J1133" t="s">
        <v>1835</v>
      </c>
      <c r="K1133" t="s">
        <v>1836</v>
      </c>
    </row>
    <row r="1134" spans="1:11">
      <c r="A1134" s="69" t="s">
        <v>5467</v>
      </c>
      <c r="B1134" t="s">
        <v>47</v>
      </c>
      <c r="C1134" t="s">
        <v>3320</v>
      </c>
      <c r="D1134" t="s">
        <v>3317</v>
      </c>
      <c r="E1134" t="s">
        <v>217</v>
      </c>
      <c r="G1134" t="s">
        <v>5468</v>
      </c>
      <c r="H1134" t="s">
        <v>217</v>
      </c>
      <c r="I1134" t="s">
        <v>4676</v>
      </c>
      <c r="J1134" t="s">
        <v>1835</v>
      </c>
      <c r="K1134" t="s">
        <v>1836</v>
      </c>
    </row>
    <row r="1135" spans="1:11">
      <c r="A1135" s="69" t="s">
        <v>5467</v>
      </c>
      <c r="B1135" t="s">
        <v>47</v>
      </c>
      <c r="C1135" t="s">
        <v>3321</v>
      </c>
      <c r="D1135" t="s">
        <v>3317</v>
      </c>
      <c r="E1135" t="s">
        <v>217</v>
      </c>
      <c r="G1135" t="s">
        <v>5468</v>
      </c>
      <c r="H1135" t="s">
        <v>217</v>
      </c>
      <c r="I1135" t="s">
        <v>4676</v>
      </c>
      <c r="J1135" t="s">
        <v>1835</v>
      </c>
      <c r="K1135" t="s">
        <v>1836</v>
      </c>
    </row>
    <row r="1136" spans="1:11">
      <c r="A1136" s="69" t="s">
        <v>5467</v>
      </c>
      <c r="B1136" t="s">
        <v>60</v>
      </c>
      <c r="C1136" t="s">
        <v>3323</v>
      </c>
      <c r="D1136" t="s">
        <v>10</v>
      </c>
      <c r="E1136" t="s">
        <v>217</v>
      </c>
      <c r="G1136" t="s">
        <v>5468</v>
      </c>
      <c r="H1136" t="s">
        <v>217</v>
      </c>
      <c r="I1136" t="s">
        <v>4680</v>
      </c>
      <c r="J1136" t="s">
        <v>1835</v>
      </c>
      <c r="K1136" t="s">
        <v>1836</v>
      </c>
    </row>
    <row r="1137" spans="1:11">
      <c r="A1137" s="69" t="s">
        <v>5467</v>
      </c>
      <c r="B1137" t="s">
        <v>60</v>
      </c>
      <c r="C1137" t="s">
        <v>2961</v>
      </c>
      <c r="D1137" t="s">
        <v>10</v>
      </c>
      <c r="E1137" t="s">
        <v>2847</v>
      </c>
      <c r="G1137" t="s">
        <v>5470</v>
      </c>
      <c r="H1137" t="s">
        <v>3391</v>
      </c>
      <c r="I1137" t="s">
        <v>4680</v>
      </c>
      <c r="J1137" t="s">
        <v>1484</v>
      </c>
      <c r="K1137" t="s">
        <v>231</v>
      </c>
    </row>
    <row r="1138" spans="1:11">
      <c r="A1138" s="69" t="s">
        <v>5467</v>
      </c>
      <c r="B1138" t="s">
        <v>60</v>
      </c>
      <c r="C1138" t="s">
        <v>2962</v>
      </c>
      <c r="D1138" t="s">
        <v>10</v>
      </c>
      <c r="E1138" t="s">
        <v>2847</v>
      </c>
      <c r="G1138" t="s">
        <v>5470</v>
      </c>
      <c r="H1138" t="s">
        <v>3391</v>
      </c>
      <c r="I1138" t="s">
        <v>4680</v>
      </c>
      <c r="J1138" t="s">
        <v>1484</v>
      </c>
      <c r="K1138" t="s">
        <v>231</v>
      </c>
    </row>
    <row r="1139" spans="1:11">
      <c r="A1139" s="69" t="s">
        <v>5467</v>
      </c>
      <c r="B1139" t="s">
        <v>60</v>
      </c>
      <c r="C1139" t="s">
        <v>2963</v>
      </c>
      <c r="D1139" t="s">
        <v>10</v>
      </c>
      <c r="E1139" t="s">
        <v>2847</v>
      </c>
      <c r="G1139" t="s">
        <v>5470</v>
      </c>
      <c r="H1139" t="s">
        <v>3391</v>
      </c>
      <c r="I1139" t="s">
        <v>4680</v>
      </c>
      <c r="J1139" t="s">
        <v>1484</v>
      </c>
      <c r="K1139" t="s">
        <v>231</v>
      </c>
    </row>
    <row r="1140" spans="1:11">
      <c r="A1140" s="69" t="s">
        <v>5467</v>
      </c>
      <c r="B1140" t="s">
        <v>60</v>
      </c>
      <c r="C1140" t="s">
        <v>2964</v>
      </c>
      <c r="D1140" t="s">
        <v>10</v>
      </c>
      <c r="E1140" t="s">
        <v>2847</v>
      </c>
      <c r="G1140" t="s">
        <v>5470</v>
      </c>
      <c r="H1140" t="s">
        <v>3391</v>
      </c>
      <c r="I1140" t="s">
        <v>4680</v>
      </c>
      <c r="J1140" t="s">
        <v>1484</v>
      </c>
      <c r="K1140" t="s">
        <v>231</v>
      </c>
    </row>
    <row r="1141" spans="1:11">
      <c r="A1141" s="69" t="s">
        <v>5467</v>
      </c>
      <c r="B1141" t="s">
        <v>60</v>
      </c>
      <c r="C1141" t="s">
        <v>3324</v>
      </c>
      <c r="D1141" t="s">
        <v>61</v>
      </c>
      <c r="E1141" t="s">
        <v>217</v>
      </c>
      <c r="F1141" t="s">
        <v>3325</v>
      </c>
      <c r="G1141" t="s">
        <v>5468</v>
      </c>
      <c r="H1141" t="s">
        <v>217</v>
      </c>
      <c r="I1141" t="s">
        <v>4680</v>
      </c>
      <c r="J1141" t="s">
        <v>1835</v>
      </c>
      <c r="K1141" t="s">
        <v>1836</v>
      </c>
    </row>
    <row r="1142" spans="1:11">
      <c r="A1142" s="69" t="s">
        <v>5467</v>
      </c>
      <c r="B1142" t="s">
        <v>60</v>
      </c>
      <c r="C1142" t="s">
        <v>3326</v>
      </c>
      <c r="D1142" t="s">
        <v>61</v>
      </c>
      <c r="E1142" t="s">
        <v>217</v>
      </c>
      <c r="G1142" t="s">
        <v>5468</v>
      </c>
      <c r="H1142" t="s">
        <v>217</v>
      </c>
      <c r="I1142" t="s">
        <v>4680</v>
      </c>
      <c r="J1142" t="s">
        <v>1835</v>
      </c>
      <c r="K1142" t="s">
        <v>1836</v>
      </c>
    </row>
    <row r="1143" spans="1:11">
      <c r="A1143" s="69" t="s">
        <v>5467</v>
      </c>
      <c r="B1143" t="s">
        <v>54</v>
      </c>
      <c r="C1143" t="s">
        <v>3328</v>
      </c>
      <c r="D1143" t="s">
        <v>74</v>
      </c>
      <c r="E1143" t="s">
        <v>217</v>
      </c>
      <c r="G1143" t="s">
        <v>5468</v>
      </c>
      <c r="H1143" t="s">
        <v>217</v>
      </c>
      <c r="I1143" t="s">
        <v>4682</v>
      </c>
      <c r="J1143" t="s">
        <v>1835</v>
      </c>
      <c r="K1143" t="s">
        <v>1836</v>
      </c>
    </row>
    <row r="1144" spans="1:11">
      <c r="A1144" s="69" t="s">
        <v>5467</v>
      </c>
      <c r="B1144" t="s">
        <v>54</v>
      </c>
      <c r="C1144" t="s">
        <v>3329</v>
      </c>
      <c r="D1144" t="s">
        <v>3330</v>
      </c>
      <c r="E1144" t="s">
        <v>3312</v>
      </c>
      <c r="G1144" t="s">
        <v>5468</v>
      </c>
      <c r="H1144" t="s">
        <v>217</v>
      </c>
      <c r="I1144" t="s">
        <v>4682</v>
      </c>
      <c r="J1144" t="s">
        <v>1835</v>
      </c>
      <c r="K1144" t="s">
        <v>1836</v>
      </c>
    </row>
    <row r="1145" spans="1:11">
      <c r="A1145" s="69" t="s">
        <v>5467</v>
      </c>
      <c r="B1145" t="s">
        <v>54</v>
      </c>
      <c r="C1145" t="s">
        <v>3331</v>
      </c>
      <c r="D1145" t="s">
        <v>74</v>
      </c>
      <c r="E1145" t="s">
        <v>3332</v>
      </c>
      <c r="F1145" t="s">
        <v>3333</v>
      </c>
      <c r="G1145" t="s">
        <v>5468</v>
      </c>
      <c r="H1145" t="s">
        <v>217</v>
      </c>
      <c r="I1145" t="s">
        <v>4682</v>
      </c>
      <c r="J1145" t="s">
        <v>1835</v>
      </c>
      <c r="K1145" t="s">
        <v>1836</v>
      </c>
    </row>
    <row r="1146" spans="1:11">
      <c r="A1146" s="69" t="s">
        <v>5467</v>
      </c>
      <c r="B1146" t="s">
        <v>54</v>
      </c>
      <c r="C1146" t="s">
        <v>3334</v>
      </c>
      <c r="D1146" t="s">
        <v>2957</v>
      </c>
      <c r="E1146" t="s">
        <v>3335</v>
      </c>
      <c r="G1146" t="s">
        <v>5468</v>
      </c>
      <c r="H1146" t="s">
        <v>217</v>
      </c>
      <c r="I1146" t="s">
        <v>4682</v>
      </c>
      <c r="J1146" t="s">
        <v>1835</v>
      </c>
      <c r="K1146" t="s">
        <v>1836</v>
      </c>
    </row>
    <row r="1147" spans="1:11">
      <c r="A1147" s="69" t="s">
        <v>5467</v>
      </c>
      <c r="B1147" t="s">
        <v>54</v>
      </c>
      <c r="C1147" t="s">
        <v>2966</v>
      </c>
      <c r="D1147" t="s">
        <v>2957</v>
      </c>
      <c r="E1147" t="s">
        <v>2847</v>
      </c>
      <c r="G1147" t="s">
        <v>5470</v>
      </c>
      <c r="H1147" t="s">
        <v>3391</v>
      </c>
      <c r="I1147" t="s">
        <v>4682</v>
      </c>
      <c r="J1147" t="s">
        <v>1484</v>
      </c>
      <c r="K1147" t="s">
        <v>231</v>
      </c>
    </row>
    <row r="1148" spans="1:11">
      <c r="A1148" s="69" t="s">
        <v>5467</v>
      </c>
      <c r="B1148" t="s">
        <v>54</v>
      </c>
      <c r="C1148" t="s">
        <v>2967</v>
      </c>
      <c r="D1148" t="s">
        <v>2957</v>
      </c>
      <c r="E1148" t="s">
        <v>2847</v>
      </c>
      <c r="G1148" t="s">
        <v>5470</v>
      </c>
      <c r="H1148" t="s">
        <v>3391</v>
      </c>
      <c r="I1148" t="s">
        <v>4682</v>
      </c>
      <c r="J1148" t="s">
        <v>1484</v>
      </c>
      <c r="K1148" t="s">
        <v>231</v>
      </c>
    </row>
    <row r="1149" spans="1:11">
      <c r="A1149" s="69" t="s">
        <v>5467</v>
      </c>
      <c r="B1149" t="s">
        <v>54</v>
      </c>
      <c r="C1149" t="s">
        <v>2968</v>
      </c>
      <c r="D1149" t="s">
        <v>2957</v>
      </c>
      <c r="E1149" t="s">
        <v>2847</v>
      </c>
      <c r="G1149" t="s">
        <v>5470</v>
      </c>
      <c r="H1149" t="s">
        <v>3391</v>
      </c>
      <c r="I1149" t="s">
        <v>4682</v>
      </c>
      <c r="J1149" t="s">
        <v>1484</v>
      </c>
      <c r="K1149" t="s">
        <v>231</v>
      </c>
    </row>
    <row r="1150" spans="1:11">
      <c r="A1150" s="69" t="s">
        <v>5467</v>
      </c>
      <c r="B1150" t="s">
        <v>54</v>
      </c>
      <c r="C1150" t="s">
        <v>3336</v>
      </c>
      <c r="D1150" t="s">
        <v>74</v>
      </c>
      <c r="E1150" t="s">
        <v>3125</v>
      </c>
      <c r="G1150" t="s">
        <v>5468</v>
      </c>
      <c r="H1150" t="s">
        <v>3125</v>
      </c>
      <c r="I1150" t="s">
        <v>4682</v>
      </c>
      <c r="J1150" t="s">
        <v>1835</v>
      </c>
      <c r="K1150" t="s">
        <v>1836</v>
      </c>
    </row>
    <row r="1151" spans="1:11">
      <c r="A1151" s="69" t="s">
        <v>5467</v>
      </c>
      <c r="B1151" t="s">
        <v>54</v>
      </c>
      <c r="C1151" t="s">
        <v>3337</v>
      </c>
      <c r="D1151" t="s">
        <v>83</v>
      </c>
      <c r="E1151" t="s">
        <v>217</v>
      </c>
      <c r="G1151" t="s">
        <v>5468</v>
      </c>
      <c r="H1151" t="s">
        <v>217</v>
      </c>
      <c r="I1151" t="s">
        <v>4682</v>
      </c>
      <c r="J1151" t="s">
        <v>1835</v>
      </c>
      <c r="K1151" t="s">
        <v>1836</v>
      </c>
    </row>
    <row r="1152" spans="1:11">
      <c r="A1152" s="69" t="s">
        <v>5467</v>
      </c>
      <c r="B1152" t="s">
        <v>54</v>
      </c>
      <c r="C1152" t="s">
        <v>3338</v>
      </c>
      <c r="D1152" t="s">
        <v>3330</v>
      </c>
      <c r="E1152" t="s">
        <v>217</v>
      </c>
      <c r="G1152" t="s">
        <v>5468</v>
      </c>
      <c r="H1152" t="s">
        <v>217</v>
      </c>
      <c r="I1152" t="s">
        <v>4682</v>
      </c>
      <c r="J1152" t="s">
        <v>1835</v>
      </c>
      <c r="K1152" t="s">
        <v>1836</v>
      </c>
    </row>
    <row r="1153" spans="1:11">
      <c r="A1153" s="69" t="s">
        <v>5467</v>
      </c>
      <c r="B1153" t="s">
        <v>73</v>
      </c>
      <c r="C1153" t="s">
        <v>3343</v>
      </c>
      <c r="D1153" t="s">
        <v>2957</v>
      </c>
      <c r="E1153" t="s">
        <v>3125</v>
      </c>
      <c r="G1153" t="s">
        <v>5468</v>
      </c>
      <c r="H1153" t="s">
        <v>3125</v>
      </c>
      <c r="I1153" t="s">
        <v>4684</v>
      </c>
      <c r="J1153" t="s">
        <v>1835</v>
      </c>
      <c r="K1153" t="s">
        <v>1836</v>
      </c>
    </row>
    <row r="1154" spans="1:11">
      <c r="A1154" s="69" t="s">
        <v>5467</v>
      </c>
      <c r="B1154" t="s">
        <v>73</v>
      </c>
      <c r="C1154" t="s">
        <v>3105</v>
      </c>
      <c r="D1154" t="s">
        <v>2957</v>
      </c>
      <c r="E1154" t="s">
        <v>3106</v>
      </c>
      <c r="G1154" t="s">
        <v>5469</v>
      </c>
      <c r="H1154" t="s">
        <v>3106</v>
      </c>
      <c r="I1154" t="s">
        <v>4684</v>
      </c>
      <c r="J1154" t="s">
        <v>1349</v>
      </c>
      <c r="K1154" t="s">
        <v>231</v>
      </c>
    </row>
    <row r="1155" spans="1:11">
      <c r="A1155" s="69" t="s">
        <v>5467</v>
      </c>
      <c r="B1155" t="s">
        <v>73</v>
      </c>
      <c r="C1155" t="s">
        <v>3344</v>
      </c>
      <c r="D1155" t="s">
        <v>74</v>
      </c>
      <c r="E1155" t="s">
        <v>217</v>
      </c>
      <c r="G1155" t="s">
        <v>5468</v>
      </c>
      <c r="H1155" t="s">
        <v>217</v>
      </c>
      <c r="I1155" t="s">
        <v>4684</v>
      </c>
      <c r="J1155" t="s">
        <v>1835</v>
      </c>
      <c r="K1155" t="s">
        <v>1836</v>
      </c>
    </row>
    <row r="1156" spans="1:11">
      <c r="A1156" s="69" t="s">
        <v>5467</v>
      </c>
      <c r="B1156" t="s">
        <v>73</v>
      </c>
      <c r="C1156" t="s">
        <v>3345</v>
      </c>
      <c r="D1156" t="s">
        <v>74</v>
      </c>
      <c r="E1156" t="s">
        <v>217</v>
      </c>
      <c r="G1156" t="s">
        <v>5468</v>
      </c>
      <c r="H1156" t="s">
        <v>217</v>
      </c>
      <c r="I1156" t="s">
        <v>4684</v>
      </c>
      <c r="J1156" t="s">
        <v>1835</v>
      </c>
      <c r="K1156" t="s">
        <v>1836</v>
      </c>
    </row>
    <row r="1157" spans="1:11">
      <c r="A1157" s="69" t="s">
        <v>5467</v>
      </c>
      <c r="B1157" t="s">
        <v>73</v>
      </c>
      <c r="C1157" t="s">
        <v>3346</v>
      </c>
      <c r="D1157" t="s">
        <v>61</v>
      </c>
      <c r="E1157" t="s">
        <v>217</v>
      </c>
      <c r="G1157" t="s">
        <v>5468</v>
      </c>
      <c r="H1157" t="s">
        <v>217</v>
      </c>
      <c r="I1157" t="s">
        <v>4684</v>
      </c>
      <c r="J1157" t="s">
        <v>1835</v>
      </c>
      <c r="K1157" t="s">
        <v>1836</v>
      </c>
    </row>
    <row r="1158" spans="1:11">
      <c r="A1158" s="69" t="s">
        <v>5467</v>
      </c>
      <c r="B1158" t="s">
        <v>73</v>
      </c>
      <c r="C1158" t="s">
        <v>3347</v>
      </c>
      <c r="D1158" t="s">
        <v>75</v>
      </c>
      <c r="E1158" t="s">
        <v>3125</v>
      </c>
      <c r="G1158" t="s">
        <v>5468</v>
      </c>
      <c r="H1158" t="s">
        <v>3125</v>
      </c>
      <c r="I1158" t="s">
        <v>4684</v>
      </c>
      <c r="J1158" t="s">
        <v>1835</v>
      </c>
      <c r="K1158" t="s">
        <v>1836</v>
      </c>
    </row>
    <row r="1159" spans="1:11">
      <c r="A1159" s="69" t="s">
        <v>5467</v>
      </c>
      <c r="B1159" t="s">
        <v>73</v>
      </c>
      <c r="C1159" t="s">
        <v>3348</v>
      </c>
      <c r="D1159" t="s">
        <v>75</v>
      </c>
      <c r="E1159" t="s">
        <v>3125</v>
      </c>
      <c r="G1159" t="s">
        <v>5468</v>
      </c>
      <c r="H1159" t="s">
        <v>3125</v>
      </c>
      <c r="I1159" t="s">
        <v>4684</v>
      </c>
      <c r="J1159" t="s">
        <v>1835</v>
      </c>
      <c r="K1159" t="s">
        <v>1836</v>
      </c>
    </row>
    <row r="1160" spans="1:11">
      <c r="A1160" s="69" t="s">
        <v>5467</v>
      </c>
      <c r="B1160" t="s">
        <v>73</v>
      </c>
      <c r="C1160" t="s">
        <v>2970</v>
      </c>
      <c r="D1160" t="s">
        <v>2957</v>
      </c>
      <c r="E1160" t="s">
        <v>2847</v>
      </c>
      <c r="G1160" t="s">
        <v>5470</v>
      </c>
      <c r="H1160" t="s">
        <v>3391</v>
      </c>
      <c r="I1160" t="s">
        <v>4684</v>
      </c>
      <c r="J1160" t="s">
        <v>1484</v>
      </c>
      <c r="K1160" t="s">
        <v>231</v>
      </c>
    </row>
    <row r="1161" spans="1:11">
      <c r="A1161" s="69" t="s">
        <v>5467</v>
      </c>
      <c r="B1161" t="s">
        <v>73</v>
      </c>
      <c r="C1161" t="s">
        <v>3349</v>
      </c>
      <c r="D1161" t="s">
        <v>75</v>
      </c>
      <c r="E1161" t="s">
        <v>217</v>
      </c>
      <c r="F1161" t="s">
        <v>3350</v>
      </c>
      <c r="G1161" t="s">
        <v>5468</v>
      </c>
      <c r="H1161" t="s">
        <v>217</v>
      </c>
      <c r="I1161" t="s">
        <v>4684</v>
      </c>
      <c r="J1161" t="s">
        <v>1835</v>
      </c>
      <c r="K1161" t="s">
        <v>1836</v>
      </c>
    </row>
    <row r="1162" spans="1:11">
      <c r="A1162" s="69" t="s">
        <v>5467</v>
      </c>
      <c r="B1162" t="s">
        <v>73</v>
      </c>
      <c r="C1162" t="s">
        <v>2971</v>
      </c>
      <c r="D1162" t="s">
        <v>2957</v>
      </c>
      <c r="E1162" t="s">
        <v>2847</v>
      </c>
      <c r="G1162" t="s">
        <v>5470</v>
      </c>
      <c r="H1162" t="s">
        <v>3391</v>
      </c>
      <c r="I1162" t="s">
        <v>4684</v>
      </c>
      <c r="J1162" t="s">
        <v>1484</v>
      </c>
      <c r="K1162" t="s">
        <v>231</v>
      </c>
    </row>
    <row r="1163" spans="1:11">
      <c r="A1163" s="69" t="s">
        <v>5467</v>
      </c>
      <c r="B1163" t="s">
        <v>81</v>
      </c>
      <c r="C1163" t="s">
        <v>3352</v>
      </c>
      <c r="D1163" t="s">
        <v>82</v>
      </c>
      <c r="E1163" t="s">
        <v>217</v>
      </c>
      <c r="G1163" t="s">
        <v>5468</v>
      </c>
      <c r="H1163" t="s">
        <v>217</v>
      </c>
      <c r="I1163" t="s">
        <v>4688</v>
      </c>
      <c r="J1163" t="s">
        <v>1835</v>
      </c>
      <c r="K1163" t="s">
        <v>1836</v>
      </c>
    </row>
    <row r="1164" spans="1:11">
      <c r="A1164" s="69" t="s">
        <v>5467</v>
      </c>
      <c r="B1164" t="s">
        <v>81</v>
      </c>
      <c r="C1164" t="s">
        <v>3353</v>
      </c>
      <c r="D1164" t="s">
        <v>84</v>
      </c>
      <c r="E1164" t="s">
        <v>217</v>
      </c>
      <c r="G1164" t="s">
        <v>5468</v>
      </c>
      <c r="H1164" t="s">
        <v>217</v>
      </c>
      <c r="I1164" t="s">
        <v>4688</v>
      </c>
      <c r="J1164" t="s">
        <v>1835</v>
      </c>
      <c r="K1164" t="s">
        <v>1836</v>
      </c>
    </row>
    <row r="1165" spans="1:11">
      <c r="A1165" s="69" t="s">
        <v>5467</v>
      </c>
      <c r="B1165" t="s">
        <v>86</v>
      </c>
      <c r="C1165" t="s">
        <v>3108</v>
      </c>
      <c r="D1165" t="s">
        <v>3109</v>
      </c>
      <c r="E1165" t="s">
        <v>669</v>
      </c>
      <c r="G1165" t="s">
        <v>5469</v>
      </c>
      <c r="H1165" t="s">
        <v>669</v>
      </c>
      <c r="I1165" t="s">
        <v>4692</v>
      </c>
      <c r="J1165" t="s">
        <v>1349</v>
      </c>
      <c r="K1165" t="s">
        <v>231</v>
      </c>
    </row>
    <row r="1166" spans="1:11">
      <c r="A1166" s="69" t="s">
        <v>5467</v>
      </c>
      <c r="B1166" t="s">
        <v>86</v>
      </c>
      <c r="C1166" t="s">
        <v>3110</v>
      </c>
      <c r="D1166" t="s">
        <v>85</v>
      </c>
      <c r="E1166" t="s">
        <v>669</v>
      </c>
      <c r="F1166" t="s">
        <v>3111</v>
      </c>
      <c r="G1166" t="s">
        <v>5469</v>
      </c>
      <c r="H1166" t="s">
        <v>669</v>
      </c>
      <c r="I1166" t="s">
        <v>4692</v>
      </c>
      <c r="J1166" t="s">
        <v>1349</v>
      </c>
      <c r="K1166" t="s">
        <v>231</v>
      </c>
    </row>
    <row r="1167" spans="1:11">
      <c r="A1167" s="69" t="s">
        <v>5467</v>
      </c>
      <c r="B1167" t="s">
        <v>86</v>
      </c>
      <c r="C1167" t="s">
        <v>3112</v>
      </c>
      <c r="D1167" t="s">
        <v>88</v>
      </c>
      <c r="E1167" t="s">
        <v>3113</v>
      </c>
      <c r="F1167" t="s">
        <v>3114</v>
      </c>
      <c r="G1167" t="s">
        <v>5469</v>
      </c>
      <c r="H1167" t="s">
        <v>669</v>
      </c>
      <c r="I1167" t="s">
        <v>4692</v>
      </c>
      <c r="J1167" t="s">
        <v>1349</v>
      </c>
      <c r="K1167" t="s">
        <v>231</v>
      </c>
    </row>
    <row r="1168" spans="1:11">
      <c r="A1168" s="69" t="s">
        <v>5467</v>
      </c>
      <c r="B1168" t="s">
        <v>86</v>
      </c>
      <c r="C1168" t="s">
        <v>3355</v>
      </c>
      <c r="D1168" t="s">
        <v>2974</v>
      </c>
      <c r="E1168" t="s">
        <v>3125</v>
      </c>
      <c r="F1168" t="s">
        <v>3356</v>
      </c>
      <c r="G1168" t="s">
        <v>5468</v>
      </c>
      <c r="H1168" t="s">
        <v>3125</v>
      </c>
      <c r="I1168" t="s">
        <v>4692</v>
      </c>
      <c r="J1168" t="s">
        <v>1835</v>
      </c>
      <c r="K1168" t="s">
        <v>1836</v>
      </c>
    </row>
    <row r="1169" spans="1:11">
      <c r="A1169" s="69" t="s">
        <v>5467</v>
      </c>
      <c r="B1169" t="s">
        <v>86</v>
      </c>
      <c r="C1169" t="s">
        <v>3357</v>
      </c>
      <c r="D1169" t="s">
        <v>88</v>
      </c>
      <c r="E1169" t="s">
        <v>217</v>
      </c>
      <c r="F1169" t="s">
        <v>3358</v>
      </c>
      <c r="G1169" t="s">
        <v>5468</v>
      </c>
      <c r="H1169" t="s">
        <v>217</v>
      </c>
      <c r="I1169" t="s">
        <v>4692</v>
      </c>
      <c r="J1169" t="s">
        <v>1835</v>
      </c>
      <c r="K1169" t="s">
        <v>1836</v>
      </c>
    </row>
    <row r="1170" spans="1:11">
      <c r="A1170" s="69" t="s">
        <v>5467</v>
      </c>
      <c r="B1170" t="s">
        <v>86</v>
      </c>
      <c r="C1170" t="s">
        <v>3359</v>
      </c>
      <c r="D1170" t="s">
        <v>3117</v>
      </c>
      <c r="E1170" t="s">
        <v>217</v>
      </c>
      <c r="F1170" t="s">
        <v>3360</v>
      </c>
      <c r="G1170" t="s">
        <v>5468</v>
      </c>
      <c r="H1170" t="s">
        <v>217</v>
      </c>
      <c r="I1170" t="s">
        <v>4692</v>
      </c>
      <c r="J1170" t="s">
        <v>1835</v>
      </c>
      <c r="K1170" t="s">
        <v>1836</v>
      </c>
    </row>
    <row r="1171" spans="1:11">
      <c r="A1171" s="69" t="s">
        <v>5467</v>
      </c>
      <c r="B1171" t="s">
        <v>86</v>
      </c>
      <c r="C1171" t="s">
        <v>2979</v>
      </c>
      <c r="D1171" t="s">
        <v>2980</v>
      </c>
      <c r="F1171" t="s">
        <v>2982</v>
      </c>
      <c r="G1171" t="s">
        <v>5442</v>
      </c>
      <c r="I1171" t="s">
        <v>4692</v>
      </c>
    </row>
    <row r="1172" spans="1:11">
      <c r="A1172" s="69" t="s">
        <v>5467</v>
      </c>
      <c r="B1172" t="s">
        <v>86</v>
      </c>
      <c r="C1172" t="s">
        <v>2983</v>
      </c>
      <c r="D1172" t="s">
        <v>2980</v>
      </c>
      <c r="G1172" t="s">
        <v>5442</v>
      </c>
      <c r="I1172" t="s">
        <v>4692</v>
      </c>
    </row>
    <row r="1173" spans="1:11">
      <c r="A1173" s="69" t="s">
        <v>5467</v>
      </c>
      <c r="B1173" t="s">
        <v>86</v>
      </c>
      <c r="C1173" t="s">
        <v>2986</v>
      </c>
      <c r="D1173" t="s">
        <v>2974</v>
      </c>
      <c r="E1173" t="s">
        <v>2987</v>
      </c>
      <c r="F1173" t="s">
        <v>2989</v>
      </c>
      <c r="G1173" t="s">
        <v>5443</v>
      </c>
      <c r="I1173" t="s">
        <v>4692</v>
      </c>
    </row>
    <row r="1174" spans="1:11">
      <c r="A1174" s="69" t="s">
        <v>5467</v>
      </c>
      <c r="B1174" t="s">
        <v>86</v>
      </c>
      <c r="C1174" t="s">
        <v>3115</v>
      </c>
      <c r="D1174" t="s">
        <v>2977</v>
      </c>
      <c r="E1174" t="s">
        <v>669</v>
      </c>
      <c r="G1174" t="s">
        <v>5469</v>
      </c>
      <c r="H1174" t="s">
        <v>669</v>
      </c>
      <c r="I1174" t="s">
        <v>4692</v>
      </c>
      <c r="J1174" t="s">
        <v>1349</v>
      </c>
      <c r="K1174" t="s">
        <v>231</v>
      </c>
    </row>
    <row r="1175" spans="1:11">
      <c r="A1175" s="69" t="s">
        <v>5467</v>
      </c>
      <c r="B1175" t="s">
        <v>86</v>
      </c>
      <c r="C1175" t="s">
        <v>3116</v>
      </c>
      <c r="D1175" t="s">
        <v>3117</v>
      </c>
      <c r="E1175" t="s">
        <v>1889</v>
      </c>
      <c r="G1175" t="s">
        <v>5469</v>
      </c>
      <c r="H1175" t="s">
        <v>1889</v>
      </c>
      <c r="I1175" t="s">
        <v>4692</v>
      </c>
      <c r="J1175" t="s">
        <v>1349</v>
      </c>
      <c r="K1175" t="s">
        <v>231</v>
      </c>
    </row>
    <row r="1176" spans="1:11">
      <c r="A1176" s="69" t="s">
        <v>5467</v>
      </c>
      <c r="B1176" t="s">
        <v>86</v>
      </c>
      <c r="C1176" t="s">
        <v>2990</v>
      </c>
      <c r="D1176" t="s">
        <v>2957</v>
      </c>
      <c r="E1176" t="s">
        <v>2893</v>
      </c>
      <c r="G1176" t="s">
        <v>5470</v>
      </c>
      <c r="H1176" t="s">
        <v>3050</v>
      </c>
      <c r="I1176" t="s">
        <v>4692</v>
      </c>
      <c r="J1176" t="s">
        <v>1484</v>
      </c>
      <c r="K1176" t="s">
        <v>231</v>
      </c>
    </row>
    <row r="1177" spans="1:11">
      <c r="A1177" s="69" t="s">
        <v>5467</v>
      </c>
      <c r="B1177" t="s">
        <v>86</v>
      </c>
      <c r="C1177" t="s">
        <v>3361</v>
      </c>
      <c r="D1177" t="s">
        <v>85</v>
      </c>
      <c r="E1177" t="s">
        <v>217</v>
      </c>
      <c r="G1177" t="s">
        <v>5468</v>
      </c>
      <c r="H1177" t="s">
        <v>217</v>
      </c>
      <c r="I1177" t="s">
        <v>4692</v>
      </c>
      <c r="J1177" t="s">
        <v>1835</v>
      </c>
      <c r="K1177" t="s">
        <v>1836</v>
      </c>
    </row>
    <row r="1178" spans="1:11">
      <c r="A1178" s="69" t="s">
        <v>5467</v>
      </c>
      <c r="B1178" t="s">
        <v>86</v>
      </c>
      <c r="C1178" t="s">
        <v>2992</v>
      </c>
      <c r="D1178" t="s">
        <v>2993</v>
      </c>
      <c r="E1178" t="s">
        <v>2847</v>
      </c>
      <c r="G1178" t="s">
        <v>5470</v>
      </c>
      <c r="H1178" t="s">
        <v>3391</v>
      </c>
      <c r="I1178" t="s">
        <v>4692</v>
      </c>
      <c r="J1178" t="s">
        <v>1484</v>
      </c>
      <c r="K1178" t="s">
        <v>231</v>
      </c>
    </row>
    <row r="1179" spans="1:11">
      <c r="A1179" s="69" t="s">
        <v>5467</v>
      </c>
      <c r="B1179" t="s">
        <v>86</v>
      </c>
      <c r="C1179" t="s">
        <v>2992</v>
      </c>
      <c r="D1179" t="s">
        <v>2993</v>
      </c>
      <c r="E1179" t="s">
        <v>2847</v>
      </c>
      <c r="G1179" t="s">
        <v>5470</v>
      </c>
      <c r="H1179" t="s">
        <v>3391</v>
      </c>
      <c r="I1179" t="s">
        <v>4692</v>
      </c>
      <c r="J1179" t="s">
        <v>1484</v>
      </c>
      <c r="K1179" t="s">
        <v>231</v>
      </c>
    </row>
    <row r="1180" spans="1:11">
      <c r="A1180" s="69" t="s">
        <v>5467</v>
      </c>
      <c r="B1180" t="s">
        <v>87</v>
      </c>
      <c r="C1180" t="s">
        <v>3363</v>
      </c>
      <c r="D1180" t="s">
        <v>90</v>
      </c>
      <c r="E1180" t="s">
        <v>3125</v>
      </c>
      <c r="G1180" t="s">
        <v>5468</v>
      </c>
      <c r="H1180" t="s">
        <v>3125</v>
      </c>
      <c r="I1180" t="s">
        <v>4696</v>
      </c>
      <c r="J1180" t="s">
        <v>1835</v>
      </c>
      <c r="K1180" t="s">
        <v>1836</v>
      </c>
    </row>
    <row r="1181" spans="1:11">
      <c r="A1181" s="69" t="s">
        <v>5467</v>
      </c>
      <c r="B1181" t="s">
        <v>87</v>
      </c>
      <c r="C1181" t="s">
        <v>3364</v>
      </c>
      <c r="D1181" t="s">
        <v>88</v>
      </c>
      <c r="E1181" t="s">
        <v>217</v>
      </c>
      <c r="G1181" t="s">
        <v>5468</v>
      </c>
      <c r="H1181" t="s">
        <v>217</v>
      </c>
      <c r="I1181" t="s">
        <v>4696</v>
      </c>
      <c r="J1181" t="s">
        <v>1835</v>
      </c>
      <c r="K1181" t="s">
        <v>1836</v>
      </c>
    </row>
    <row r="1182" spans="1:11">
      <c r="A1182" s="69" t="s">
        <v>5467</v>
      </c>
      <c r="B1182" t="s">
        <v>87</v>
      </c>
      <c r="C1182" t="s">
        <v>3119</v>
      </c>
      <c r="D1182" t="s">
        <v>2957</v>
      </c>
      <c r="E1182" t="s">
        <v>669</v>
      </c>
      <c r="F1182" t="s">
        <v>3120</v>
      </c>
      <c r="G1182" t="s">
        <v>5469</v>
      </c>
      <c r="H1182" t="s">
        <v>669</v>
      </c>
      <c r="I1182" t="s">
        <v>4696</v>
      </c>
      <c r="J1182" t="s">
        <v>1349</v>
      </c>
      <c r="K1182" t="s">
        <v>231</v>
      </c>
    </row>
    <row r="1183" spans="1:11">
      <c r="A1183" s="69" t="s">
        <v>5467</v>
      </c>
      <c r="B1183" t="s">
        <v>87</v>
      </c>
      <c r="C1183" t="s">
        <v>2996</v>
      </c>
      <c r="D1183" t="s">
        <v>2957</v>
      </c>
      <c r="G1183" t="s">
        <v>5444</v>
      </c>
      <c r="I1183" t="s">
        <v>4696</v>
      </c>
    </row>
    <row r="1184" spans="1:11">
      <c r="A1184" s="69" t="s">
        <v>5467</v>
      </c>
      <c r="B1184" t="s">
        <v>92</v>
      </c>
      <c r="C1184" t="s">
        <v>2999</v>
      </c>
      <c r="E1184" t="s">
        <v>669</v>
      </c>
      <c r="G1184" t="s">
        <v>5445</v>
      </c>
      <c r="I1184" t="s">
        <v>4700</v>
      </c>
    </row>
    <row r="1185" spans="1:11">
      <c r="A1185" s="69" t="s">
        <v>5467</v>
      </c>
      <c r="B1185" t="s">
        <v>92</v>
      </c>
      <c r="C1185" t="s">
        <v>2999</v>
      </c>
      <c r="E1185" t="s">
        <v>669</v>
      </c>
      <c r="G1185" t="s">
        <v>5469</v>
      </c>
      <c r="H1185" t="s">
        <v>669</v>
      </c>
      <c r="I1185" t="s">
        <v>4700</v>
      </c>
      <c r="J1185" t="s">
        <v>1349</v>
      </c>
      <c r="K1185" t="s">
        <v>231</v>
      </c>
    </row>
    <row r="1186" spans="1:11">
      <c r="A1186" s="69" t="s">
        <v>5467</v>
      </c>
      <c r="B1186" t="s">
        <v>92</v>
      </c>
      <c r="C1186" t="s">
        <v>3366</v>
      </c>
      <c r="D1186" t="s">
        <v>93</v>
      </c>
      <c r="E1186" t="s">
        <v>217</v>
      </c>
      <c r="G1186" t="s">
        <v>5468</v>
      </c>
      <c r="H1186" t="s">
        <v>217</v>
      </c>
      <c r="I1186" t="s">
        <v>4700</v>
      </c>
      <c r="J1186" t="s">
        <v>1835</v>
      </c>
      <c r="K1186" t="s">
        <v>1836</v>
      </c>
    </row>
    <row r="1187" spans="1:11">
      <c r="A1187" s="69" t="s">
        <v>5467</v>
      </c>
      <c r="B1187" t="s">
        <v>92</v>
      </c>
      <c r="C1187" t="s">
        <v>3367</v>
      </c>
      <c r="D1187" t="s">
        <v>93</v>
      </c>
      <c r="E1187" t="s">
        <v>3125</v>
      </c>
      <c r="F1187" t="s">
        <v>3368</v>
      </c>
      <c r="G1187" t="s">
        <v>5468</v>
      </c>
      <c r="H1187" t="s">
        <v>3125</v>
      </c>
      <c r="I1187" t="s">
        <v>4700</v>
      </c>
      <c r="J1187" t="s">
        <v>1835</v>
      </c>
      <c r="K1187" t="s">
        <v>1836</v>
      </c>
    </row>
    <row r="1188" spans="1:11">
      <c r="A1188" s="69" t="s">
        <v>5467</v>
      </c>
      <c r="B1188" t="s">
        <v>92</v>
      </c>
      <c r="C1188" t="s">
        <v>3001</v>
      </c>
      <c r="D1188" t="s">
        <v>94</v>
      </c>
      <c r="E1188" t="s">
        <v>3002</v>
      </c>
      <c r="F1188" t="s">
        <v>3004</v>
      </c>
      <c r="G1188" t="s">
        <v>5471</v>
      </c>
      <c r="H1188" t="s">
        <v>3488</v>
      </c>
      <c r="I1188" t="s">
        <v>4700</v>
      </c>
      <c r="J1188" t="s">
        <v>2345</v>
      </c>
      <c r="K1188" t="s">
        <v>1265</v>
      </c>
    </row>
    <row r="1189" spans="1:11">
      <c r="A1189" s="69" t="s">
        <v>5467</v>
      </c>
      <c r="B1189" t="s">
        <v>92</v>
      </c>
      <c r="C1189" t="s">
        <v>3370</v>
      </c>
      <c r="D1189" t="s">
        <v>94</v>
      </c>
      <c r="E1189" t="s">
        <v>3257</v>
      </c>
      <c r="F1189" t="s">
        <v>3371</v>
      </c>
      <c r="G1189" t="s">
        <v>5468</v>
      </c>
      <c r="H1189" t="s">
        <v>217</v>
      </c>
      <c r="I1189" t="s">
        <v>4700</v>
      </c>
      <c r="J1189" t="s">
        <v>1835</v>
      </c>
      <c r="K1189" t="s">
        <v>1836</v>
      </c>
    </row>
    <row r="1190" spans="1:11">
      <c r="A1190" s="69" t="s">
        <v>5467</v>
      </c>
      <c r="B1190" t="s">
        <v>92</v>
      </c>
      <c r="C1190" t="s">
        <v>3372</v>
      </c>
      <c r="D1190" t="s">
        <v>93</v>
      </c>
      <c r="E1190" t="s">
        <v>3373</v>
      </c>
      <c r="G1190" t="s">
        <v>5468</v>
      </c>
      <c r="H1190" t="s">
        <v>217</v>
      </c>
      <c r="I1190" t="s">
        <v>4700</v>
      </c>
      <c r="J1190" t="s">
        <v>1835</v>
      </c>
      <c r="K1190" t="s">
        <v>1836</v>
      </c>
    </row>
    <row r="1191" spans="1:11">
      <c r="A1191" s="69" t="s">
        <v>5467</v>
      </c>
      <c r="B1191" t="s">
        <v>92</v>
      </c>
      <c r="C1191" t="s">
        <v>3005</v>
      </c>
      <c r="D1191" t="s">
        <v>2957</v>
      </c>
      <c r="E1191" t="s">
        <v>3006</v>
      </c>
      <c r="G1191" t="s">
        <v>5446</v>
      </c>
      <c r="I1191" t="s">
        <v>4700</v>
      </c>
    </row>
    <row r="1192" spans="1:11">
      <c r="A1192" s="69" t="s">
        <v>5467</v>
      </c>
      <c r="B1192" t="s">
        <v>92</v>
      </c>
      <c r="C1192" t="s">
        <v>3374</v>
      </c>
      <c r="D1192" t="s">
        <v>93</v>
      </c>
      <c r="E1192" t="s">
        <v>3375</v>
      </c>
      <c r="F1192" t="s">
        <v>3376</v>
      </c>
      <c r="G1192" t="s">
        <v>5468</v>
      </c>
      <c r="H1192" t="s">
        <v>217</v>
      </c>
      <c r="I1192" t="s">
        <v>4700</v>
      </c>
      <c r="J1192" t="s">
        <v>1835</v>
      </c>
      <c r="K1192" t="s">
        <v>1836</v>
      </c>
    </row>
    <row r="1193" spans="1:11">
      <c r="A1193" s="69" t="s">
        <v>5467</v>
      </c>
      <c r="B1193" t="s">
        <v>92</v>
      </c>
      <c r="C1193" t="s">
        <v>3377</v>
      </c>
      <c r="D1193" t="s">
        <v>93</v>
      </c>
      <c r="E1193" t="s">
        <v>3378</v>
      </c>
      <c r="F1193" t="s">
        <v>3379</v>
      </c>
      <c r="G1193" t="s">
        <v>5468</v>
      </c>
      <c r="H1193" t="s">
        <v>217</v>
      </c>
      <c r="I1193" t="s">
        <v>4700</v>
      </c>
      <c r="J1193" t="s">
        <v>1835</v>
      </c>
      <c r="K1193" t="s">
        <v>1836</v>
      </c>
    </row>
    <row r="1194" spans="1:11">
      <c r="A1194" s="69" t="s">
        <v>5467</v>
      </c>
      <c r="B1194" t="s">
        <v>92</v>
      </c>
      <c r="C1194" t="s">
        <v>3008</v>
      </c>
      <c r="D1194" t="s">
        <v>96</v>
      </c>
      <c r="G1194" t="s">
        <v>5447</v>
      </c>
      <c r="I1194" t="s">
        <v>4700</v>
      </c>
    </row>
    <row r="1195" spans="1:11">
      <c r="A1195" s="69" t="s">
        <v>5467</v>
      </c>
      <c r="B1195" t="s">
        <v>98</v>
      </c>
      <c r="C1195" t="s">
        <v>3381</v>
      </c>
      <c r="D1195" t="s">
        <v>99</v>
      </c>
      <c r="E1195" t="s">
        <v>3382</v>
      </c>
      <c r="F1195" t="s">
        <v>3383</v>
      </c>
      <c r="G1195" t="s">
        <v>5468</v>
      </c>
      <c r="H1195" t="s">
        <v>217</v>
      </c>
      <c r="I1195" t="s">
        <v>4704</v>
      </c>
      <c r="J1195" t="s">
        <v>1835</v>
      </c>
      <c r="K1195" t="s">
        <v>1836</v>
      </c>
    </row>
    <row r="1196" spans="1:11">
      <c r="A1196" s="69" t="s">
        <v>5467</v>
      </c>
      <c r="B1196" t="s">
        <v>98</v>
      </c>
      <c r="C1196" t="s">
        <v>3013</v>
      </c>
      <c r="D1196" t="s">
        <v>104</v>
      </c>
      <c r="E1196" t="s">
        <v>2847</v>
      </c>
      <c r="G1196" t="s">
        <v>5470</v>
      </c>
      <c r="H1196" t="s">
        <v>3391</v>
      </c>
      <c r="I1196" t="s">
        <v>4704</v>
      </c>
      <c r="J1196" t="s">
        <v>1484</v>
      </c>
      <c r="K1196" t="s">
        <v>231</v>
      </c>
    </row>
    <row r="1197" spans="1:11">
      <c r="A1197" s="69" t="s">
        <v>5467</v>
      </c>
      <c r="B1197" t="s">
        <v>98</v>
      </c>
      <c r="C1197" t="s">
        <v>3014</v>
      </c>
      <c r="D1197" t="s">
        <v>101</v>
      </c>
      <c r="E1197" t="s">
        <v>3015</v>
      </c>
      <c r="F1197" t="s">
        <v>3016</v>
      </c>
      <c r="G1197" t="s">
        <v>5470</v>
      </c>
      <c r="H1197" t="s">
        <v>217</v>
      </c>
      <c r="I1197" t="s">
        <v>4704</v>
      </c>
      <c r="J1197" t="s">
        <v>1484</v>
      </c>
      <c r="K1197" t="s">
        <v>231</v>
      </c>
    </row>
    <row r="1198" spans="1:11">
      <c r="A1198" s="69" t="s">
        <v>5467</v>
      </c>
      <c r="B1198" t="s">
        <v>98</v>
      </c>
      <c r="C1198" t="s">
        <v>3017</v>
      </c>
      <c r="D1198" t="s">
        <v>2957</v>
      </c>
      <c r="E1198" t="s">
        <v>2847</v>
      </c>
      <c r="G1198" t="s">
        <v>5470</v>
      </c>
      <c r="H1198" t="s">
        <v>3391</v>
      </c>
      <c r="I1198" t="s">
        <v>4704</v>
      </c>
      <c r="J1198" t="s">
        <v>1484</v>
      </c>
      <c r="K1198" t="s">
        <v>231</v>
      </c>
    </row>
    <row r="1199" spans="1:11">
      <c r="A1199" s="69" t="s">
        <v>5467</v>
      </c>
      <c r="B1199" t="s">
        <v>98</v>
      </c>
      <c r="C1199" t="s">
        <v>3384</v>
      </c>
      <c r="D1199" t="s">
        <v>2957</v>
      </c>
      <c r="E1199" t="s">
        <v>217</v>
      </c>
      <c r="G1199" t="s">
        <v>5468</v>
      </c>
      <c r="H1199" t="s">
        <v>217</v>
      </c>
      <c r="I1199" t="s">
        <v>4704</v>
      </c>
      <c r="J1199" t="s">
        <v>1835</v>
      </c>
      <c r="K1199" t="s">
        <v>1836</v>
      </c>
    </row>
    <row r="1200" spans="1:11">
      <c r="A1200" s="69" t="s">
        <v>5472</v>
      </c>
      <c r="B1200" t="s">
        <v>32</v>
      </c>
      <c r="C1200" t="s">
        <v>2833</v>
      </c>
      <c r="D1200" t="s">
        <v>36</v>
      </c>
      <c r="G1200" t="s">
        <v>5435</v>
      </c>
      <c r="I1200" t="s">
        <v>4633</v>
      </c>
    </row>
    <row r="1201" spans="1:11">
      <c r="A1201" s="69" t="s">
        <v>5472</v>
      </c>
      <c r="B1201" t="s">
        <v>32</v>
      </c>
      <c r="C1201" t="s">
        <v>3387</v>
      </c>
      <c r="D1201" t="s">
        <v>2863</v>
      </c>
      <c r="E1201" t="s">
        <v>3388</v>
      </c>
      <c r="F1201" t="s">
        <v>3389</v>
      </c>
      <c r="G1201" t="s">
        <v>5438</v>
      </c>
      <c r="H1201" t="s">
        <v>3388</v>
      </c>
      <c r="I1201" t="s">
        <v>4633</v>
      </c>
    </row>
    <row r="1202" spans="1:11">
      <c r="A1202" s="69" t="s">
        <v>5472</v>
      </c>
      <c r="B1202" t="s">
        <v>55</v>
      </c>
      <c r="C1202" t="s">
        <v>2843</v>
      </c>
      <c r="D1202" t="s">
        <v>35</v>
      </c>
      <c r="E1202" t="s">
        <v>2844</v>
      </c>
      <c r="F1202" t="s">
        <v>2845</v>
      </c>
      <c r="G1202" t="s">
        <v>5438</v>
      </c>
      <c r="H1202" t="s">
        <v>3493</v>
      </c>
      <c r="I1202" t="s">
        <v>4637</v>
      </c>
    </row>
    <row r="1203" spans="1:11">
      <c r="A1203" s="69" t="s">
        <v>5472</v>
      </c>
      <c r="B1203" t="s">
        <v>55</v>
      </c>
      <c r="C1203" t="s">
        <v>2850</v>
      </c>
      <c r="D1203" t="s">
        <v>38</v>
      </c>
      <c r="E1203" t="s">
        <v>2851</v>
      </c>
      <c r="F1203" t="s">
        <v>2852</v>
      </c>
      <c r="G1203" t="s">
        <v>5473</v>
      </c>
      <c r="H1203" t="s">
        <v>1333</v>
      </c>
      <c r="I1203" t="s">
        <v>4637</v>
      </c>
      <c r="J1203" t="s">
        <v>1630</v>
      </c>
      <c r="K1203" t="s">
        <v>231</v>
      </c>
    </row>
    <row r="1204" spans="1:11">
      <c r="A1204" s="69" t="s">
        <v>5472</v>
      </c>
      <c r="B1204" t="s">
        <v>55</v>
      </c>
      <c r="C1204" t="s">
        <v>2861</v>
      </c>
      <c r="D1204" t="s">
        <v>58</v>
      </c>
      <c r="E1204" t="s">
        <v>2851</v>
      </c>
      <c r="F1204" t="s">
        <v>2852</v>
      </c>
      <c r="G1204" t="s">
        <v>5473</v>
      </c>
      <c r="H1204" t="s">
        <v>1333</v>
      </c>
      <c r="I1204" t="s">
        <v>4637</v>
      </c>
      <c r="J1204" t="s">
        <v>1630</v>
      </c>
      <c r="K1204" t="s">
        <v>231</v>
      </c>
    </row>
    <row r="1205" spans="1:11">
      <c r="A1205" s="69" t="s">
        <v>5472</v>
      </c>
      <c r="B1205" t="s">
        <v>55</v>
      </c>
      <c r="C1205" t="s">
        <v>2862</v>
      </c>
      <c r="D1205" t="s">
        <v>2863</v>
      </c>
      <c r="G1205" t="s">
        <v>5435</v>
      </c>
      <c r="I1205" t="s">
        <v>4637</v>
      </c>
    </row>
    <row r="1206" spans="1:11">
      <c r="A1206" s="69" t="s">
        <v>5472</v>
      </c>
      <c r="B1206" t="s">
        <v>55</v>
      </c>
      <c r="C1206" t="s">
        <v>2864</v>
      </c>
      <c r="D1206" t="s">
        <v>2863</v>
      </c>
      <c r="G1206" t="s">
        <v>5435</v>
      </c>
      <c r="I1206" t="s">
        <v>4637</v>
      </c>
    </row>
    <row r="1207" spans="1:11">
      <c r="A1207" s="69" t="s">
        <v>5472</v>
      </c>
      <c r="B1207" t="s">
        <v>55</v>
      </c>
      <c r="C1207" t="s">
        <v>2865</v>
      </c>
      <c r="D1207" t="s">
        <v>2866</v>
      </c>
      <c r="G1207" t="s">
        <v>5435</v>
      </c>
      <c r="I1207" t="s">
        <v>4637</v>
      </c>
    </row>
    <row r="1208" spans="1:11">
      <c r="A1208" s="69" t="s">
        <v>5472</v>
      </c>
      <c r="B1208" t="s">
        <v>55</v>
      </c>
      <c r="C1208" t="s">
        <v>2867</v>
      </c>
      <c r="D1208" t="s">
        <v>2868</v>
      </c>
      <c r="G1208" t="s">
        <v>5435</v>
      </c>
      <c r="I1208" t="s">
        <v>4637</v>
      </c>
    </row>
    <row r="1209" spans="1:11">
      <c r="A1209" s="69" t="s">
        <v>5472</v>
      </c>
      <c r="B1209" t="s">
        <v>55</v>
      </c>
      <c r="C1209" t="s">
        <v>2869</v>
      </c>
      <c r="D1209" t="s">
        <v>2868</v>
      </c>
      <c r="G1209" t="s">
        <v>5435</v>
      </c>
      <c r="I1209" t="s">
        <v>4637</v>
      </c>
    </row>
    <row r="1210" spans="1:11">
      <c r="A1210" s="69" t="s">
        <v>5472</v>
      </c>
      <c r="B1210" t="s">
        <v>55</v>
      </c>
      <c r="C1210" t="s">
        <v>2870</v>
      </c>
      <c r="D1210" t="s">
        <v>2868</v>
      </c>
      <c r="G1210" t="s">
        <v>5435</v>
      </c>
      <c r="I1210" t="s">
        <v>4637</v>
      </c>
    </row>
    <row r="1211" spans="1:11">
      <c r="A1211" s="69" t="s">
        <v>5472</v>
      </c>
      <c r="B1211" t="s">
        <v>55</v>
      </c>
      <c r="C1211" t="s">
        <v>2871</v>
      </c>
      <c r="D1211" t="s">
        <v>2868</v>
      </c>
      <c r="G1211" t="s">
        <v>5435</v>
      </c>
      <c r="I1211" t="s">
        <v>4637</v>
      </c>
    </row>
    <row r="1212" spans="1:11">
      <c r="A1212" s="69" t="s">
        <v>5472</v>
      </c>
      <c r="B1212" t="s">
        <v>55</v>
      </c>
      <c r="C1212" t="s">
        <v>2872</v>
      </c>
      <c r="D1212" t="s">
        <v>36</v>
      </c>
      <c r="G1212" t="s">
        <v>5435</v>
      </c>
      <c r="I1212" t="s">
        <v>4637</v>
      </c>
    </row>
    <row r="1213" spans="1:11">
      <c r="A1213" s="69" t="s">
        <v>5472</v>
      </c>
      <c r="B1213" t="s">
        <v>55</v>
      </c>
      <c r="C1213" t="s">
        <v>2873</v>
      </c>
      <c r="D1213" t="s">
        <v>35</v>
      </c>
      <c r="G1213" t="s">
        <v>5435</v>
      </c>
      <c r="I1213" t="s">
        <v>4637</v>
      </c>
    </row>
    <row r="1214" spans="1:11">
      <c r="A1214" s="69" t="s">
        <v>5472</v>
      </c>
      <c r="B1214" t="s">
        <v>55</v>
      </c>
      <c r="C1214" t="s">
        <v>2874</v>
      </c>
      <c r="D1214" t="s">
        <v>40</v>
      </c>
      <c r="G1214" t="s">
        <v>5435</v>
      </c>
      <c r="I1214" t="s">
        <v>4637</v>
      </c>
    </row>
    <row r="1215" spans="1:11">
      <c r="A1215" s="69" t="s">
        <v>5472</v>
      </c>
      <c r="B1215" t="s">
        <v>55</v>
      </c>
      <c r="C1215" t="s">
        <v>2875</v>
      </c>
      <c r="D1215" t="s">
        <v>2876</v>
      </c>
      <c r="G1215" t="s">
        <v>5435</v>
      </c>
      <c r="I1215" t="s">
        <v>4637</v>
      </c>
    </row>
    <row r="1216" spans="1:11">
      <c r="A1216" s="69" t="s">
        <v>5472</v>
      </c>
      <c r="B1216" t="s">
        <v>55</v>
      </c>
      <c r="C1216" t="s">
        <v>2877</v>
      </c>
      <c r="D1216" t="s">
        <v>35</v>
      </c>
      <c r="G1216" t="s">
        <v>5435</v>
      </c>
      <c r="I1216" t="s">
        <v>4637</v>
      </c>
    </row>
    <row r="1217" spans="1:11">
      <c r="A1217" s="69" t="s">
        <v>5472</v>
      </c>
      <c r="B1217" t="s">
        <v>55</v>
      </c>
      <c r="C1217" t="s">
        <v>2880</v>
      </c>
      <c r="D1217" t="s">
        <v>2881</v>
      </c>
      <c r="E1217" t="s">
        <v>1333</v>
      </c>
      <c r="F1217" t="s">
        <v>2882</v>
      </c>
      <c r="G1217" t="s">
        <v>5473</v>
      </c>
      <c r="H1217" t="s">
        <v>1333</v>
      </c>
      <c r="I1217" t="s">
        <v>4637</v>
      </c>
      <c r="J1217" t="s">
        <v>1630</v>
      </c>
      <c r="K1217" t="s">
        <v>231</v>
      </c>
    </row>
    <row r="1218" spans="1:11">
      <c r="A1218" s="69" t="s">
        <v>5472</v>
      </c>
      <c r="B1218" t="s">
        <v>59</v>
      </c>
      <c r="C1218" t="s">
        <v>2887</v>
      </c>
      <c r="D1218" t="s">
        <v>40</v>
      </c>
      <c r="F1218" t="s">
        <v>2888</v>
      </c>
      <c r="G1218" t="s">
        <v>5435</v>
      </c>
      <c r="I1218" t="s">
        <v>4641</v>
      </c>
    </row>
    <row r="1219" spans="1:11">
      <c r="A1219" s="69" t="s">
        <v>5472</v>
      </c>
      <c r="B1219" t="s">
        <v>70</v>
      </c>
      <c r="C1219" t="s">
        <v>2896</v>
      </c>
      <c r="D1219" t="s">
        <v>44</v>
      </c>
      <c r="E1219" t="s">
        <v>2897</v>
      </c>
      <c r="F1219" t="s">
        <v>2898</v>
      </c>
      <c r="G1219" t="s">
        <v>5473</v>
      </c>
      <c r="H1219" t="s">
        <v>1333</v>
      </c>
      <c r="I1219" t="s">
        <v>4645</v>
      </c>
      <c r="J1219" t="s">
        <v>1630</v>
      </c>
      <c r="K1219" t="s">
        <v>231</v>
      </c>
    </row>
    <row r="1220" spans="1:11">
      <c r="A1220" s="69" t="s">
        <v>5472</v>
      </c>
      <c r="B1220" t="s">
        <v>70</v>
      </c>
      <c r="C1220" t="s">
        <v>2900</v>
      </c>
      <c r="D1220" t="s">
        <v>58</v>
      </c>
      <c r="E1220" t="s">
        <v>1333</v>
      </c>
      <c r="F1220" t="s">
        <v>2901</v>
      </c>
      <c r="G1220" t="s">
        <v>5473</v>
      </c>
      <c r="H1220" t="s">
        <v>1333</v>
      </c>
      <c r="I1220" t="s">
        <v>4645</v>
      </c>
      <c r="J1220" t="s">
        <v>1630</v>
      </c>
      <c r="K1220" t="s">
        <v>231</v>
      </c>
    </row>
    <row r="1221" spans="1:11">
      <c r="A1221" s="69" t="s">
        <v>5472</v>
      </c>
      <c r="B1221" t="s">
        <v>70</v>
      </c>
      <c r="C1221" t="s">
        <v>2903</v>
      </c>
      <c r="D1221" t="s">
        <v>36</v>
      </c>
      <c r="G1221" t="s">
        <v>5435</v>
      </c>
      <c r="I1221" t="s">
        <v>4645</v>
      </c>
    </row>
    <row r="1222" spans="1:11">
      <c r="A1222" s="69" t="s">
        <v>5472</v>
      </c>
      <c r="B1222" t="s">
        <v>106</v>
      </c>
      <c r="C1222" t="s">
        <v>3065</v>
      </c>
      <c r="E1222" t="s">
        <v>3066</v>
      </c>
      <c r="F1222" t="s">
        <v>3067</v>
      </c>
      <c r="G1222" t="s">
        <v>5438</v>
      </c>
      <c r="H1222" t="s">
        <v>3497</v>
      </c>
      <c r="I1222" t="s">
        <v>4649</v>
      </c>
    </row>
    <row r="1223" spans="1:11" ht="409.6">
      <c r="A1223" s="69" t="s">
        <v>5472</v>
      </c>
      <c r="B1223" t="s">
        <v>106</v>
      </c>
      <c r="C1223" t="s">
        <v>2915</v>
      </c>
      <c r="D1223" t="s">
        <v>2916</v>
      </c>
      <c r="E1223" t="s">
        <v>1333</v>
      </c>
      <c r="G1223" t="s">
        <v>5473</v>
      </c>
      <c r="H1223" t="s">
        <v>1333</v>
      </c>
      <c r="I1223" t="s">
        <v>4649</v>
      </c>
      <c r="J1223" s="218" t="s">
        <v>1630</v>
      </c>
      <c r="K1223" t="s">
        <v>231</v>
      </c>
    </row>
    <row r="1224" spans="1:11">
      <c r="A1224" s="69" t="s">
        <v>5472</v>
      </c>
      <c r="B1224" t="s">
        <v>72</v>
      </c>
      <c r="C1224" t="s">
        <v>2919</v>
      </c>
      <c r="D1224" t="s">
        <v>36</v>
      </c>
      <c r="F1224" t="s">
        <v>2920</v>
      </c>
      <c r="G1224" t="s">
        <v>5435</v>
      </c>
      <c r="I1224" t="s">
        <v>4653</v>
      </c>
    </row>
    <row r="1225" spans="1:11">
      <c r="A1225" s="69" t="s">
        <v>5472</v>
      </c>
      <c r="B1225" t="s">
        <v>72</v>
      </c>
      <c r="C1225" t="s">
        <v>2926</v>
      </c>
      <c r="D1225" t="s">
        <v>58</v>
      </c>
      <c r="G1225" t="s">
        <v>5435</v>
      </c>
      <c r="I1225" t="s">
        <v>4653</v>
      </c>
    </row>
    <row r="1226" spans="1:11" ht="15">
      <c r="A1226" s="69" t="s">
        <v>5472</v>
      </c>
      <c r="B1226" t="s">
        <v>72</v>
      </c>
      <c r="C1226" t="s">
        <v>2927</v>
      </c>
      <c r="D1226" t="s">
        <v>40</v>
      </c>
      <c r="G1226" t="s">
        <v>5435</v>
      </c>
      <c r="I1226" t="s">
        <v>4653</v>
      </c>
      <c r="J1226" s="218"/>
    </row>
    <row r="1227" spans="1:11">
      <c r="A1227" s="69" t="s">
        <v>5472</v>
      </c>
      <c r="B1227" t="s">
        <v>72</v>
      </c>
      <c r="C1227" t="s">
        <v>2928</v>
      </c>
      <c r="D1227" t="s">
        <v>42</v>
      </c>
      <c r="G1227" t="s">
        <v>5435</v>
      </c>
      <c r="I1227" t="s">
        <v>4653</v>
      </c>
    </row>
    <row r="1228" spans="1:11">
      <c r="A1228" s="69" t="s">
        <v>5472</v>
      </c>
      <c r="B1228" t="s">
        <v>72</v>
      </c>
      <c r="C1228" t="s">
        <v>2929</v>
      </c>
      <c r="D1228" t="s">
        <v>42</v>
      </c>
      <c r="G1228" t="s">
        <v>5435</v>
      </c>
      <c r="I1228" t="s">
        <v>4653</v>
      </c>
    </row>
    <row r="1229" spans="1:11">
      <c r="A1229" s="69" t="s">
        <v>5472</v>
      </c>
      <c r="B1229" t="s">
        <v>72</v>
      </c>
      <c r="C1229" t="s">
        <v>2930</v>
      </c>
      <c r="D1229" t="s">
        <v>2876</v>
      </c>
      <c r="G1229" t="s">
        <v>5435</v>
      </c>
      <c r="I1229" t="s">
        <v>4653</v>
      </c>
    </row>
    <row r="1230" spans="1:11" ht="15">
      <c r="A1230" s="69" t="s">
        <v>5472</v>
      </c>
      <c r="B1230" t="s">
        <v>72</v>
      </c>
      <c r="C1230" t="s">
        <v>2931</v>
      </c>
      <c r="D1230" t="s">
        <v>56</v>
      </c>
      <c r="G1230" t="s">
        <v>5435</v>
      </c>
      <c r="I1230" t="s">
        <v>4653</v>
      </c>
      <c r="J1230" s="218"/>
    </row>
    <row r="1231" spans="1:11">
      <c r="A1231" s="69" t="s">
        <v>5472</v>
      </c>
      <c r="B1231" t="s">
        <v>72</v>
      </c>
      <c r="C1231" t="s">
        <v>2932</v>
      </c>
      <c r="D1231" t="s">
        <v>2876</v>
      </c>
      <c r="G1231" t="s">
        <v>5435</v>
      </c>
      <c r="I1231" t="s">
        <v>4653</v>
      </c>
    </row>
    <row r="1232" spans="1:11">
      <c r="A1232" s="69" t="s">
        <v>5472</v>
      </c>
      <c r="B1232" t="s">
        <v>72</v>
      </c>
      <c r="C1232" t="s">
        <v>3499</v>
      </c>
      <c r="D1232" t="s">
        <v>38</v>
      </c>
      <c r="E1232" t="s">
        <v>3497</v>
      </c>
      <c r="F1232" t="s">
        <v>3500</v>
      </c>
      <c r="G1232" t="s">
        <v>5438</v>
      </c>
      <c r="H1232" t="s">
        <v>3497</v>
      </c>
      <c r="I1232" t="s">
        <v>4653</v>
      </c>
    </row>
    <row r="1233" spans="1:11" ht="15">
      <c r="A1233" s="69" t="s">
        <v>5472</v>
      </c>
      <c r="B1233" t="s">
        <v>78</v>
      </c>
      <c r="C1233" t="s">
        <v>2934</v>
      </c>
      <c r="D1233" t="s">
        <v>44</v>
      </c>
      <c r="E1233" t="s">
        <v>2935</v>
      </c>
      <c r="F1233" t="s">
        <v>2937</v>
      </c>
      <c r="G1233" t="s">
        <v>5438</v>
      </c>
      <c r="H1233" t="s">
        <v>2599</v>
      </c>
      <c r="I1233" t="s">
        <v>4657</v>
      </c>
      <c r="J1233" s="218"/>
    </row>
    <row r="1234" spans="1:11" ht="15">
      <c r="A1234" s="69" t="s">
        <v>5472</v>
      </c>
      <c r="B1234" t="s">
        <v>78</v>
      </c>
      <c r="C1234" t="s">
        <v>2938</v>
      </c>
      <c r="D1234" t="s">
        <v>44</v>
      </c>
      <c r="G1234" t="s">
        <v>5439</v>
      </c>
      <c r="I1234" t="s">
        <v>4657</v>
      </c>
      <c r="J1234" s="218"/>
    </row>
    <row r="1235" spans="1:11">
      <c r="A1235" s="69" t="s">
        <v>5472</v>
      </c>
      <c r="B1235" t="s">
        <v>78</v>
      </c>
      <c r="C1235" t="s">
        <v>2940</v>
      </c>
      <c r="D1235" t="s">
        <v>44</v>
      </c>
      <c r="E1235" t="s">
        <v>2941</v>
      </c>
      <c r="F1235" t="s">
        <v>2943</v>
      </c>
      <c r="G1235" t="s">
        <v>5440</v>
      </c>
      <c r="I1235" t="s">
        <v>4657</v>
      </c>
    </row>
    <row r="1236" spans="1:11" ht="15">
      <c r="A1236" s="69" t="s">
        <v>5472</v>
      </c>
      <c r="B1236" t="s">
        <v>78</v>
      </c>
      <c r="C1236" t="s">
        <v>2944</v>
      </c>
      <c r="D1236" t="s">
        <v>2876</v>
      </c>
      <c r="G1236" t="s">
        <v>5441</v>
      </c>
      <c r="I1236" t="s">
        <v>4657</v>
      </c>
      <c r="J1236" s="218"/>
    </row>
    <row r="1237" spans="1:11" ht="15">
      <c r="A1237" s="69" t="s">
        <v>5472</v>
      </c>
      <c r="B1237" t="s">
        <v>97</v>
      </c>
      <c r="C1237" t="s">
        <v>3503</v>
      </c>
      <c r="D1237" t="s">
        <v>40</v>
      </c>
      <c r="E1237" t="s">
        <v>3504</v>
      </c>
      <c r="F1237" t="s">
        <v>3505</v>
      </c>
      <c r="G1237" t="s">
        <v>5438</v>
      </c>
      <c r="H1237" t="s">
        <v>3497</v>
      </c>
      <c r="I1237" t="s">
        <v>4661</v>
      </c>
      <c r="J1237" s="218"/>
    </row>
    <row r="1238" spans="1:11">
      <c r="A1238" s="69" t="s">
        <v>5472</v>
      </c>
      <c r="B1238" t="s">
        <v>97</v>
      </c>
      <c r="C1238" t="s">
        <v>2949</v>
      </c>
      <c r="D1238" t="s">
        <v>56</v>
      </c>
      <c r="G1238" t="s">
        <v>5435</v>
      </c>
      <c r="I1238" t="s">
        <v>4661</v>
      </c>
    </row>
    <row r="1239" spans="1:11">
      <c r="A1239" s="69" t="s">
        <v>5472</v>
      </c>
      <c r="B1239" t="s">
        <v>97</v>
      </c>
      <c r="C1239" t="s">
        <v>2950</v>
      </c>
      <c r="D1239" t="s">
        <v>2951</v>
      </c>
      <c r="E1239" t="s">
        <v>1333</v>
      </c>
      <c r="G1239" t="s">
        <v>5473</v>
      </c>
      <c r="H1239" t="s">
        <v>1333</v>
      </c>
      <c r="I1239" t="s">
        <v>4661</v>
      </c>
      <c r="J1239" t="s">
        <v>1630</v>
      </c>
      <c r="K1239" t="s">
        <v>231</v>
      </c>
    </row>
    <row r="1240" spans="1:11" ht="409.6">
      <c r="A1240" s="69" t="s">
        <v>5472</v>
      </c>
      <c r="B1240" t="s">
        <v>97</v>
      </c>
      <c r="C1240" t="s">
        <v>2952</v>
      </c>
      <c r="D1240" t="s">
        <v>2951</v>
      </c>
      <c r="E1240" t="s">
        <v>1333</v>
      </c>
      <c r="G1240" t="s">
        <v>5473</v>
      </c>
      <c r="H1240" t="s">
        <v>1333</v>
      </c>
      <c r="I1240" t="s">
        <v>4661</v>
      </c>
      <c r="J1240" s="218" t="s">
        <v>1630</v>
      </c>
      <c r="K1240" t="s">
        <v>231</v>
      </c>
    </row>
    <row r="1241" spans="1:11">
      <c r="A1241" s="69" t="s">
        <v>5472</v>
      </c>
      <c r="B1241" t="s">
        <v>14</v>
      </c>
      <c r="C1241" t="s">
        <v>2956</v>
      </c>
      <c r="D1241" t="s">
        <v>2957</v>
      </c>
      <c r="E1241" t="s">
        <v>1333</v>
      </c>
      <c r="G1241" t="s">
        <v>5473</v>
      </c>
      <c r="H1241" t="s">
        <v>1333</v>
      </c>
      <c r="I1241" t="s">
        <v>4664</v>
      </c>
      <c r="J1241" t="s">
        <v>1630</v>
      </c>
      <c r="K1241" t="s">
        <v>231</v>
      </c>
    </row>
    <row r="1242" spans="1:11" ht="409.6">
      <c r="A1242" s="69" t="s">
        <v>5472</v>
      </c>
      <c r="B1242" t="s">
        <v>14</v>
      </c>
      <c r="C1242" t="s">
        <v>2958</v>
      </c>
      <c r="E1242" t="s">
        <v>2959</v>
      </c>
      <c r="G1242" t="s">
        <v>5473</v>
      </c>
      <c r="H1242" t="s">
        <v>1333</v>
      </c>
      <c r="I1242" t="s">
        <v>4664</v>
      </c>
      <c r="J1242" s="218" t="s">
        <v>1630</v>
      </c>
      <c r="K1242" t="s">
        <v>231</v>
      </c>
    </row>
    <row r="1243" spans="1:11" ht="15">
      <c r="A1243" s="69" t="s">
        <v>5472</v>
      </c>
      <c r="B1243" t="s">
        <v>86</v>
      </c>
      <c r="C1243" t="s">
        <v>3112</v>
      </c>
      <c r="D1243" t="s">
        <v>88</v>
      </c>
      <c r="E1243" t="s">
        <v>3113</v>
      </c>
      <c r="F1243" t="s">
        <v>3114</v>
      </c>
      <c r="G1243" t="s">
        <v>5438</v>
      </c>
      <c r="H1243" t="s">
        <v>3497</v>
      </c>
      <c r="I1243" t="s">
        <v>4692</v>
      </c>
      <c r="J1243" s="218"/>
    </row>
    <row r="1244" spans="1:11">
      <c r="A1244" s="69" t="s">
        <v>5472</v>
      </c>
      <c r="B1244" t="s">
        <v>86</v>
      </c>
      <c r="C1244" t="s">
        <v>2979</v>
      </c>
      <c r="D1244" t="s">
        <v>2980</v>
      </c>
      <c r="F1244" t="s">
        <v>2982</v>
      </c>
      <c r="G1244" t="s">
        <v>5442</v>
      </c>
      <c r="I1244" t="s">
        <v>4692</v>
      </c>
    </row>
    <row r="1245" spans="1:11" ht="15">
      <c r="A1245" s="69" t="s">
        <v>5472</v>
      </c>
      <c r="B1245" t="s">
        <v>86</v>
      </c>
      <c r="C1245" t="s">
        <v>2983</v>
      </c>
      <c r="D1245" t="s">
        <v>2980</v>
      </c>
      <c r="G1245" t="s">
        <v>5442</v>
      </c>
      <c r="I1245" t="s">
        <v>4692</v>
      </c>
      <c r="J1245" s="218"/>
    </row>
    <row r="1246" spans="1:11">
      <c r="A1246" s="69" t="s">
        <v>5472</v>
      </c>
      <c r="B1246" t="s">
        <v>86</v>
      </c>
      <c r="C1246" t="s">
        <v>2986</v>
      </c>
      <c r="D1246" t="s">
        <v>2974</v>
      </c>
      <c r="E1246" t="s">
        <v>2987</v>
      </c>
      <c r="F1246" t="s">
        <v>2989</v>
      </c>
      <c r="G1246" t="s">
        <v>5443</v>
      </c>
      <c r="I1246" t="s">
        <v>4692</v>
      </c>
    </row>
    <row r="1247" spans="1:11" ht="15">
      <c r="A1247" s="69" t="s">
        <v>5472</v>
      </c>
      <c r="B1247" t="s">
        <v>87</v>
      </c>
      <c r="C1247" t="s">
        <v>2996</v>
      </c>
      <c r="D1247" t="s">
        <v>2957</v>
      </c>
      <c r="G1247" t="s">
        <v>5444</v>
      </c>
      <c r="I1247" t="s">
        <v>4696</v>
      </c>
      <c r="J1247" s="218"/>
    </row>
    <row r="1248" spans="1:11">
      <c r="A1248" s="69" t="s">
        <v>5472</v>
      </c>
      <c r="B1248" t="s">
        <v>92</v>
      </c>
      <c r="C1248" t="s">
        <v>2999</v>
      </c>
      <c r="E1248" t="s">
        <v>669</v>
      </c>
      <c r="G1248" t="s">
        <v>5445</v>
      </c>
      <c r="I1248" t="s">
        <v>4700</v>
      </c>
    </row>
    <row r="1249" spans="1:11">
      <c r="A1249" s="69" t="s">
        <v>5472</v>
      </c>
      <c r="B1249" t="s">
        <v>92</v>
      </c>
      <c r="C1249" t="s">
        <v>3001</v>
      </c>
      <c r="D1249" t="s">
        <v>94</v>
      </c>
      <c r="E1249" t="s">
        <v>3002</v>
      </c>
      <c r="F1249" t="s">
        <v>3004</v>
      </c>
      <c r="G1249" t="s">
        <v>5473</v>
      </c>
      <c r="H1249" t="s">
        <v>3510</v>
      </c>
      <c r="I1249" t="s">
        <v>4700</v>
      </c>
      <c r="J1249" t="s">
        <v>1630</v>
      </c>
      <c r="K1249" t="s">
        <v>231</v>
      </c>
    </row>
    <row r="1250" spans="1:11" ht="15">
      <c r="A1250" s="69" t="s">
        <v>5472</v>
      </c>
      <c r="B1250" t="s">
        <v>92</v>
      </c>
      <c r="C1250" t="s">
        <v>3005</v>
      </c>
      <c r="D1250" t="s">
        <v>2957</v>
      </c>
      <c r="E1250" t="s">
        <v>3006</v>
      </c>
      <c r="G1250" t="s">
        <v>5446</v>
      </c>
      <c r="I1250" t="s">
        <v>4700</v>
      </c>
      <c r="J1250" s="218"/>
    </row>
    <row r="1251" spans="1:11">
      <c r="A1251" s="69" t="s">
        <v>5472</v>
      </c>
      <c r="B1251" t="s">
        <v>92</v>
      </c>
      <c r="C1251" t="s">
        <v>3008</v>
      </c>
      <c r="D1251" t="s">
        <v>96</v>
      </c>
      <c r="G1251" t="s">
        <v>5447</v>
      </c>
      <c r="I1251" t="s">
        <v>4700</v>
      </c>
    </row>
    <row r="1252" spans="1:11">
      <c r="A1252" s="69" t="s">
        <v>5205</v>
      </c>
      <c r="B1252" t="s">
        <v>32</v>
      </c>
      <c r="C1252" t="s">
        <v>3124</v>
      </c>
      <c r="D1252" t="s">
        <v>35</v>
      </c>
      <c r="E1252" t="s">
        <v>3125</v>
      </c>
      <c r="F1252" t="s">
        <v>3127</v>
      </c>
      <c r="G1252" t="s">
        <v>5474</v>
      </c>
      <c r="H1252" t="s">
        <v>3125</v>
      </c>
      <c r="I1252" t="s">
        <v>4633</v>
      </c>
      <c r="J1252" t="s">
        <v>2727</v>
      </c>
      <c r="K1252" t="s">
        <v>2728</v>
      </c>
    </row>
    <row r="1253" spans="1:11">
      <c r="A1253" s="69" t="s">
        <v>5205</v>
      </c>
      <c r="B1253" t="s">
        <v>32</v>
      </c>
      <c r="C1253" t="s">
        <v>3019</v>
      </c>
      <c r="D1253" t="s">
        <v>36</v>
      </c>
      <c r="E1253" t="s">
        <v>669</v>
      </c>
      <c r="F1253" t="s">
        <v>3021</v>
      </c>
      <c r="G1253" t="s">
        <v>5475</v>
      </c>
      <c r="H1253" t="s">
        <v>669</v>
      </c>
      <c r="I1253" t="s">
        <v>4633</v>
      </c>
      <c r="J1253" t="s">
        <v>2725</v>
      </c>
      <c r="K1253" t="s">
        <v>2634</v>
      </c>
    </row>
    <row r="1254" spans="1:11">
      <c r="A1254" s="69" t="s">
        <v>5205</v>
      </c>
      <c r="B1254" t="s">
        <v>32</v>
      </c>
      <c r="C1254" t="s">
        <v>3022</v>
      </c>
      <c r="D1254" t="s">
        <v>40</v>
      </c>
      <c r="E1254" t="s">
        <v>669</v>
      </c>
      <c r="F1254" t="s">
        <v>3023</v>
      </c>
      <c r="G1254" t="s">
        <v>5475</v>
      </c>
      <c r="H1254" t="s">
        <v>669</v>
      </c>
      <c r="I1254" t="s">
        <v>4633</v>
      </c>
      <c r="J1254" t="s">
        <v>2725</v>
      </c>
      <c r="K1254" t="s">
        <v>2634</v>
      </c>
    </row>
    <row r="1255" spans="1:11" ht="15">
      <c r="A1255" s="69" t="s">
        <v>5205</v>
      </c>
      <c r="B1255" t="s">
        <v>32</v>
      </c>
      <c r="C1255" t="s">
        <v>3024</v>
      </c>
      <c r="D1255" t="s">
        <v>42</v>
      </c>
      <c r="E1255" t="s">
        <v>3025</v>
      </c>
      <c r="F1255" t="s">
        <v>3026</v>
      </c>
      <c r="G1255" t="s">
        <v>5438</v>
      </c>
      <c r="H1255" t="s">
        <v>1889</v>
      </c>
      <c r="I1255" t="s">
        <v>4633</v>
      </c>
      <c r="J1255" s="218"/>
    </row>
    <row r="1256" spans="1:11">
      <c r="A1256" s="69" t="s">
        <v>5205</v>
      </c>
      <c r="B1256" t="s">
        <v>32</v>
      </c>
      <c r="C1256" t="s">
        <v>3129</v>
      </c>
      <c r="D1256" t="s">
        <v>42</v>
      </c>
      <c r="E1256" t="s">
        <v>3125</v>
      </c>
      <c r="F1256" t="s">
        <v>3127</v>
      </c>
      <c r="G1256" t="s">
        <v>5474</v>
      </c>
      <c r="H1256" t="s">
        <v>3125</v>
      </c>
      <c r="I1256" t="s">
        <v>4633</v>
      </c>
      <c r="J1256" t="s">
        <v>2727</v>
      </c>
      <c r="K1256" t="s">
        <v>2728</v>
      </c>
    </row>
    <row r="1257" spans="1:11">
      <c r="A1257" s="69" t="s">
        <v>5205</v>
      </c>
      <c r="B1257" t="s">
        <v>32</v>
      </c>
      <c r="C1257" t="s">
        <v>3027</v>
      </c>
      <c r="D1257" t="s">
        <v>44</v>
      </c>
      <c r="E1257" t="s">
        <v>1889</v>
      </c>
      <c r="F1257" t="s">
        <v>3028</v>
      </c>
      <c r="G1257" t="s">
        <v>5476</v>
      </c>
      <c r="H1257" t="s">
        <v>1889</v>
      </c>
      <c r="I1257" t="s">
        <v>4633</v>
      </c>
      <c r="J1257" t="s">
        <v>2731</v>
      </c>
      <c r="K1257" t="s">
        <v>2732</v>
      </c>
    </row>
    <row r="1258" spans="1:11">
      <c r="A1258" s="69" t="s">
        <v>5205</v>
      </c>
      <c r="B1258" t="s">
        <v>32</v>
      </c>
      <c r="C1258" t="s">
        <v>3130</v>
      </c>
      <c r="D1258" t="s">
        <v>44</v>
      </c>
      <c r="E1258" t="s">
        <v>217</v>
      </c>
      <c r="F1258" t="s">
        <v>3131</v>
      </c>
      <c r="G1258" t="s">
        <v>5474</v>
      </c>
      <c r="H1258" t="s">
        <v>217</v>
      </c>
      <c r="I1258" t="s">
        <v>4633</v>
      </c>
      <c r="J1258" t="s">
        <v>2727</v>
      </c>
      <c r="K1258" t="s">
        <v>2728</v>
      </c>
    </row>
    <row r="1259" spans="1:11">
      <c r="A1259" s="69" t="s">
        <v>5205</v>
      </c>
      <c r="B1259" t="s">
        <v>32</v>
      </c>
      <c r="C1259" t="s">
        <v>2833</v>
      </c>
      <c r="D1259" t="s">
        <v>36</v>
      </c>
      <c r="G1259" t="s">
        <v>5435</v>
      </c>
      <c r="I1259" t="s">
        <v>4633</v>
      </c>
    </row>
    <row r="1260" spans="1:11">
      <c r="A1260" s="69" t="s">
        <v>5205</v>
      </c>
      <c r="B1260" t="s">
        <v>55</v>
      </c>
      <c r="C1260" t="s">
        <v>2838</v>
      </c>
      <c r="D1260" t="s">
        <v>35</v>
      </c>
      <c r="E1260" t="s">
        <v>2839</v>
      </c>
      <c r="F1260" t="s">
        <v>2842</v>
      </c>
      <c r="G1260" t="s">
        <v>5477</v>
      </c>
      <c r="H1260" t="s">
        <v>217</v>
      </c>
      <c r="I1260" t="s">
        <v>4637</v>
      </c>
      <c r="J1260" t="s">
        <v>2742</v>
      </c>
      <c r="K1260" t="s">
        <v>2743</v>
      </c>
    </row>
    <row r="1261" spans="1:11">
      <c r="A1261" s="69" t="s">
        <v>5205</v>
      </c>
      <c r="B1261" t="s">
        <v>55</v>
      </c>
      <c r="C1261" t="s">
        <v>2843</v>
      </c>
      <c r="D1261" t="s">
        <v>35</v>
      </c>
      <c r="E1261" t="s">
        <v>2844</v>
      </c>
      <c r="F1261" t="s">
        <v>2845</v>
      </c>
      <c r="G1261" t="s">
        <v>5438</v>
      </c>
      <c r="H1261" t="s">
        <v>3514</v>
      </c>
      <c r="I1261" t="s">
        <v>4637</v>
      </c>
    </row>
    <row r="1262" spans="1:11" ht="409.6">
      <c r="A1262" s="69" t="s">
        <v>5205</v>
      </c>
      <c r="B1262" t="s">
        <v>55</v>
      </c>
      <c r="C1262" t="s">
        <v>2846</v>
      </c>
      <c r="D1262" t="s">
        <v>36</v>
      </c>
      <c r="E1262" t="s">
        <v>2847</v>
      </c>
      <c r="F1262" t="s">
        <v>2849</v>
      </c>
      <c r="G1262" t="s">
        <v>5477</v>
      </c>
      <c r="H1262" t="s">
        <v>3391</v>
      </c>
      <c r="I1262" t="s">
        <v>4637</v>
      </c>
      <c r="J1262" s="218" t="s">
        <v>2742</v>
      </c>
      <c r="K1262" t="s">
        <v>2743</v>
      </c>
    </row>
    <row r="1263" spans="1:11" ht="409.6">
      <c r="A1263" s="69" t="s">
        <v>5205</v>
      </c>
      <c r="B1263" t="s">
        <v>55</v>
      </c>
      <c r="C1263" t="s">
        <v>3135</v>
      </c>
      <c r="D1263" t="s">
        <v>36</v>
      </c>
      <c r="E1263" t="s">
        <v>217</v>
      </c>
      <c r="F1263" t="s">
        <v>3136</v>
      </c>
      <c r="G1263" t="s">
        <v>5474</v>
      </c>
      <c r="H1263" t="s">
        <v>217</v>
      </c>
      <c r="I1263" t="s">
        <v>4637</v>
      </c>
      <c r="J1263" s="218" t="s">
        <v>2727</v>
      </c>
      <c r="K1263" t="s">
        <v>2728</v>
      </c>
    </row>
    <row r="1264" spans="1:11">
      <c r="A1264" s="69" t="s">
        <v>5205</v>
      </c>
      <c r="B1264" t="s">
        <v>55</v>
      </c>
      <c r="C1264" t="s">
        <v>3031</v>
      </c>
      <c r="D1264" t="s">
        <v>36</v>
      </c>
      <c r="E1264" t="s">
        <v>3032</v>
      </c>
      <c r="F1264" t="s">
        <v>3033</v>
      </c>
      <c r="G1264" t="s">
        <v>5475</v>
      </c>
      <c r="H1264" t="s">
        <v>669</v>
      </c>
      <c r="I1264" t="s">
        <v>4637</v>
      </c>
      <c r="J1264" t="s">
        <v>2725</v>
      </c>
      <c r="K1264" t="s">
        <v>2634</v>
      </c>
    </row>
    <row r="1265" spans="1:11" ht="409.6">
      <c r="A1265" s="69" t="s">
        <v>5205</v>
      </c>
      <c r="B1265" t="s">
        <v>55</v>
      </c>
      <c r="C1265" t="s">
        <v>3034</v>
      </c>
      <c r="D1265" t="s">
        <v>38</v>
      </c>
      <c r="E1265" t="s">
        <v>669</v>
      </c>
      <c r="G1265" t="s">
        <v>5475</v>
      </c>
      <c r="H1265" t="s">
        <v>669</v>
      </c>
      <c r="I1265" t="s">
        <v>4637</v>
      </c>
      <c r="J1265" s="218" t="s">
        <v>2725</v>
      </c>
      <c r="K1265" t="s">
        <v>2634</v>
      </c>
    </row>
    <row r="1266" spans="1:11" ht="321">
      <c r="A1266" s="69" t="s">
        <v>5205</v>
      </c>
      <c r="B1266" t="s">
        <v>55</v>
      </c>
      <c r="C1266" t="s">
        <v>2850</v>
      </c>
      <c r="D1266" t="s">
        <v>38</v>
      </c>
      <c r="E1266" t="s">
        <v>2851</v>
      </c>
      <c r="F1266" t="s">
        <v>2852</v>
      </c>
      <c r="G1266" t="s">
        <v>5478</v>
      </c>
      <c r="H1266" t="s">
        <v>1333</v>
      </c>
      <c r="I1266" t="s">
        <v>4637</v>
      </c>
      <c r="J1266" s="218" t="s">
        <v>2740</v>
      </c>
      <c r="K1266" t="s">
        <v>669</v>
      </c>
    </row>
    <row r="1267" spans="1:11" ht="409.6">
      <c r="A1267" s="69" t="s">
        <v>5205</v>
      </c>
      <c r="B1267" t="s">
        <v>55</v>
      </c>
      <c r="C1267" t="s">
        <v>3137</v>
      </c>
      <c r="D1267" t="s">
        <v>42</v>
      </c>
      <c r="E1267" t="s">
        <v>217</v>
      </c>
      <c r="F1267" t="s">
        <v>3138</v>
      </c>
      <c r="G1267" t="s">
        <v>5474</v>
      </c>
      <c r="H1267" t="s">
        <v>217</v>
      </c>
      <c r="I1267" t="s">
        <v>4637</v>
      </c>
      <c r="J1267" s="218" t="s">
        <v>2727</v>
      </c>
      <c r="K1267" t="s">
        <v>2728</v>
      </c>
    </row>
    <row r="1268" spans="1:11" ht="409.6">
      <c r="A1268" s="69" t="s">
        <v>5205</v>
      </c>
      <c r="B1268" t="s">
        <v>55</v>
      </c>
      <c r="C1268" t="s">
        <v>2856</v>
      </c>
      <c r="D1268" t="s">
        <v>42</v>
      </c>
      <c r="E1268" t="s">
        <v>2847</v>
      </c>
      <c r="F1268" t="s">
        <v>2857</v>
      </c>
      <c r="G1268" t="s">
        <v>5477</v>
      </c>
      <c r="H1268" t="s">
        <v>3391</v>
      </c>
      <c r="I1268" t="s">
        <v>4637</v>
      </c>
      <c r="J1268" s="218" t="s">
        <v>2742</v>
      </c>
      <c r="K1268" t="s">
        <v>2743</v>
      </c>
    </row>
    <row r="1269" spans="1:11" ht="409.6">
      <c r="A1269" s="69" t="s">
        <v>5205</v>
      </c>
      <c r="B1269" t="s">
        <v>55</v>
      </c>
      <c r="C1269" t="s">
        <v>3035</v>
      </c>
      <c r="D1269" t="s">
        <v>42</v>
      </c>
      <c r="E1269" t="s">
        <v>3036</v>
      </c>
      <c r="F1269" t="s">
        <v>3037</v>
      </c>
      <c r="G1269" t="s">
        <v>5475</v>
      </c>
      <c r="H1269" t="s">
        <v>669</v>
      </c>
      <c r="I1269" t="s">
        <v>4637</v>
      </c>
      <c r="J1269" s="218" t="s">
        <v>2725</v>
      </c>
      <c r="K1269" t="s">
        <v>2634</v>
      </c>
    </row>
    <row r="1270" spans="1:11">
      <c r="A1270" s="69" t="s">
        <v>5205</v>
      </c>
      <c r="B1270" t="s">
        <v>55</v>
      </c>
      <c r="C1270" t="s">
        <v>3139</v>
      </c>
      <c r="D1270" t="s">
        <v>44</v>
      </c>
      <c r="E1270" t="s">
        <v>217</v>
      </c>
      <c r="F1270" t="s">
        <v>3140</v>
      </c>
      <c r="G1270" t="s">
        <v>5474</v>
      </c>
      <c r="H1270" t="s">
        <v>217</v>
      </c>
      <c r="I1270" t="s">
        <v>4637</v>
      </c>
      <c r="J1270" t="s">
        <v>2727</v>
      </c>
      <c r="K1270" t="s">
        <v>2728</v>
      </c>
    </row>
    <row r="1271" spans="1:11">
      <c r="A1271" s="69" t="s">
        <v>5205</v>
      </c>
      <c r="B1271" t="s">
        <v>55</v>
      </c>
      <c r="C1271" t="s">
        <v>2858</v>
      </c>
      <c r="D1271" t="s">
        <v>44</v>
      </c>
      <c r="E1271" t="s">
        <v>2847</v>
      </c>
      <c r="G1271" t="s">
        <v>5477</v>
      </c>
      <c r="H1271" t="s">
        <v>3391</v>
      </c>
      <c r="I1271" t="s">
        <v>4637</v>
      </c>
      <c r="J1271" t="s">
        <v>2742</v>
      </c>
      <c r="K1271" t="s">
        <v>2743</v>
      </c>
    </row>
    <row r="1272" spans="1:11" ht="409.6">
      <c r="A1272" s="69" t="s">
        <v>5205</v>
      </c>
      <c r="B1272" t="s">
        <v>55</v>
      </c>
      <c r="C1272" t="s">
        <v>2859</v>
      </c>
      <c r="D1272" t="s">
        <v>57</v>
      </c>
      <c r="E1272" t="s">
        <v>2847</v>
      </c>
      <c r="G1272" t="s">
        <v>5477</v>
      </c>
      <c r="H1272" t="s">
        <v>3391</v>
      </c>
      <c r="I1272" t="s">
        <v>4637</v>
      </c>
      <c r="J1272" s="218" t="s">
        <v>2742</v>
      </c>
      <c r="K1272" t="s">
        <v>2743</v>
      </c>
    </row>
    <row r="1273" spans="1:11">
      <c r="A1273" s="69" t="s">
        <v>5205</v>
      </c>
      <c r="B1273" t="s">
        <v>55</v>
      </c>
      <c r="C1273" t="s">
        <v>3141</v>
      </c>
      <c r="D1273" t="s">
        <v>56</v>
      </c>
      <c r="E1273" t="s">
        <v>3125</v>
      </c>
      <c r="F1273" t="s">
        <v>3142</v>
      </c>
      <c r="G1273" t="s">
        <v>5474</v>
      </c>
      <c r="H1273" t="s">
        <v>3125</v>
      </c>
      <c r="I1273" t="s">
        <v>4637</v>
      </c>
      <c r="J1273" t="s">
        <v>2727</v>
      </c>
      <c r="K1273" t="s">
        <v>2728</v>
      </c>
    </row>
    <row r="1274" spans="1:11" ht="409.6">
      <c r="A1274" s="69" t="s">
        <v>5205</v>
      </c>
      <c r="B1274" t="s">
        <v>55</v>
      </c>
      <c r="C1274" t="s">
        <v>3143</v>
      </c>
      <c r="D1274" t="s">
        <v>57</v>
      </c>
      <c r="E1274" t="s">
        <v>3144</v>
      </c>
      <c r="F1274" t="s">
        <v>3145</v>
      </c>
      <c r="G1274" t="s">
        <v>5474</v>
      </c>
      <c r="H1274" t="s">
        <v>217</v>
      </c>
      <c r="I1274" t="s">
        <v>4637</v>
      </c>
      <c r="J1274" s="218" t="s">
        <v>2727</v>
      </c>
      <c r="K1274" t="s">
        <v>2728</v>
      </c>
    </row>
    <row r="1275" spans="1:11" ht="321">
      <c r="A1275" s="69" t="s">
        <v>5205</v>
      </c>
      <c r="B1275" t="s">
        <v>55</v>
      </c>
      <c r="C1275" t="s">
        <v>2861</v>
      </c>
      <c r="D1275" t="s">
        <v>58</v>
      </c>
      <c r="E1275" t="s">
        <v>2851</v>
      </c>
      <c r="F1275" t="s">
        <v>2852</v>
      </c>
      <c r="G1275" t="s">
        <v>5478</v>
      </c>
      <c r="H1275" t="s">
        <v>1333</v>
      </c>
      <c r="I1275" t="s">
        <v>4637</v>
      </c>
      <c r="J1275" s="218" t="s">
        <v>2740</v>
      </c>
      <c r="K1275" t="s">
        <v>669</v>
      </c>
    </row>
    <row r="1276" spans="1:11" ht="15">
      <c r="A1276" s="69" t="s">
        <v>5205</v>
      </c>
      <c r="B1276" t="s">
        <v>55</v>
      </c>
      <c r="C1276" t="s">
        <v>2862</v>
      </c>
      <c r="D1276" t="s">
        <v>2863</v>
      </c>
      <c r="G1276" t="s">
        <v>5435</v>
      </c>
      <c r="I1276" t="s">
        <v>4637</v>
      </c>
      <c r="J1276" s="218"/>
    </row>
    <row r="1277" spans="1:11">
      <c r="A1277" s="69" t="s">
        <v>5205</v>
      </c>
      <c r="B1277" t="s">
        <v>55</v>
      </c>
      <c r="C1277" t="s">
        <v>2864</v>
      </c>
      <c r="D1277" t="s">
        <v>2863</v>
      </c>
      <c r="G1277" t="s">
        <v>5435</v>
      </c>
      <c r="I1277" t="s">
        <v>4637</v>
      </c>
    </row>
    <row r="1278" spans="1:11" ht="15">
      <c r="A1278" s="69" t="s">
        <v>5205</v>
      </c>
      <c r="B1278" t="s">
        <v>55</v>
      </c>
      <c r="C1278" t="s">
        <v>2865</v>
      </c>
      <c r="D1278" t="s">
        <v>2866</v>
      </c>
      <c r="G1278" t="s">
        <v>5435</v>
      </c>
      <c r="I1278" t="s">
        <v>4637</v>
      </c>
      <c r="J1278" s="218"/>
    </row>
    <row r="1279" spans="1:11" ht="15">
      <c r="A1279" s="69" t="s">
        <v>5205</v>
      </c>
      <c r="B1279" t="s">
        <v>55</v>
      </c>
      <c r="C1279" t="s">
        <v>2867</v>
      </c>
      <c r="D1279" t="s">
        <v>2868</v>
      </c>
      <c r="G1279" t="s">
        <v>5435</v>
      </c>
      <c r="I1279" t="s">
        <v>4637</v>
      </c>
      <c r="J1279" s="218"/>
    </row>
    <row r="1280" spans="1:11" ht="15">
      <c r="A1280" s="69" t="s">
        <v>5205</v>
      </c>
      <c r="B1280" t="s">
        <v>55</v>
      </c>
      <c r="C1280" t="s">
        <v>2869</v>
      </c>
      <c r="D1280" t="s">
        <v>2868</v>
      </c>
      <c r="G1280" t="s">
        <v>5435</v>
      </c>
      <c r="I1280" t="s">
        <v>4637</v>
      </c>
      <c r="J1280" s="218"/>
    </row>
    <row r="1281" spans="1:11" ht="15">
      <c r="A1281" s="69" t="s">
        <v>5205</v>
      </c>
      <c r="B1281" t="s">
        <v>55</v>
      </c>
      <c r="C1281" t="s">
        <v>2870</v>
      </c>
      <c r="D1281" t="s">
        <v>2868</v>
      </c>
      <c r="G1281" t="s">
        <v>5435</v>
      </c>
      <c r="I1281" t="s">
        <v>4637</v>
      </c>
      <c r="J1281" s="218"/>
    </row>
    <row r="1282" spans="1:11" ht="15">
      <c r="A1282" s="69" t="s">
        <v>5205</v>
      </c>
      <c r="B1282" t="s">
        <v>55</v>
      </c>
      <c r="C1282" t="s">
        <v>2871</v>
      </c>
      <c r="D1282" t="s">
        <v>2868</v>
      </c>
      <c r="G1282" t="s">
        <v>5435</v>
      </c>
      <c r="I1282" t="s">
        <v>4637</v>
      </c>
      <c r="J1282" s="218"/>
    </row>
    <row r="1283" spans="1:11" ht="15">
      <c r="A1283" s="69" t="s">
        <v>5205</v>
      </c>
      <c r="B1283" t="s">
        <v>55</v>
      </c>
      <c r="C1283" t="s">
        <v>2872</v>
      </c>
      <c r="D1283" t="s">
        <v>36</v>
      </c>
      <c r="G1283" t="s">
        <v>5435</v>
      </c>
      <c r="I1283" t="s">
        <v>4637</v>
      </c>
      <c r="J1283" s="218"/>
    </row>
    <row r="1284" spans="1:11">
      <c r="A1284" s="69" t="s">
        <v>5205</v>
      </c>
      <c r="B1284" t="s">
        <v>55</v>
      </c>
      <c r="C1284" t="s">
        <v>2873</v>
      </c>
      <c r="D1284" t="s">
        <v>35</v>
      </c>
      <c r="G1284" t="s">
        <v>5435</v>
      </c>
      <c r="I1284" t="s">
        <v>4637</v>
      </c>
    </row>
    <row r="1285" spans="1:11" ht="15">
      <c r="A1285" s="69" t="s">
        <v>5205</v>
      </c>
      <c r="B1285" t="s">
        <v>55</v>
      </c>
      <c r="C1285" t="s">
        <v>2874</v>
      </c>
      <c r="D1285" t="s">
        <v>40</v>
      </c>
      <c r="G1285" t="s">
        <v>5435</v>
      </c>
      <c r="I1285" t="s">
        <v>4637</v>
      </c>
      <c r="J1285" s="218"/>
    </row>
    <row r="1286" spans="1:11">
      <c r="A1286" s="69" t="s">
        <v>5205</v>
      </c>
      <c r="B1286" t="s">
        <v>55</v>
      </c>
      <c r="C1286" t="s">
        <v>2875</v>
      </c>
      <c r="D1286" t="s">
        <v>2876</v>
      </c>
      <c r="G1286" t="s">
        <v>5435</v>
      </c>
      <c r="I1286" t="s">
        <v>4637</v>
      </c>
    </row>
    <row r="1287" spans="1:11" ht="15">
      <c r="A1287" s="69" t="s">
        <v>5205</v>
      </c>
      <c r="B1287" t="s">
        <v>55</v>
      </c>
      <c r="C1287" t="s">
        <v>2877</v>
      </c>
      <c r="D1287" t="s">
        <v>35</v>
      </c>
      <c r="G1287" t="s">
        <v>5435</v>
      </c>
      <c r="I1287" t="s">
        <v>4637</v>
      </c>
      <c r="J1287" s="218"/>
    </row>
    <row r="1288" spans="1:11" ht="409.6">
      <c r="A1288" s="69" t="s">
        <v>5205</v>
      </c>
      <c r="B1288" t="s">
        <v>55</v>
      </c>
      <c r="C1288" t="s">
        <v>2878</v>
      </c>
      <c r="D1288" t="s">
        <v>42</v>
      </c>
      <c r="E1288" t="s">
        <v>2847</v>
      </c>
      <c r="F1288" t="s">
        <v>2879</v>
      </c>
      <c r="G1288" t="s">
        <v>5477</v>
      </c>
      <c r="H1288" t="s">
        <v>3391</v>
      </c>
      <c r="I1288" t="s">
        <v>4637</v>
      </c>
      <c r="J1288" s="218" t="s">
        <v>2742</v>
      </c>
      <c r="K1288" t="s">
        <v>2743</v>
      </c>
    </row>
    <row r="1289" spans="1:11">
      <c r="A1289" s="69" t="s">
        <v>5205</v>
      </c>
      <c r="B1289" t="s">
        <v>55</v>
      </c>
      <c r="C1289" t="s">
        <v>3146</v>
      </c>
      <c r="D1289" t="s">
        <v>2884</v>
      </c>
      <c r="E1289" t="s">
        <v>3125</v>
      </c>
      <c r="G1289" t="s">
        <v>5474</v>
      </c>
      <c r="H1289" t="s">
        <v>3125</v>
      </c>
      <c r="I1289" t="s">
        <v>4637</v>
      </c>
      <c r="J1289" t="s">
        <v>2727</v>
      </c>
      <c r="K1289" t="s">
        <v>2728</v>
      </c>
    </row>
    <row r="1290" spans="1:11">
      <c r="A1290" s="69" t="s">
        <v>5205</v>
      </c>
      <c r="B1290" t="s">
        <v>55</v>
      </c>
      <c r="C1290" t="s">
        <v>3147</v>
      </c>
      <c r="D1290" t="s">
        <v>36</v>
      </c>
      <c r="E1290" t="s">
        <v>3125</v>
      </c>
      <c r="G1290" t="s">
        <v>5474</v>
      </c>
      <c r="H1290" t="s">
        <v>3125</v>
      </c>
      <c r="I1290" t="s">
        <v>4637</v>
      </c>
      <c r="J1290" t="s">
        <v>2727</v>
      </c>
      <c r="K1290" t="s">
        <v>2728</v>
      </c>
    </row>
    <row r="1291" spans="1:11" ht="409.6">
      <c r="A1291" s="69" t="s">
        <v>5205</v>
      </c>
      <c r="B1291" t="s">
        <v>55</v>
      </c>
      <c r="C1291" t="s">
        <v>3038</v>
      </c>
      <c r="D1291" t="s">
        <v>35</v>
      </c>
      <c r="E1291" t="s">
        <v>669</v>
      </c>
      <c r="F1291" t="s">
        <v>3039</v>
      </c>
      <c r="G1291" t="s">
        <v>5475</v>
      </c>
      <c r="H1291" t="s">
        <v>669</v>
      </c>
      <c r="I1291" t="s">
        <v>4637</v>
      </c>
      <c r="J1291" s="218" t="s">
        <v>2725</v>
      </c>
      <c r="K1291" t="s">
        <v>2634</v>
      </c>
    </row>
    <row r="1292" spans="1:11" ht="409.6">
      <c r="A1292" s="69" t="s">
        <v>5205</v>
      </c>
      <c r="B1292" t="s">
        <v>55</v>
      </c>
      <c r="C1292" t="s">
        <v>3148</v>
      </c>
      <c r="D1292" t="s">
        <v>33</v>
      </c>
      <c r="E1292" t="s">
        <v>3125</v>
      </c>
      <c r="G1292" t="s">
        <v>5474</v>
      </c>
      <c r="H1292" t="s">
        <v>3125</v>
      </c>
      <c r="I1292" t="s">
        <v>4637</v>
      </c>
      <c r="J1292" s="218" t="s">
        <v>2727</v>
      </c>
      <c r="K1292" t="s">
        <v>2728</v>
      </c>
    </row>
    <row r="1293" spans="1:11">
      <c r="A1293" s="69" t="s">
        <v>5205</v>
      </c>
      <c r="B1293" t="s">
        <v>55</v>
      </c>
      <c r="C1293" t="s">
        <v>2880</v>
      </c>
      <c r="D1293" t="s">
        <v>2881</v>
      </c>
      <c r="E1293" t="s">
        <v>1333</v>
      </c>
      <c r="F1293" t="s">
        <v>2882</v>
      </c>
      <c r="G1293" t="s">
        <v>5478</v>
      </c>
      <c r="H1293" t="s">
        <v>1333</v>
      </c>
      <c r="I1293" t="s">
        <v>4637</v>
      </c>
      <c r="J1293" t="s">
        <v>2740</v>
      </c>
      <c r="K1293" t="s">
        <v>669</v>
      </c>
    </row>
    <row r="1294" spans="1:11">
      <c r="A1294" s="69" t="s">
        <v>5205</v>
      </c>
      <c r="B1294" t="s">
        <v>59</v>
      </c>
      <c r="C1294" t="s">
        <v>3041</v>
      </c>
      <c r="D1294" t="s">
        <v>35</v>
      </c>
      <c r="E1294" t="s">
        <v>669</v>
      </c>
      <c r="F1294" t="s">
        <v>3042</v>
      </c>
      <c r="G1294" t="s">
        <v>5475</v>
      </c>
      <c r="H1294" t="s">
        <v>669</v>
      </c>
      <c r="I1294" t="s">
        <v>4641</v>
      </c>
      <c r="J1294" t="s">
        <v>2725</v>
      </c>
      <c r="K1294" t="s">
        <v>2634</v>
      </c>
    </row>
    <row r="1295" spans="1:11" ht="409.6">
      <c r="A1295" s="69" t="s">
        <v>5205</v>
      </c>
      <c r="B1295" t="s">
        <v>59</v>
      </c>
      <c r="C1295" t="s">
        <v>3150</v>
      </c>
      <c r="D1295" t="s">
        <v>35</v>
      </c>
      <c r="E1295" t="s">
        <v>217</v>
      </c>
      <c r="G1295" t="s">
        <v>5474</v>
      </c>
      <c r="H1295" t="s">
        <v>217</v>
      </c>
      <c r="I1295" t="s">
        <v>4641</v>
      </c>
      <c r="J1295" s="218" t="s">
        <v>2727</v>
      </c>
      <c r="K1295" t="s">
        <v>2728</v>
      </c>
    </row>
    <row r="1296" spans="1:11" ht="409.6">
      <c r="A1296" s="69" t="s">
        <v>5205</v>
      </c>
      <c r="B1296" t="s">
        <v>59</v>
      </c>
      <c r="C1296" t="s">
        <v>3043</v>
      </c>
      <c r="D1296" t="s">
        <v>35</v>
      </c>
      <c r="E1296" t="s">
        <v>669</v>
      </c>
      <c r="F1296" t="s">
        <v>3044</v>
      </c>
      <c r="G1296" t="s">
        <v>5475</v>
      </c>
      <c r="H1296" t="s">
        <v>669</v>
      </c>
      <c r="I1296" t="s">
        <v>4641</v>
      </c>
      <c r="J1296" s="218" t="s">
        <v>2725</v>
      </c>
      <c r="K1296" t="s">
        <v>2634</v>
      </c>
    </row>
    <row r="1297" spans="1:11">
      <c r="A1297" s="69" t="s">
        <v>5205</v>
      </c>
      <c r="B1297" t="s">
        <v>59</v>
      </c>
      <c r="C1297" t="s">
        <v>3151</v>
      </c>
      <c r="D1297" t="s">
        <v>35</v>
      </c>
      <c r="E1297" t="s">
        <v>217</v>
      </c>
      <c r="F1297" t="s">
        <v>3152</v>
      </c>
      <c r="G1297" t="s">
        <v>5474</v>
      </c>
      <c r="H1297" t="s">
        <v>217</v>
      </c>
      <c r="I1297" t="s">
        <v>4641</v>
      </c>
      <c r="J1297" t="s">
        <v>2727</v>
      </c>
      <c r="K1297" t="s">
        <v>2728</v>
      </c>
    </row>
    <row r="1298" spans="1:11">
      <c r="A1298" s="69" t="s">
        <v>5205</v>
      </c>
      <c r="B1298" t="s">
        <v>59</v>
      </c>
      <c r="C1298" t="s">
        <v>3153</v>
      </c>
      <c r="D1298" t="s">
        <v>38</v>
      </c>
      <c r="E1298" t="s">
        <v>3154</v>
      </c>
      <c r="F1298" t="s">
        <v>3155</v>
      </c>
      <c r="G1298" t="s">
        <v>5474</v>
      </c>
      <c r="H1298" t="s">
        <v>217</v>
      </c>
      <c r="I1298" t="s">
        <v>4641</v>
      </c>
      <c r="J1298" t="s">
        <v>2727</v>
      </c>
      <c r="K1298" t="s">
        <v>2728</v>
      </c>
    </row>
    <row r="1299" spans="1:11" ht="321">
      <c r="A1299" s="69" t="s">
        <v>5205</v>
      </c>
      <c r="B1299" t="s">
        <v>59</v>
      </c>
      <c r="C1299" t="s">
        <v>3156</v>
      </c>
      <c r="D1299" t="s">
        <v>40</v>
      </c>
      <c r="E1299" t="s">
        <v>3157</v>
      </c>
      <c r="F1299" t="s">
        <v>3158</v>
      </c>
      <c r="G1299" t="s">
        <v>5478</v>
      </c>
      <c r="H1299" t="s">
        <v>217</v>
      </c>
      <c r="I1299" t="s">
        <v>4641</v>
      </c>
      <c r="J1299" s="218" t="s">
        <v>2740</v>
      </c>
      <c r="K1299" t="s">
        <v>669</v>
      </c>
    </row>
    <row r="1300" spans="1:11">
      <c r="A1300" s="69" t="s">
        <v>5205</v>
      </c>
      <c r="B1300" t="s">
        <v>59</v>
      </c>
      <c r="C1300" t="s">
        <v>3159</v>
      </c>
      <c r="D1300" t="s">
        <v>42</v>
      </c>
      <c r="E1300" t="s">
        <v>217</v>
      </c>
      <c r="F1300" t="s">
        <v>3160</v>
      </c>
      <c r="G1300" t="s">
        <v>5474</v>
      </c>
      <c r="H1300" t="s">
        <v>217</v>
      </c>
      <c r="I1300" t="s">
        <v>4641</v>
      </c>
      <c r="J1300" t="s">
        <v>2727</v>
      </c>
      <c r="K1300" t="s">
        <v>2728</v>
      </c>
    </row>
    <row r="1301" spans="1:11" ht="409.6">
      <c r="A1301" s="69" t="s">
        <v>5205</v>
      </c>
      <c r="B1301" t="s">
        <v>59</v>
      </c>
      <c r="C1301" t="s">
        <v>3161</v>
      </c>
      <c r="D1301" t="s">
        <v>44</v>
      </c>
      <c r="E1301" t="s">
        <v>217</v>
      </c>
      <c r="F1301" t="s">
        <v>3162</v>
      </c>
      <c r="G1301" t="s">
        <v>5474</v>
      </c>
      <c r="H1301" t="s">
        <v>217</v>
      </c>
      <c r="I1301" t="s">
        <v>4641</v>
      </c>
      <c r="J1301" s="218" t="s">
        <v>2727</v>
      </c>
      <c r="K1301" t="s">
        <v>2728</v>
      </c>
    </row>
    <row r="1302" spans="1:11" ht="409.6">
      <c r="A1302" s="69" t="s">
        <v>5205</v>
      </c>
      <c r="B1302" t="s">
        <v>59</v>
      </c>
      <c r="C1302" t="s">
        <v>3163</v>
      </c>
      <c r="D1302" t="s">
        <v>44</v>
      </c>
      <c r="E1302" t="s">
        <v>217</v>
      </c>
      <c r="F1302" t="s">
        <v>3164</v>
      </c>
      <c r="G1302" t="s">
        <v>5474</v>
      </c>
      <c r="H1302" t="s">
        <v>217</v>
      </c>
      <c r="I1302" t="s">
        <v>4641</v>
      </c>
      <c r="J1302" s="218" t="s">
        <v>2727</v>
      </c>
      <c r="K1302" t="s">
        <v>2728</v>
      </c>
    </row>
    <row r="1303" spans="1:11">
      <c r="A1303" s="69" t="s">
        <v>5205</v>
      </c>
      <c r="B1303" t="s">
        <v>59</v>
      </c>
      <c r="C1303" t="s">
        <v>3165</v>
      </c>
      <c r="D1303" t="s">
        <v>57</v>
      </c>
      <c r="E1303" t="s">
        <v>217</v>
      </c>
      <c r="F1303" t="s">
        <v>3166</v>
      </c>
      <c r="G1303" t="s">
        <v>5474</v>
      </c>
      <c r="H1303" t="s">
        <v>217</v>
      </c>
      <c r="I1303" t="s">
        <v>4641</v>
      </c>
      <c r="J1303" t="s">
        <v>2727</v>
      </c>
      <c r="K1303" t="s">
        <v>2728</v>
      </c>
    </row>
    <row r="1304" spans="1:11" ht="409.6">
      <c r="A1304" s="69" t="s">
        <v>5205</v>
      </c>
      <c r="B1304" t="s">
        <v>59</v>
      </c>
      <c r="C1304" t="s">
        <v>3167</v>
      </c>
      <c r="D1304" t="s">
        <v>56</v>
      </c>
      <c r="E1304" t="s">
        <v>217</v>
      </c>
      <c r="G1304" t="s">
        <v>5474</v>
      </c>
      <c r="H1304" t="s">
        <v>217</v>
      </c>
      <c r="I1304" t="s">
        <v>4641</v>
      </c>
      <c r="J1304" s="218" t="s">
        <v>2727</v>
      </c>
      <c r="K1304" t="s">
        <v>2728</v>
      </c>
    </row>
    <row r="1305" spans="1:11" ht="409.6">
      <c r="A1305" s="69" t="s">
        <v>5205</v>
      </c>
      <c r="B1305" t="s">
        <v>59</v>
      </c>
      <c r="C1305" t="s">
        <v>3168</v>
      </c>
      <c r="D1305" t="s">
        <v>3169</v>
      </c>
      <c r="E1305" t="s">
        <v>3125</v>
      </c>
      <c r="G1305" t="s">
        <v>5474</v>
      </c>
      <c r="H1305" t="s">
        <v>3125</v>
      </c>
      <c r="I1305" t="s">
        <v>4641</v>
      </c>
      <c r="J1305" s="218" t="s">
        <v>2727</v>
      </c>
      <c r="K1305" t="s">
        <v>2728</v>
      </c>
    </row>
    <row r="1306" spans="1:11" ht="409.6">
      <c r="A1306" s="69" t="s">
        <v>5205</v>
      </c>
      <c r="B1306" t="s">
        <v>59</v>
      </c>
      <c r="C1306" t="s">
        <v>3045</v>
      </c>
      <c r="D1306" t="s">
        <v>2863</v>
      </c>
      <c r="E1306" t="s">
        <v>669</v>
      </c>
      <c r="G1306" t="s">
        <v>5475</v>
      </c>
      <c r="H1306" t="s">
        <v>669</v>
      </c>
      <c r="I1306" t="s">
        <v>4641</v>
      </c>
      <c r="J1306" s="218" t="s">
        <v>2725</v>
      </c>
      <c r="K1306" t="s">
        <v>2634</v>
      </c>
    </row>
    <row r="1307" spans="1:11">
      <c r="A1307" s="69" t="s">
        <v>5205</v>
      </c>
      <c r="B1307" t="s">
        <v>59</v>
      </c>
      <c r="C1307" t="s">
        <v>2887</v>
      </c>
      <c r="D1307" t="s">
        <v>40</v>
      </c>
      <c r="F1307" t="s">
        <v>2888</v>
      </c>
      <c r="G1307" t="s">
        <v>5435</v>
      </c>
      <c r="I1307" t="s">
        <v>4641</v>
      </c>
    </row>
    <row r="1308" spans="1:11" ht="409.6">
      <c r="A1308" s="69" t="s">
        <v>5205</v>
      </c>
      <c r="B1308" t="s">
        <v>70</v>
      </c>
      <c r="C1308" t="s">
        <v>3171</v>
      </c>
      <c r="D1308" t="s">
        <v>36</v>
      </c>
      <c r="E1308" t="s">
        <v>3125</v>
      </c>
      <c r="F1308" t="s">
        <v>3172</v>
      </c>
      <c r="G1308" t="s">
        <v>5474</v>
      </c>
      <c r="H1308" t="s">
        <v>3125</v>
      </c>
      <c r="I1308" t="s">
        <v>4645</v>
      </c>
      <c r="J1308" s="218" t="s">
        <v>2727</v>
      </c>
      <c r="K1308" t="s">
        <v>2728</v>
      </c>
    </row>
    <row r="1309" spans="1:11" ht="409.6">
      <c r="A1309" s="69" t="s">
        <v>5205</v>
      </c>
      <c r="B1309" t="s">
        <v>70</v>
      </c>
      <c r="C1309" t="s">
        <v>3173</v>
      </c>
      <c r="D1309" t="s">
        <v>38</v>
      </c>
      <c r="E1309" t="s">
        <v>3125</v>
      </c>
      <c r="F1309" t="s">
        <v>3174</v>
      </c>
      <c r="G1309" t="s">
        <v>5474</v>
      </c>
      <c r="H1309" t="s">
        <v>3125</v>
      </c>
      <c r="I1309" t="s">
        <v>4645</v>
      </c>
      <c r="J1309" s="218" t="s">
        <v>2727</v>
      </c>
      <c r="K1309" t="s">
        <v>2728</v>
      </c>
    </row>
    <row r="1310" spans="1:11" ht="409.6">
      <c r="A1310" s="69" t="s">
        <v>5205</v>
      </c>
      <c r="B1310" t="s">
        <v>70</v>
      </c>
      <c r="C1310" t="s">
        <v>3047</v>
      </c>
      <c r="D1310" t="s">
        <v>40</v>
      </c>
      <c r="E1310" t="s">
        <v>3048</v>
      </c>
      <c r="F1310" t="s">
        <v>3049</v>
      </c>
      <c r="G1310" t="s">
        <v>5475</v>
      </c>
      <c r="H1310" t="s">
        <v>669</v>
      </c>
      <c r="I1310" t="s">
        <v>4645</v>
      </c>
      <c r="J1310" s="218" t="s">
        <v>2725</v>
      </c>
      <c r="K1310" t="s">
        <v>2634</v>
      </c>
    </row>
    <row r="1311" spans="1:11" ht="409.6">
      <c r="A1311" s="69" t="s">
        <v>5205</v>
      </c>
      <c r="B1311" t="s">
        <v>70</v>
      </c>
      <c r="C1311" t="s">
        <v>3175</v>
      </c>
      <c r="D1311" t="s">
        <v>42</v>
      </c>
      <c r="E1311" t="s">
        <v>3176</v>
      </c>
      <c r="F1311" t="s">
        <v>3177</v>
      </c>
      <c r="G1311" t="s">
        <v>5474</v>
      </c>
      <c r="H1311" t="s">
        <v>217</v>
      </c>
      <c r="I1311" t="s">
        <v>4645</v>
      </c>
      <c r="J1311" s="218" t="s">
        <v>2727</v>
      </c>
      <c r="K1311" t="s">
        <v>2728</v>
      </c>
    </row>
    <row r="1312" spans="1:11" ht="409.6">
      <c r="A1312" s="69" t="s">
        <v>5205</v>
      </c>
      <c r="B1312" t="s">
        <v>70</v>
      </c>
      <c r="C1312" t="s">
        <v>2890</v>
      </c>
      <c r="D1312" t="s">
        <v>42</v>
      </c>
      <c r="E1312" t="s">
        <v>2847</v>
      </c>
      <c r="F1312" t="s">
        <v>2891</v>
      </c>
      <c r="G1312" t="s">
        <v>5477</v>
      </c>
      <c r="H1312" t="s">
        <v>3391</v>
      </c>
      <c r="I1312" t="s">
        <v>4645</v>
      </c>
      <c r="J1312" s="218" t="s">
        <v>2742</v>
      </c>
      <c r="K1312" t="s">
        <v>2743</v>
      </c>
    </row>
    <row r="1313" spans="1:11" ht="409.6">
      <c r="A1313" s="69" t="s">
        <v>5205</v>
      </c>
      <c r="B1313" t="s">
        <v>70</v>
      </c>
      <c r="C1313" t="s">
        <v>2892</v>
      </c>
      <c r="D1313" t="s">
        <v>42</v>
      </c>
      <c r="E1313" t="s">
        <v>2893</v>
      </c>
      <c r="F1313" t="s">
        <v>2895</v>
      </c>
      <c r="G1313" t="s">
        <v>5477</v>
      </c>
      <c r="H1313" t="s">
        <v>3050</v>
      </c>
      <c r="I1313" t="s">
        <v>4645</v>
      </c>
      <c r="J1313" s="218" t="s">
        <v>2742</v>
      </c>
      <c r="K1313" t="s">
        <v>2743</v>
      </c>
    </row>
    <row r="1314" spans="1:11" ht="409.6">
      <c r="A1314" s="69" t="s">
        <v>5205</v>
      </c>
      <c r="B1314" t="s">
        <v>70</v>
      </c>
      <c r="C1314" t="s">
        <v>3178</v>
      </c>
      <c r="D1314" t="s">
        <v>44</v>
      </c>
      <c r="E1314" t="s">
        <v>217</v>
      </c>
      <c r="F1314" t="s">
        <v>3179</v>
      </c>
      <c r="G1314" t="s">
        <v>5474</v>
      </c>
      <c r="H1314" t="s">
        <v>217</v>
      </c>
      <c r="I1314" t="s">
        <v>4645</v>
      </c>
      <c r="J1314" s="218" t="s">
        <v>2727</v>
      </c>
      <c r="K1314" t="s">
        <v>2728</v>
      </c>
    </row>
    <row r="1315" spans="1:11">
      <c r="A1315" s="69" t="s">
        <v>5205</v>
      </c>
      <c r="B1315" t="s">
        <v>70</v>
      </c>
      <c r="C1315" t="s">
        <v>3180</v>
      </c>
      <c r="D1315" t="s">
        <v>44</v>
      </c>
      <c r="E1315" t="s">
        <v>217</v>
      </c>
      <c r="G1315" t="s">
        <v>5474</v>
      </c>
      <c r="H1315" t="s">
        <v>217</v>
      </c>
      <c r="I1315" t="s">
        <v>4645</v>
      </c>
      <c r="J1315" t="s">
        <v>2727</v>
      </c>
      <c r="K1315" t="s">
        <v>2728</v>
      </c>
    </row>
    <row r="1316" spans="1:11">
      <c r="A1316" s="69" t="s">
        <v>5205</v>
      </c>
      <c r="B1316" t="s">
        <v>70</v>
      </c>
      <c r="C1316" t="s">
        <v>2896</v>
      </c>
      <c r="D1316" t="s">
        <v>44</v>
      </c>
      <c r="E1316" t="s">
        <v>2897</v>
      </c>
      <c r="F1316" t="s">
        <v>2898</v>
      </c>
      <c r="G1316" t="s">
        <v>5478</v>
      </c>
      <c r="H1316" t="s">
        <v>2959</v>
      </c>
      <c r="I1316" t="s">
        <v>4645</v>
      </c>
      <c r="J1316" t="s">
        <v>2740</v>
      </c>
      <c r="K1316" t="s">
        <v>669</v>
      </c>
    </row>
    <row r="1317" spans="1:11">
      <c r="A1317" s="69" t="s">
        <v>5205</v>
      </c>
      <c r="B1317" t="s">
        <v>70</v>
      </c>
      <c r="C1317" t="s">
        <v>3051</v>
      </c>
      <c r="D1317" t="s">
        <v>56</v>
      </c>
      <c r="E1317" t="s">
        <v>669</v>
      </c>
      <c r="F1317" t="s">
        <v>3052</v>
      </c>
      <c r="G1317" t="s">
        <v>5475</v>
      </c>
      <c r="H1317" t="s">
        <v>669</v>
      </c>
      <c r="I1317" t="s">
        <v>4645</v>
      </c>
      <c r="J1317" t="s">
        <v>2725</v>
      </c>
      <c r="K1317" t="s">
        <v>2634</v>
      </c>
    </row>
    <row r="1318" spans="1:11">
      <c r="A1318" s="69" t="s">
        <v>5205</v>
      </c>
      <c r="B1318" t="s">
        <v>70</v>
      </c>
      <c r="C1318" t="s">
        <v>2899</v>
      </c>
      <c r="D1318" t="s">
        <v>56</v>
      </c>
      <c r="E1318" t="s">
        <v>2847</v>
      </c>
      <c r="F1318" t="s">
        <v>2891</v>
      </c>
      <c r="G1318" t="s">
        <v>5477</v>
      </c>
      <c r="H1318" t="s">
        <v>3391</v>
      </c>
      <c r="I1318" t="s">
        <v>4645</v>
      </c>
      <c r="J1318" t="s">
        <v>2742</v>
      </c>
      <c r="K1318" t="s">
        <v>2743</v>
      </c>
    </row>
    <row r="1319" spans="1:11">
      <c r="A1319" s="69" t="s">
        <v>5205</v>
      </c>
      <c r="B1319" t="s">
        <v>70</v>
      </c>
      <c r="C1319" t="s">
        <v>3053</v>
      </c>
      <c r="D1319" t="s">
        <v>57</v>
      </c>
      <c r="E1319" t="s">
        <v>3054</v>
      </c>
      <c r="F1319" t="s">
        <v>3056</v>
      </c>
      <c r="G1319" t="s">
        <v>5478</v>
      </c>
      <c r="H1319" t="s">
        <v>3419</v>
      </c>
      <c r="I1319" t="s">
        <v>4645</v>
      </c>
      <c r="J1319" t="s">
        <v>2740</v>
      </c>
      <c r="K1319" t="s">
        <v>669</v>
      </c>
    </row>
    <row r="1320" spans="1:11" ht="321">
      <c r="A1320" s="69" t="s">
        <v>5205</v>
      </c>
      <c r="B1320" t="s">
        <v>70</v>
      </c>
      <c r="C1320" t="s">
        <v>2900</v>
      </c>
      <c r="D1320" t="s">
        <v>58</v>
      </c>
      <c r="E1320" t="s">
        <v>1333</v>
      </c>
      <c r="F1320" t="s">
        <v>2901</v>
      </c>
      <c r="G1320" t="s">
        <v>5478</v>
      </c>
      <c r="H1320" t="s">
        <v>1333</v>
      </c>
      <c r="I1320" t="s">
        <v>4645</v>
      </c>
      <c r="J1320" s="218" t="s">
        <v>2740</v>
      </c>
      <c r="K1320" t="s">
        <v>669</v>
      </c>
    </row>
    <row r="1321" spans="1:11">
      <c r="A1321" s="69" t="s">
        <v>5205</v>
      </c>
      <c r="B1321" t="s">
        <v>70</v>
      </c>
      <c r="C1321" t="s">
        <v>2902</v>
      </c>
      <c r="D1321" t="s">
        <v>35</v>
      </c>
      <c r="E1321" t="s">
        <v>2847</v>
      </c>
      <c r="G1321" t="s">
        <v>5477</v>
      </c>
      <c r="H1321" t="s">
        <v>3391</v>
      </c>
      <c r="I1321" t="s">
        <v>4645</v>
      </c>
      <c r="J1321" t="s">
        <v>2742</v>
      </c>
      <c r="K1321" t="s">
        <v>2743</v>
      </c>
    </row>
    <row r="1322" spans="1:11">
      <c r="A1322" s="69" t="s">
        <v>5205</v>
      </c>
      <c r="B1322" t="s">
        <v>70</v>
      </c>
      <c r="C1322" t="s">
        <v>2903</v>
      </c>
      <c r="D1322" t="s">
        <v>36</v>
      </c>
      <c r="G1322" t="s">
        <v>5435</v>
      </c>
      <c r="I1322" t="s">
        <v>4645</v>
      </c>
    </row>
    <row r="1323" spans="1:11" ht="409.6">
      <c r="A1323" s="69" t="s">
        <v>5205</v>
      </c>
      <c r="B1323" t="s">
        <v>70</v>
      </c>
      <c r="C1323" t="s">
        <v>3057</v>
      </c>
      <c r="D1323" t="s">
        <v>3058</v>
      </c>
      <c r="E1323" t="s">
        <v>669</v>
      </c>
      <c r="F1323" t="s">
        <v>3059</v>
      </c>
      <c r="G1323" t="s">
        <v>5475</v>
      </c>
      <c r="H1323" t="s">
        <v>669</v>
      </c>
      <c r="I1323" t="s">
        <v>4645</v>
      </c>
      <c r="J1323" s="218" t="s">
        <v>2725</v>
      </c>
      <c r="K1323" t="s">
        <v>2634</v>
      </c>
    </row>
    <row r="1324" spans="1:11" ht="409.6">
      <c r="A1324" s="69" t="s">
        <v>5205</v>
      </c>
      <c r="B1324" t="s">
        <v>106</v>
      </c>
      <c r="C1324" t="s">
        <v>3182</v>
      </c>
      <c r="D1324" t="s">
        <v>38</v>
      </c>
      <c r="E1324" t="s">
        <v>217</v>
      </c>
      <c r="F1324" t="s">
        <v>3183</v>
      </c>
      <c r="G1324" t="s">
        <v>5474</v>
      </c>
      <c r="H1324" t="s">
        <v>217</v>
      </c>
      <c r="I1324" t="s">
        <v>4649</v>
      </c>
      <c r="J1324" s="218" t="s">
        <v>2727</v>
      </c>
      <c r="K1324" t="s">
        <v>2728</v>
      </c>
    </row>
    <row r="1325" spans="1:11">
      <c r="A1325" s="69" t="s">
        <v>5205</v>
      </c>
      <c r="B1325" t="s">
        <v>106</v>
      </c>
      <c r="C1325" t="s">
        <v>3061</v>
      </c>
      <c r="D1325" t="s">
        <v>38</v>
      </c>
      <c r="E1325" t="s">
        <v>669</v>
      </c>
      <c r="F1325" t="s">
        <v>3062</v>
      </c>
      <c r="G1325" t="s">
        <v>5475</v>
      </c>
      <c r="H1325" t="s">
        <v>669</v>
      </c>
      <c r="I1325" t="s">
        <v>4649</v>
      </c>
      <c r="J1325" t="s">
        <v>2725</v>
      </c>
      <c r="K1325" t="s">
        <v>2634</v>
      </c>
    </row>
    <row r="1326" spans="1:11">
      <c r="A1326" s="69" t="s">
        <v>5205</v>
      </c>
      <c r="B1326" t="s">
        <v>106</v>
      </c>
      <c r="C1326" t="s">
        <v>2911</v>
      </c>
      <c r="D1326" t="s">
        <v>40</v>
      </c>
      <c r="E1326" t="s">
        <v>2847</v>
      </c>
      <c r="G1326" t="s">
        <v>5477</v>
      </c>
      <c r="H1326" t="s">
        <v>3391</v>
      </c>
      <c r="I1326" t="s">
        <v>4649</v>
      </c>
      <c r="J1326" t="s">
        <v>2742</v>
      </c>
      <c r="K1326" t="s">
        <v>2743</v>
      </c>
    </row>
    <row r="1327" spans="1:11">
      <c r="A1327" s="69" t="s">
        <v>5205</v>
      </c>
      <c r="B1327" t="s">
        <v>106</v>
      </c>
      <c r="C1327" t="s">
        <v>3184</v>
      </c>
      <c r="D1327" t="s">
        <v>40</v>
      </c>
      <c r="E1327" t="s">
        <v>3125</v>
      </c>
      <c r="F1327" t="s">
        <v>3185</v>
      </c>
      <c r="G1327" t="s">
        <v>5474</v>
      </c>
      <c r="H1327" t="s">
        <v>3125</v>
      </c>
      <c r="I1327" t="s">
        <v>4649</v>
      </c>
      <c r="J1327" t="s">
        <v>2727</v>
      </c>
      <c r="K1327" t="s">
        <v>2728</v>
      </c>
    </row>
    <row r="1328" spans="1:11">
      <c r="A1328" s="69" t="s">
        <v>5205</v>
      </c>
      <c r="B1328" t="s">
        <v>106</v>
      </c>
      <c r="C1328" t="s">
        <v>3063</v>
      </c>
      <c r="D1328" t="s">
        <v>40</v>
      </c>
      <c r="E1328" t="s">
        <v>669</v>
      </c>
      <c r="F1328" t="s">
        <v>3064</v>
      </c>
      <c r="G1328" t="s">
        <v>5475</v>
      </c>
      <c r="H1328" t="s">
        <v>669</v>
      </c>
      <c r="I1328" t="s">
        <v>4649</v>
      </c>
      <c r="J1328" t="s">
        <v>2725</v>
      </c>
      <c r="K1328" t="s">
        <v>2634</v>
      </c>
    </row>
    <row r="1329" spans="1:11" ht="409.6">
      <c r="A1329" s="69" t="s">
        <v>5205</v>
      </c>
      <c r="B1329" t="s">
        <v>106</v>
      </c>
      <c r="C1329" t="s">
        <v>3186</v>
      </c>
      <c r="D1329" t="s">
        <v>40</v>
      </c>
      <c r="E1329" t="s">
        <v>217</v>
      </c>
      <c r="F1329" t="s">
        <v>3187</v>
      </c>
      <c r="G1329" t="s">
        <v>5474</v>
      </c>
      <c r="H1329" t="s">
        <v>217</v>
      </c>
      <c r="I1329" t="s">
        <v>4649</v>
      </c>
      <c r="J1329" s="218" t="s">
        <v>2727</v>
      </c>
      <c r="K1329" t="s">
        <v>2728</v>
      </c>
    </row>
    <row r="1330" spans="1:11">
      <c r="A1330" s="69" t="s">
        <v>5205</v>
      </c>
      <c r="B1330" t="s">
        <v>106</v>
      </c>
      <c r="C1330" t="s">
        <v>3188</v>
      </c>
      <c r="D1330" t="s">
        <v>42</v>
      </c>
      <c r="E1330" t="s">
        <v>3125</v>
      </c>
      <c r="F1330" t="s">
        <v>3189</v>
      </c>
      <c r="G1330" t="s">
        <v>5474</v>
      </c>
      <c r="H1330" t="s">
        <v>3125</v>
      </c>
      <c r="I1330" t="s">
        <v>4649</v>
      </c>
      <c r="J1330" t="s">
        <v>2727</v>
      </c>
      <c r="K1330" t="s">
        <v>2728</v>
      </c>
    </row>
    <row r="1331" spans="1:11">
      <c r="A1331" s="69" t="s">
        <v>5205</v>
      </c>
      <c r="B1331" t="s">
        <v>106</v>
      </c>
      <c r="C1331" t="s">
        <v>2912</v>
      </c>
      <c r="D1331" t="s">
        <v>42</v>
      </c>
      <c r="E1331" t="s">
        <v>2893</v>
      </c>
      <c r="G1331" t="s">
        <v>5477</v>
      </c>
      <c r="H1331" t="s">
        <v>3050</v>
      </c>
      <c r="I1331" t="s">
        <v>4649</v>
      </c>
      <c r="J1331" t="s">
        <v>2742</v>
      </c>
      <c r="K1331" t="s">
        <v>2743</v>
      </c>
    </row>
    <row r="1332" spans="1:11">
      <c r="A1332" s="69" t="s">
        <v>5205</v>
      </c>
      <c r="B1332" t="s">
        <v>106</v>
      </c>
      <c r="C1332" t="s">
        <v>3190</v>
      </c>
      <c r="D1332" t="s">
        <v>44</v>
      </c>
      <c r="E1332" t="s">
        <v>217</v>
      </c>
      <c r="F1332" t="s">
        <v>3191</v>
      </c>
      <c r="G1332" t="s">
        <v>5474</v>
      </c>
      <c r="H1332" t="s">
        <v>217</v>
      </c>
      <c r="I1332" t="s">
        <v>4649</v>
      </c>
      <c r="J1332" t="s">
        <v>2727</v>
      </c>
      <c r="K1332" t="s">
        <v>2728</v>
      </c>
    </row>
    <row r="1333" spans="1:11">
      <c r="A1333" s="69" t="s">
        <v>5205</v>
      </c>
      <c r="B1333" t="s">
        <v>106</v>
      </c>
      <c r="C1333" t="s">
        <v>3192</v>
      </c>
      <c r="D1333" t="s">
        <v>44</v>
      </c>
      <c r="E1333" t="s">
        <v>217</v>
      </c>
      <c r="F1333" t="s">
        <v>3193</v>
      </c>
      <c r="G1333" t="s">
        <v>5474</v>
      </c>
      <c r="H1333" t="s">
        <v>217</v>
      </c>
      <c r="I1333" t="s">
        <v>4649</v>
      </c>
      <c r="J1333" t="s">
        <v>2727</v>
      </c>
      <c r="K1333" t="s">
        <v>2728</v>
      </c>
    </row>
    <row r="1334" spans="1:11">
      <c r="A1334" s="69" t="s">
        <v>5205</v>
      </c>
      <c r="B1334" t="s">
        <v>106</v>
      </c>
      <c r="C1334" t="s">
        <v>3194</v>
      </c>
      <c r="D1334" t="s">
        <v>56</v>
      </c>
      <c r="E1334" t="s">
        <v>3195</v>
      </c>
      <c r="F1334" t="s">
        <v>3196</v>
      </c>
      <c r="G1334" t="s">
        <v>5474</v>
      </c>
      <c r="H1334" t="s">
        <v>217</v>
      </c>
      <c r="I1334" t="s">
        <v>4649</v>
      </c>
      <c r="J1334" t="s">
        <v>2727</v>
      </c>
      <c r="K1334" t="s">
        <v>2728</v>
      </c>
    </row>
    <row r="1335" spans="1:11">
      <c r="A1335" s="69" t="s">
        <v>5205</v>
      </c>
      <c r="B1335" t="s">
        <v>106</v>
      </c>
      <c r="C1335" t="s">
        <v>3197</v>
      </c>
      <c r="D1335" t="s">
        <v>56</v>
      </c>
      <c r="E1335" t="s">
        <v>3125</v>
      </c>
      <c r="F1335" t="s">
        <v>3198</v>
      </c>
      <c r="G1335" t="s">
        <v>5474</v>
      </c>
      <c r="H1335" t="s">
        <v>3125</v>
      </c>
      <c r="I1335" t="s">
        <v>4649</v>
      </c>
      <c r="J1335" t="s">
        <v>2727</v>
      </c>
      <c r="K1335" t="s">
        <v>2728</v>
      </c>
    </row>
    <row r="1336" spans="1:11" ht="409.6">
      <c r="A1336" s="69" t="s">
        <v>5205</v>
      </c>
      <c r="B1336" t="s">
        <v>106</v>
      </c>
      <c r="C1336" t="s">
        <v>3199</v>
      </c>
      <c r="D1336" t="s">
        <v>56</v>
      </c>
      <c r="E1336" t="s">
        <v>3200</v>
      </c>
      <c r="F1336" t="s">
        <v>3201</v>
      </c>
      <c r="G1336" t="s">
        <v>5474</v>
      </c>
      <c r="H1336" t="s">
        <v>3125</v>
      </c>
      <c r="I1336" t="s">
        <v>4649</v>
      </c>
      <c r="J1336" s="218" t="s">
        <v>2727</v>
      </c>
      <c r="K1336" t="s">
        <v>2728</v>
      </c>
    </row>
    <row r="1337" spans="1:11" ht="409.6">
      <c r="A1337" s="69" t="s">
        <v>5205</v>
      </c>
      <c r="B1337" t="s">
        <v>106</v>
      </c>
      <c r="C1337" t="s">
        <v>3202</v>
      </c>
      <c r="D1337" t="s">
        <v>57</v>
      </c>
      <c r="E1337" t="s">
        <v>3125</v>
      </c>
      <c r="F1337" t="s">
        <v>3203</v>
      </c>
      <c r="G1337" t="s">
        <v>5474</v>
      </c>
      <c r="H1337" t="s">
        <v>3125</v>
      </c>
      <c r="I1337" t="s">
        <v>4649</v>
      </c>
      <c r="J1337" s="218" t="s">
        <v>2727</v>
      </c>
      <c r="K1337" t="s">
        <v>2728</v>
      </c>
    </row>
    <row r="1338" spans="1:11" ht="409.6">
      <c r="A1338" s="69" t="s">
        <v>5205</v>
      </c>
      <c r="B1338" t="s">
        <v>106</v>
      </c>
      <c r="C1338" t="s">
        <v>2913</v>
      </c>
      <c r="D1338" t="s">
        <v>57</v>
      </c>
      <c r="E1338" t="s">
        <v>2847</v>
      </c>
      <c r="F1338" t="s">
        <v>2914</v>
      </c>
      <c r="G1338" t="s">
        <v>5477</v>
      </c>
      <c r="H1338" t="s">
        <v>3391</v>
      </c>
      <c r="I1338" t="s">
        <v>4649</v>
      </c>
      <c r="J1338" s="218" t="s">
        <v>2742</v>
      </c>
      <c r="K1338" t="s">
        <v>2743</v>
      </c>
    </row>
    <row r="1339" spans="1:11" ht="409.6">
      <c r="A1339" s="69" t="s">
        <v>5205</v>
      </c>
      <c r="B1339" t="s">
        <v>106</v>
      </c>
      <c r="C1339" t="s">
        <v>3204</v>
      </c>
      <c r="D1339" t="s">
        <v>58</v>
      </c>
      <c r="E1339" t="s">
        <v>217</v>
      </c>
      <c r="F1339" t="s">
        <v>3205</v>
      </c>
      <c r="G1339" t="s">
        <v>5474</v>
      </c>
      <c r="H1339" t="s">
        <v>217</v>
      </c>
      <c r="I1339" t="s">
        <v>4649</v>
      </c>
      <c r="J1339" s="218" t="s">
        <v>2727</v>
      </c>
      <c r="K1339" t="s">
        <v>2728</v>
      </c>
    </row>
    <row r="1340" spans="1:11" ht="409.6">
      <c r="A1340" s="69" t="s">
        <v>5205</v>
      </c>
      <c r="B1340" t="s">
        <v>106</v>
      </c>
      <c r="C1340" t="s">
        <v>3446</v>
      </c>
      <c r="D1340" t="s">
        <v>2863</v>
      </c>
      <c r="E1340" t="s">
        <v>3447</v>
      </c>
      <c r="G1340" t="s">
        <v>5475</v>
      </c>
      <c r="H1340" t="s">
        <v>343</v>
      </c>
      <c r="I1340" t="s">
        <v>4649</v>
      </c>
      <c r="J1340" s="218" t="s">
        <v>2725</v>
      </c>
      <c r="K1340" t="s">
        <v>2634</v>
      </c>
    </row>
    <row r="1341" spans="1:11" ht="15">
      <c r="A1341" s="69" t="s">
        <v>5205</v>
      </c>
      <c r="B1341" t="s">
        <v>106</v>
      </c>
      <c r="C1341" t="s">
        <v>3065</v>
      </c>
      <c r="E1341" t="s">
        <v>3066</v>
      </c>
      <c r="F1341" t="s">
        <v>3067</v>
      </c>
      <c r="G1341" t="s">
        <v>5438</v>
      </c>
      <c r="H1341" t="s">
        <v>1889</v>
      </c>
      <c r="I1341" t="s">
        <v>4649</v>
      </c>
      <c r="J1341" s="218"/>
    </row>
    <row r="1342" spans="1:11" ht="321">
      <c r="A1342" s="69" t="s">
        <v>5205</v>
      </c>
      <c r="B1342" t="s">
        <v>106</v>
      </c>
      <c r="C1342" t="s">
        <v>2915</v>
      </c>
      <c r="D1342" t="s">
        <v>2916</v>
      </c>
      <c r="E1342" t="s">
        <v>1333</v>
      </c>
      <c r="G1342" t="s">
        <v>5478</v>
      </c>
      <c r="H1342" t="s">
        <v>1333</v>
      </c>
      <c r="I1342" t="s">
        <v>4649</v>
      </c>
      <c r="J1342" s="218" t="s">
        <v>2740</v>
      </c>
      <c r="K1342" t="s">
        <v>669</v>
      </c>
    </row>
    <row r="1343" spans="1:11">
      <c r="A1343" s="69" t="s">
        <v>5205</v>
      </c>
      <c r="B1343" t="s">
        <v>72</v>
      </c>
      <c r="C1343" t="s">
        <v>3069</v>
      </c>
      <c r="D1343" t="s">
        <v>36</v>
      </c>
      <c r="E1343" t="s">
        <v>669</v>
      </c>
      <c r="G1343" t="s">
        <v>5475</v>
      </c>
      <c r="H1343" t="s">
        <v>669</v>
      </c>
      <c r="I1343" t="s">
        <v>4653</v>
      </c>
      <c r="J1343" t="s">
        <v>2725</v>
      </c>
      <c r="K1343" t="s">
        <v>2634</v>
      </c>
    </row>
    <row r="1344" spans="1:11" ht="409.6">
      <c r="A1344" s="69" t="s">
        <v>5205</v>
      </c>
      <c r="B1344" t="s">
        <v>72</v>
      </c>
      <c r="C1344" t="s">
        <v>3207</v>
      </c>
      <c r="D1344" t="s">
        <v>36</v>
      </c>
      <c r="E1344" t="s">
        <v>3125</v>
      </c>
      <c r="F1344" t="s">
        <v>3208</v>
      </c>
      <c r="G1344" t="s">
        <v>5474</v>
      </c>
      <c r="H1344" t="s">
        <v>3125</v>
      </c>
      <c r="I1344" t="s">
        <v>4653</v>
      </c>
      <c r="J1344" s="218" t="s">
        <v>2727</v>
      </c>
      <c r="K1344" t="s">
        <v>2728</v>
      </c>
    </row>
    <row r="1345" spans="1:11" ht="409.6">
      <c r="A1345" s="69" t="s">
        <v>5205</v>
      </c>
      <c r="B1345" t="s">
        <v>72</v>
      </c>
      <c r="C1345" t="s">
        <v>3070</v>
      </c>
      <c r="D1345" t="s">
        <v>42</v>
      </c>
      <c r="E1345" t="s">
        <v>3071</v>
      </c>
      <c r="F1345" t="s">
        <v>3072</v>
      </c>
      <c r="G1345" t="s">
        <v>5475</v>
      </c>
      <c r="H1345" t="s">
        <v>669</v>
      </c>
      <c r="I1345" t="s">
        <v>4653</v>
      </c>
      <c r="J1345" s="218" t="s">
        <v>2725</v>
      </c>
      <c r="K1345" t="s">
        <v>2634</v>
      </c>
    </row>
    <row r="1346" spans="1:11" ht="409.6">
      <c r="A1346" s="69" t="s">
        <v>5205</v>
      </c>
      <c r="B1346" t="s">
        <v>72</v>
      </c>
      <c r="C1346" t="s">
        <v>3209</v>
      </c>
      <c r="D1346" t="s">
        <v>36</v>
      </c>
      <c r="E1346" t="s">
        <v>217</v>
      </c>
      <c r="F1346" t="s">
        <v>3210</v>
      </c>
      <c r="G1346" t="s">
        <v>5474</v>
      </c>
      <c r="H1346" t="s">
        <v>217</v>
      </c>
      <c r="I1346" t="s">
        <v>4653</v>
      </c>
      <c r="J1346" s="218" t="s">
        <v>2727</v>
      </c>
      <c r="K1346" t="s">
        <v>2728</v>
      </c>
    </row>
    <row r="1347" spans="1:11" ht="409.6">
      <c r="A1347" s="69" t="s">
        <v>5205</v>
      </c>
      <c r="B1347" t="s">
        <v>72</v>
      </c>
      <c r="C1347" t="s">
        <v>3211</v>
      </c>
      <c r="D1347" t="s">
        <v>36</v>
      </c>
      <c r="E1347" t="s">
        <v>3125</v>
      </c>
      <c r="F1347" t="s">
        <v>3212</v>
      </c>
      <c r="G1347" t="s">
        <v>5474</v>
      </c>
      <c r="H1347" t="s">
        <v>3125</v>
      </c>
      <c r="I1347" t="s">
        <v>4653</v>
      </c>
      <c r="J1347" s="218" t="s">
        <v>2727</v>
      </c>
      <c r="K1347" t="s">
        <v>2728</v>
      </c>
    </row>
    <row r="1348" spans="1:11" ht="409.6">
      <c r="A1348" s="69" t="s">
        <v>5205</v>
      </c>
      <c r="B1348" t="s">
        <v>72</v>
      </c>
      <c r="C1348" t="s">
        <v>2918</v>
      </c>
      <c r="D1348" t="s">
        <v>36</v>
      </c>
      <c r="E1348" t="s">
        <v>2893</v>
      </c>
      <c r="G1348" t="s">
        <v>5477</v>
      </c>
      <c r="H1348" t="s">
        <v>3050</v>
      </c>
      <c r="I1348" t="s">
        <v>4653</v>
      </c>
      <c r="J1348" s="218" t="s">
        <v>2742</v>
      </c>
      <c r="K1348" t="s">
        <v>2743</v>
      </c>
    </row>
    <row r="1349" spans="1:11" ht="409.6">
      <c r="A1349" s="69" t="s">
        <v>5205</v>
      </c>
      <c r="B1349" t="s">
        <v>72</v>
      </c>
      <c r="C1349" t="s">
        <v>3213</v>
      </c>
      <c r="D1349" t="s">
        <v>36</v>
      </c>
      <c r="E1349" t="s">
        <v>217</v>
      </c>
      <c r="F1349" t="s">
        <v>3214</v>
      </c>
      <c r="G1349" t="s">
        <v>5474</v>
      </c>
      <c r="H1349" t="s">
        <v>217</v>
      </c>
      <c r="I1349" t="s">
        <v>4653</v>
      </c>
      <c r="J1349" s="218" t="s">
        <v>2727</v>
      </c>
      <c r="K1349" t="s">
        <v>2728</v>
      </c>
    </row>
    <row r="1350" spans="1:11" ht="15">
      <c r="A1350" s="69" t="s">
        <v>5205</v>
      </c>
      <c r="B1350" t="s">
        <v>72</v>
      </c>
      <c r="C1350" t="s">
        <v>2919</v>
      </c>
      <c r="D1350" t="s">
        <v>36</v>
      </c>
      <c r="F1350" t="s">
        <v>2920</v>
      </c>
      <c r="G1350" t="s">
        <v>5435</v>
      </c>
      <c r="I1350" t="s">
        <v>4653</v>
      </c>
      <c r="J1350" s="218"/>
    </row>
    <row r="1351" spans="1:11" ht="409.6">
      <c r="A1351" s="69" t="s">
        <v>5205</v>
      </c>
      <c r="B1351" t="s">
        <v>72</v>
      </c>
      <c r="C1351" t="s">
        <v>3073</v>
      </c>
      <c r="D1351" t="s">
        <v>40</v>
      </c>
      <c r="E1351" t="s">
        <v>3074</v>
      </c>
      <c r="F1351" t="s">
        <v>3075</v>
      </c>
      <c r="G1351" t="s">
        <v>5475</v>
      </c>
      <c r="H1351" t="s">
        <v>669</v>
      </c>
      <c r="I1351" t="s">
        <v>4653</v>
      </c>
      <c r="J1351" s="218" t="s">
        <v>2725</v>
      </c>
      <c r="K1351" t="s">
        <v>2634</v>
      </c>
    </row>
    <row r="1352" spans="1:11" ht="409.6">
      <c r="A1352" s="69" t="s">
        <v>5205</v>
      </c>
      <c r="B1352" t="s">
        <v>72</v>
      </c>
      <c r="C1352" t="s">
        <v>3215</v>
      </c>
      <c r="D1352" t="s">
        <v>40</v>
      </c>
      <c r="E1352" t="s">
        <v>3125</v>
      </c>
      <c r="F1352" t="s">
        <v>3216</v>
      </c>
      <c r="G1352" t="s">
        <v>5474</v>
      </c>
      <c r="H1352" t="s">
        <v>3125</v>
      </c>
      <c r="I1352" t="s">
        <v>4653</v>
      </c>
      <c r="J1352" s="218" t="s">
        <v>2727</v>
      </c>
      <c r="K1352" t="s">
        <v>2728</v>
      </c>
    </row>
    <row r="1353" spans="1:11">
      <c r="A1353" s="69" t="s">
        <v>5205</v>
      </c>
      <c r="B1353" t="s">
        <v>72</v>
      </c>
      <c r="C1353" t="s">
        <v>3076</v>
      </c>
      <c r="D1353" t="s">
        <v>40</v>
      </c>
      <c r="E1353" t="s">
        <v>669</v>
      </c>
      <c r="F1353" t="s">
        <v>3077</v>
      </c>
      <c r="G1353" t="s">
        <v>5475</v>
      </c>
      <c r="H1353" t="s">
        <v>669</v>
      </c>
      <c r="I1353" t="s">
        <v>4653</v>
      </c>
      <c r="J1353" t="s">
        <v>2725</v>
      </c>
      <c r="K1353" t="s">
        <v>2634</v>
      </c>
    </row>
    <row r="1354" spans="1:11" ht="409.6">
      <c r="A1354" s="69" t="s">
        <v>5205</v>
      </c>
      <c r="B1354" t="s">
        <v>72</v>
      </c>
      <c r="C1354" t="s">
        <v>3217</v>
      </c>
      <c r="D1354" t="s">
        <v>40</v>
      </c>
      <c r="E1354" t="s">
        <v>217</v>
      </c>
      <c r="F1354" t="s">
        <v>3218</v>
      </c>
      <c r="G1354" t="s">
        <v>5474</v>
      </c>
      <c r="H1354" t="s">
        <v>217</v>
      </c>
      <c r="I1354" t="s">
        <v>4653</v>
      </c>
      <c r="J1354" s="218" t="s">
        <v>2727</v>
      </c>
      <c r="K1354" t="s">
        <v>2728</v>
      </c>
    </row>
    <row r="1355" spans="1:11" ht="409.6">
      <c r="A1355" s="69" t="s">
        <v>5205</v>
      </c>
      <c r="B1355" t="s">
        <v>72</v>
      </c>
      <c r="C1355" t="s">
        <v>3078</v>
      </c>
      <c r="D1355" t="s">
        <v>42</v>
      </c>
      <c r="E1355" t="s">
        <v>3074</v>
      </c>
      <c r="F1355" t="s">
        <v>3079</v>
      </c>
      <c r="G1355" t="s">
        <v>5475</v>
      </c>
      <c r="H1355" t="s">
        <v>669</v>
      </c>
      <c r="I1355" t="s">
        <v>4653</v>
      </c>
      <c r="J1355" s="218" t="s">
        <v>2725</v>
      </c>
      <c r="K1355" t="s">
        <v>2634</v>
      </c>
    </row>
    <row r="1356" spans="1:11" ht="409.6">
      <c r="A1356" s="69" t="s">
        <v>5205</v>
      </c>
      <c r="B1356" t="s">
        <v>72</v>
      </c>
      <c r="C1356" t="s">
        <v>3219</v>
      </c>
      <c r="D1356" t="s">
        <v>42</v>
      </c>
      <c r="E1356" t="s">
        <v>3125</v>
      </c>
      <c r="F1356" t="s">
        <v>3220</v>
      </c>
      <c r="G1356" t="s">
        <v>5474</v>
      </c>
      <c r="H1356" t="s">
        <v>3125</v>
      </c>
      <c r="I1356" t="s">
        <v>4653</v>
      </c>
      <c r="J1356" s="218" t="s">
        <v>2727</v>
      </c>
      <c r="K1356" t="s">
        <v>2728</v>
      </c>
    </row>
    <row r="1357" spans="1:11" ht="409.6">
      <c r="A1357" s="69" t="s">
        <v>5205</v>
      </c>
      <c r="B1357" t="s">
        <v>72</v>
      </c>
      <c r="C1357" t="s">
        <v>2921</v>
      </c>
      <c r="D1357" t="s">
        <v>42</v>
      </c>
      <c r="E1357" t="s">
        <v>2922</v>
      </c>
      <c r="F1357" t="s">
        <v>2923</v>
      </c>
      <c r="G1357" t="s">
        <v>5477</v>
      </c>
      <c r="H1357" t="s">
        <v>3396</v>
      </c>
      <c r="I1357" t="s">
        <v>4653</v>
      </c>
      <c r="J1357" s="218" t="s">
        <v>2742</v>
      </c>
      <c r="K1357" t="s">
        <v>2743</v>
      </c>
    </row>
    <row r="1358" spans="1:11" ht="409.6">
      <c r="A1358" s="69" t="s">
        <v>5205</v>
      </c>
      <c r="B1358" t="s">
        <v>72</v>
      </c>
      <c r="C1358" t="s">
        <v>3080</v>
      </c>
      <c r="D1358" t="s">
        <v>42</v>
      </c>
      <c r="E1358" t="s">
        <v>669</v>
      </c>
      <c r="F1358" t="s">
        <v>3081</v>
      </c>
      <c r="G1358" t="s">
        <v>5475</v>
      </c>
      <c r="H1358" t="s">
        <v>669</v>
      </c>
      <c r="I1358" t="s">
        <v>4653</v>
      </c>
      <c r="J1358" s="218" t="s">
        <v>2725</v>
      </c>
      <c r="K1358" t="s">
        <v>2634</v>
      </c>
    </row>
    <row r="1359" spans="1:11" ht="409.6">
      <c r="A1359" s="69" t="s">
        <v>5205</v>
      </c>
      <c r="B1359" t="s">
        <v>72</v>
      </c>
      <c r="C1359" t="s">
        <v>3222</v>
      </c>
      <c r="D1359" t="s">
        <v>44</v>
      </c>
      <c r="E1359" t="s">
        <v>3125</v>
      </c>
      <c r="F1359" t="s">
        <v>3223</v>
      </c>
      <c r="G1359" t="s">
        <v>5474</v>
      </c>
      <c r="H1359" t="s">
        <v>3125</v>
      </c>
      <c r="I1359" t="s">
        <v>4653</v>
      </c>
      <c r="J1359" s="218" t="s">
        <v>2727</v>
      </c>
      <c r="K1359" t="s">
        <v>2728</v>
      </c>
    </row>
    <row r="1360" spans="1:11" ht="409.6">
      <c r="A1360" s="69" t="s">
        <v>5205</v>
      </c>
      <c r="B1360" t="s">
        <v>72</v>
      </c>
      <c r="C1360" t="s">
        <v>2924</v>
      </c>
      <c r="D1360" t="s">
        <v>44</v>
      </c>
      <c r="E1360" t="s">
        <v>2847</v>
      </c>
      <c r="F1360" t="s">
        <v>2925</v>
      </c>
      <c r="G1360" t="s">
        <v>5477</v>
      </c>
      <c r="H1360" t="s">
        <v>3391</v>
      </c>
      <c r="I1360" t="s">
        <v>4653</v>
      </c>
      <c r="J1360" s="218" t="s">
        <v>2742</v>
      </c>
      <c r="K1360" t="s">
        <v>2743</v>
      </c>
    </row>
    <row r="1361" spans="1:11" ht="409.6">
      <c r="A1361" s="69" t="s">
        <v>5205</v>
      </c>
      <c r="B1361" t="s">
        <v>72</v>
      </c>
      <c r="C1361" t="s">
        <v>3224</v>
      </c>
      <c r="D1361" t="s">
        <v>44</v>
      </c>
      <c r="E1361" t="s">
        <v>3125</v>
      </c>
      <c r="F1361" t="s">
        <v>3225</v>
      </c>
      <c r="G1361" t="s">
        <v>5474</v>
      </c>
      <c r="H1361" t="s">
        <v>3125</v>
      </c>
      <c r="I1361" t="s">
        <v>4653</v>
      </c>
      <c r="J1361" s="218" t="s">
        <v>2727</v>
      </c>
      <c r="K1361" t="s">
        <v>2728</v>
      </c>
    </row>
    <row r="1362" spans="1:11">
      <c r="A1362" s="69" t="s">
        <v>5205</v>
      </c>
      <c r="B1362" t="s">
        <v>72</v>
      </c>
      <c r="C1362" t="s">
        <v>3226</v>
      </c>
      <c r="D1362" t="s">
        <v>56</v>
      </c>
      <c r="E1362" t="s">
        <v>3125</v>
      </c>
      <c r="F1362" t="s">
        <v>3227</v>
      </c>
      <c r="G1362" t="s">
        <v>5474</v>
      </c>
      <c r="H1362" t="s">
        <v>3125</v>
      </c>
      <c r="I1362" t="s">
        <v>4653</v>
      </c>
      <c r="J1362" t="s">
        <v>2727</v>
      </c>
      <c r="K1362" t="s">
        <v>2728</v>
      </c>
    </row>
    <row r="1363" spans="1:11">
      <c r="A1363" s="69" t="s">
        <v>5205</v>
      </c>
      <c r="B1363" t="s">
        <v>72</v>
      </c>
      <c r="C1363" t="s">
        <v>3228</v>
      </c>
      <c r="D1363" t="s">
        <v>57</v>
      </c>
      <c r="E1363" t="s">
        <v>3125</v>
      </c>
      <c r="F1363" t="s">
        <v>3229</v>
      </c>
      <c r="G1363" t="s">
        <v>5474</v>
      </c>
      <c r="H1363" t="s">
        <v>3125</v>
      </c>
      <c r="I1363" t="s">
        <v>4653</v>
      </c>
      <c r="J1363" t="s">
        <v>2727</v>
      </c>
      <c r="K1363" t="s">
        <v>2728</v>
      </c>
    </row>
    <row r="1364" spans="1:11">
      <c r="A1364" s="69" t="s">
        <v>5205</v>
      </c>
      <c r="B1364" t="s">
        <v>72</v>
      </c>
      <c r="C1364" t="s">
        <v>3082</v>
      </c>
      <c r="D1364" t="s">
        <v>2876</v>
      </c>
      <c r="E1364" t="s">
        <v>3083</v>
      </c>
      <c r="F1364" t="s">
        <v>3084</v>
      </c>
      <c r="G1364" t="s">
        <v>5476</v>
      </c>
      <c r="H1364" t="s">
        <v>3083</v>
      </c>
      <c r="I1364" t="s">
        <v>4653</v>
      </c>
      <c r="J1364" t="s">
        <v>2731</v>
      </c>
      <c r="K1364" t="s">
        <v>2732</v>
      </c>
    </row>
    <row r="1365" spans="1:11">
      <c r="A1365" s="69" t="s">
        <v>5205</v>
      </c>
      <c r="B1365" t="s">
        <v>72</v>
      </c>
      <c r="C1365" t="s">
        <v>2926</v>
      </c>
      <c r="D1365" t="s">
        <v>58</v>
      </c>
      <c r="G1365" t="s">
        <v>5435</v>
      </c>
      <c r="I1365" t="s">
        <v>4653</v>
      </c>
    </row>
    <row r="1366" spans="1:11">
      <c r="A1366" s="69" t="s">
        <v>5205</v>
      </c>
      <c r="B1366" t="s">
        <v>72</v>
      </c>
      <c r="C1366" t="s">
        <v>2927</v>
      </c>
      <c r="D1366" t="s">
        <v>40</v>
      </c>
      <c r="G1366" t="s">
        <v>5435</v>
      </c>
      <c r="I1366" t="s">
        <v>4653</v>
      </c>
    </row>
    <row r="1367" spans="1:11" ht="15">
      <c r="A1367" s="69" t="s">
        <v>5205</v>
      </c>
      <c r="B1367" t="s">
        <v>72</v>
      </c>
      <c r="C1367" t="s">
        <v>2928</v>
      </c>
      <c r="D1367" t="s">
        <v>42</v>
      </c>
      <c r="G1367" t="s">
        <v>5435</v>
      </c>
      <c r="I1367" t="s">
        <v>4653</v>
      </c>
      <c r="J1367" s="218"/>
    </row>
    <row r="1368" spans="1:11">
      <c r="A1368" s="69" t="s">
        <v>5205</v>
      </c>
      <c r="B1368" t="s">
        <v>72</v>
      </c>
      <c r="C1368" t="s">
        <v>2929</v>
      </c>
      <c r="D1368" t="s">
        <v>42</v>
      </c>
      <c r="G1368" t="s">
        <v>5435</v>
      </c>
      <c r="I1368" t="s">
        <v>4653</v>
      </c>
    </row>
    <row r="1369" spans="1:11">
      <c r="A1369" s="69" t="s">
        <v>5205</v>
      </c>
      <c r="B1369" t="s">
        <v>72</v>
      </c>
      <c r="C1369" t="s">
        <v>2930</v>
      </c>
      <c r="D1369" t="s">
        <v>2876</v>
      </c>
      <c r="G1369" t="s">
        <v>5435</v>
      </c>
      <c r="I1369" t="s">
        <v>4653</v>
      </c>
    </row>
    <row r="1370" spans="1:11">
      <c r="A1370" s="69" t="s">
        <v>5205</v>
      </c>
      <c r="B1370" t="s">
        <v>72</v>
      </c>
      <c r="C1370" t="s">
        <v>2931</v>
      </c>
      <c r="D1370" t="s">
        <v>56</v>
      </c>
      <c r="G1370" t="s">
        <v>5435</v>
      </c>
      <c r="I1370" t="s">
        <v>4653</v>
      </c>
    </row>
    <row r="1371" spans="1:11">
      <c r="A1371" s="69" t="s">
        <v>5205</v>
      </c>
      <c r="B1371" t="s">
        <v>72</v>
      </c>
      <c r="C1371" t="s">
        <v>2932</v>
      </c>
      <c r="D1371" t="s">
        <v>2876</v>
      </c>
      <c r="G1371" t="s">
        <v>5435</v>
      </c>
      <c r="I1371" t="s">
        <v>4653</v>
      </c>
    </row>
    <row r="1372" spans="1:11">
      <c r="A1372" s="69" t="s">
        <v>5205</v>
      </c>
      <c r="B1372" t="s">
        <v>72</v>
      </c>
      <c r="C1372" t="s">
        <v>3230</v>
      </c>
      <c r="D1372" t="s">
        <v>3231</v>
      </c>
      <c r="E1372" t="s">
        <v>3125</v>
      </c>
      <c r="G1372" t="s">
        <v>5474</v>
      </c>
      <c r="H1372" t="s">
        <v>3125</v>
      </c>
      <c r="I1372" t="s">
        <v>4653</v>
      </c>
      <c r="J1372" t="s">
        <v>2727</v>
      </c>
      <c r="K1372" t="s">
        <v>2728</v>
      </c>
    </row>
    <row r="1373" spans="1:11">
      <c r="A1373" s="69" t="s">
        <v>5205</v>
      </c>
      <c r="B1373" t="s">
        <v>72</v>
      </c>
      <c r="C1373" t="s">
        <v>3232</v>
      </c>
      <c r="D1373" t="s">
        <v>36</v>
      </c>
      <c r="E1373" t="s">
        <v>3125</v>
      </c>
      <c r="G1373" t="s">
        <v>5474</v>
      </c>
      <c r="H1373" t="s">
        <v>3125</v>
      </c>
      <c r="I1373" t="s">
        <v>4653</v>
      </c>
      <c r="J1373" t="s">
        <v>2727</v>
      </c>
      <c r="K1373" t="s">
        <v>2728</v>
      </c>
    </row>
    <row r="1374" spans="1:11">
      <c r="A1374" s="69" t="s">
        <v>5205</v>
      </c>
      <c r="B1374" t="s">
        <v>72</v>
      </c>
      <c r="C1374" t="s">
        <v>3233</v>
      </c>
      <c r="D1374" t="s">
        <v>3234</v>
      </c>
      <c r="E1374" t="s">
        <v>217</v>
      </c>
      <c r="G1374" t="s">
        <v>5474</v>
      </c>
      <c r="H1374" t="s">
        <v>217</v>
      </c>
      <c r="I1374" t="s">
        <v>4653</v>
      </c>
      <c r="J1374" t="s">
        <v>2727</v>
      </c>
      <c r="K1374" t="s">
        <v>2728</v>
      </c>
    </row>
    <row r="1375" spans="1:11">
      <c r="A1375" s="69" t="s">
        <v>5205</v>
      </c>
      <c r="B1375" t="s">
        <v>78</v>
      </c>
      <c r="C1375" t="s">
        <v>3236</v>
      </c>
      <c r="D1375" t="s">
        <v>35</v>
      </c>
      <c r="E1375" t="s">
        <v>217</v>
      </c>
      <c r="F1375" t="s">
        <v>3237</v>
      </c>
      <c r="G1375" t="s">
        <v>5474</v>
      </c>
      <c r="H1375" t="s">
        <v>217</v>
      </c>
      <c r="I1375" t="s">
        <v>4657</v>
      </c>
      <c r="J1375" t="s">
        <v>2727</v>
      </c>
      <c r="K1375" t="s">
        <v>2728</v>
      </c>
    </row>
    <row r="1376" spans="1:11" ht="409.6">
      <c r="A1376" s="69" t="s">
        <v>5205</v>
      </c>
      <c r="B1376" t="s">
        <v>78</v>
      </c>
      <c r="C1376" t="s">
        <v>3238</v>
      </c>
      <c r="D1376" t="s">
        <v>33</v>
      </c>
      <c r="E1376" t="s">
        <v>3125</v>
      </c>
      <c r="F1376" t="s">
        <v>3239</v>
      </c>
      <c r="G1376" t="s">
        <v>5474</v>
      </c>
      <c r="H1376" t="s">
        <v>3125</v>
      </c>
      <c r="I1376" t="s">
        <v>4657</v>
      </c>
      <c r="J1376" s="218" t="s">
        <v>2727</v>
      </c>
      <c r="K1376" t="s">
        <v>2728</v>
      </c>
    </row>
    <row r="1377" spans="1:11" ht="409.6">
      <c r="A1377" s="69" t="s">
        <v>5205</v>
      </c>
      <c r="B1377" t="s">
        <v>78</v>
      </c>
      <c r="C1377" t="s">
        <v>3086</v>
      </c>
      <c r="D1377" t="s">
        <v>38</v>
      </c>
      <c r="E1377" t="s">
        <v>669</v>
      </c>
      <c r="F1377" t="s">
        <v>3087</v>
      </c>
      <c r="G1377" t="s">
        <v>5475</v>
      </c>
      <c r="H1377" t="s">
        <v>669</v>
      </c>
      <c r="I1377" t="s">
        <v>4657</v>
      </c>
      <c r="J1377" s="218" t="s">
        <v>2725</v>
      </c>
      <c r="K1377" t="s">
        <v>2634</v>
      </c>
    </row>
    <row r="1378" spans="1:11" ht="409.6">
      <c r="A1378" s="69" t="s">
        <v>5205</v>
      </c>
      <c r="B1378" t="s">
        <v>78</v>
      </c>
      <c r="C1378" t="s">
        <v>3240</v>
      </c>
      <c r="D1378" t="s">
        <v>40</v>
      </c>
      <c r="E1378" t="s">
        <v>217</v>
      </c>
      <c r="F1378" t="s">
        <v>3241</v>
      </c>
      <c r="G1378" t="s">
        <v>5474</v>
      </c>
      <c r="H1378" t="s">
        <v>217</v>
      </c>
      <c r="I1378" t="s">
        <v>4657</v>
      </c>
      <c r="J1378" s="218" t="s">
        <v>2727</v>
      </c>
      <c r="K1378" t="s">
        <v>2728</v>
      </c>
    </row>
    <row r="1379" spans="1:11" ht="409.6">
      <c r="A1379" s="69" t="s">
        <v>5205</v>
      </c>
      <c r="B1379" t="s">
        <v>78</v>
      </c>
      <c r="C1379" t="s">
        <v>3242</v>
      </c>
      <c r="D1379" t="s">
        <v>40</v>
      </c>
      <c r="E1379" t="s">
        <v>217</v>
      </c>
      <c r="F1379" t="s">
        <v>3243</v>
      </c>
      <c r="G1379" t="s">
        <v>5474</v>
      </c>
      <c r="H1379" t="s">
        <v>217</v>
      </c>
      <c r="I1379" t="s">
        <v>4657</v>
      </c>
      <c r="J1379" s="218" t="s">
        <v>2727</v>
      </c>
      <c r="K1379" t="s">
        <v>2728</v>
      </c>
    </row>
    <row r="1380" spans="1:11">
      <c r="A1380" s="69" t="s">
        <v>5205</v>
      </c>
      <c r="B1380" t="s">
        <v>78</v>
      </c>
      <c r="C1380" t="s">
        <v>3244</v>
      </c>
      <c r="D1380" t="s">
        <v>40</v>
      </c>
      <c r="E1380" t="s">
        <v>217</v>
      </c>
      <c r="F1380" t="s">
        <v>3245</v>
      </c>
      <c r="G1380" t="s">
        <v>5474</v>
      </c>
      <c r="H1380" t="s">
        <v>217</v>
      </c>
      <c r="I1380" t="s">
        <v>4657</v>
      </c>
      <c r="J1380" t="s">
        <v>2727</v>
      </c>
      <c r="K1380" t="s">
        <v>2728</v>
      </c>
    </row>
    <row r="1381" spans="1:11" ht="409.6">
      <c r="A1381" s="69" t="s">
        <v>5205</v>
      </c>
      <c r="B1381" t="s">
        <v>78</v>
      </c>
      <c r="C1381" t="s">
        <v>3246</v>
      </c>
      <c r="D1381" t="s">
        <v>33</v>
      </c>
      <c r="E1381" t="s">
        <v>217</v>
      </c>
      <c r="F1381" t="s">
        <v>3247</v>
      </c>
      <c r="G1381" t="s">
        <v>5474</v>
      </c>
      <c r="H1381" t="s">
        <v>217</v>
      </c>
      <c r="I1381" t="s">
        <v>4657</v>
      </c>
      <c r="J1381" s="218" t="s">
        <v>2727</v>
      </c>
      <c r="K1381" t="s">
        <v>2728</v>
      </c>
    </row>
    <row r="1382" spans="1:11" ht="321">
      <c r="A1382" s="69" t="s">
        <v>5205</v>
      </c>
      <c r="B1382" t="s">
        <v>78</v>
      </c>
      <c r="C1382" t="s">
        <v>2934</v>
      </c>
      <c r="D1382" t="s">
        <v>44</v>
      </c>
      <c r="E1382" t="s">
        <v>2935</v>
      </c>
      <c r="F1382" t="s">
        <v>2937</v>
      </c>
      <c r="G1382" t="s">
        <v>5478</v>
      </c>
      <c r="H1382" t="s">
        <v>2599</v>
      </c>
      <c r="I1382" t="s">
        <v>4657</v>
      </c>
      <c r="J1382" s="218" t="s">
        <v>2740</v>
      </c>
      <c r="K1382" t="s">
        <v>669</v>
      </c>
    </row>
    <row r="1383" spans="1:11" ht="15">
      <c r="A1383" s="69" t="s">
        <v>5205</v>
      </c>
      <c r="B1383" t="s">
        <v>78</v>
      </c>
      <c r="C1383" t="s">
        <v>2938</v>
      </c>
      <c r="D1383" t="s">
        <v>44</v>
      </c>
      <c r="G1383" t="s">
        <v>5439</v>
      </c>
      <c r="I1383" t="s">
        <v>4657</v>
      </c>
      <c r="J1383" s="218"/>
    </row>
    <row r="1384" spans="1:11">
      <c r="A1384" s="69" t="s">
        <v>5205</v>
      </c>
      <c r="B1384" t="s">
        <v>78</v>
      </c>
      <c r="C1384" t="s">
        <v>2940</v>
      </c>
      <c r="D1384" t="s">
        <v>44</v>
      </c>
      <c r="E1384" t="s">
        <v>2941</v>
      </c>
      <c r="F1384" t="s">
        <v>2943</v>
      </c>
      <c r="G1384" t="s">
        <v>5440</v>
      </c>
      <c r="I1384" t="s">
        <v>4657</v>
      </c>
    </row>
    <row r="1385" spans="1:11" ht="409.6">
      <c r="A1385" s="69" t="s">
        <v>5205</v>
      </c>
      <c r="B1385" t="s">
        <v>78</v>
      </c>
      <c r="C1385" t="s">
        <v>3249</v>
      </c>
      <c r="D1385" t="s">
        <v>56</v>
      </c>
      <c r="E1385" t="s">
        <v>217</v>
      </c>
      <c r="F1385" t="s">
        <v>3243</v>
      </c>
      <c r="G1385" t="s">
        <v>5474</v>
      </c>
      <c r="H1385" t="s">
        <v>217</v>
      </c>
      <c r="I1385" t="s">
        <v>4657</v>
      </c>
      <c r="J1385" s="218" t="s">
        <v>2727</v>
      </c>
      <c r="K1385" t="s">
        <v>2728</v>
      </c>
    </row>
    <row r="1386" spans="1:11" ht="409.6">
      <c r="A1386" s="69" t="s">
        <v>5205</v>
      </c>
      <c r="B1386" t="s">
        <v>78</v>
      </c>
      <c r="C1386" t="s">
        <v>3250</v>
      </c>
      <c r="D1386" t="s">
        <v>57</v>
      </c>
      <c r="E1386" t="s">
        <v>3125</v>
      </c>
      <c r="F1386" t="s">
        <v>3251</v>
      </c>
      <c r="G1386" t="s">
        <v>5474</v>
      </c>
      <c r="H1386" t="s">
        <v>3125</v>
      </c>
      <c r="I1386" t="s">
        <v>4657</v>
      </c>
      <c r="J1386" s="218" t="s">
        <v>2727</v>
      </c>
      <c r="K1386" t="s">
        <v>2728</v>
      </c>
    </row>
    <row r="1387" spans="1:11">
      <c r="A1387" s="69" t="s">
        <v>5205</v>
      </c>
      <c r="B1387" t="s">
        <v>78</v>
      </c>
      <c r="C1387" t="s">
        <v>3252</v>
      </c>
      <c r="D1387" t="s">
        <v>57</v>
      </c>
      <c r="E1387" t="s">
        <v>3125</v>
      </c>
      <c r="F1387" t="s">
        <v>3253</v>
      </c>
      <c r="G1387" t="s">
        <v>5474</v>
      </c>
      <c r="H1387" t="s">
        <v>3125</v>
      </c>
      <c r="I1387" t="s">
        <v>4657</v>
      </c>
      <c r="J1387" t="s">
        <v>2727</v>
      </c>
      <c r="K1387" t="s">
        <v>2728</v>
      </c>
    </row>
    <row r="1388" spans="1:11" ht="409.6">
      <c r="A1388" s="69" t="s">
        <v>5205</v>
      </c>
      <c r="B1388" t="s">
        <v>78</v>
      </c>
      <c r="C1388" t="s">
        <v>3254</v>
      </c>
      <c r="D1388" t="s">
        <v>58</v>
      </c>
      <c r="E1388" t="s">
        <v>217</v>
      </c>
      <c r="F1388" t="s">
        <v>3255</v>
      </c>
      <c r="G1388" t="s">
        <v>5474</v>
      </c>
      <c r="H1388" t="s">
        <v>217</v>
      </c>
      <c r="I1388" t="s">
        <v>4657</v>
      </c>
      <c r="J1388" s="218" t="s">
        <v>2727</v>
      </c>
      <c r="K1388" t="s">
        <v>2728</v>
      </c>
    </row>
    <row r="1389" spans="1:11">
      <c r="A1389" s="69" t="s">
        <v>5205</v>
      </c>
      <c r="B1389" t="s">
        <v>78</v>
      </c>
      <c r="C1389" t="s">
        <v>3256</v>
      </c>
      <c r="D1389" t="s">
        <v>42</v>
      </c>
      <c r="E1389" t="s">
        <v>3257</v>
      </c>
      <c r="G1389" t="s">
        <v>5474</v>
      </c>
      <c r="H1389" t="s">
        <v>217</v>
      </c>
      <c r="I1389" t="s">
        <v>4657</v>
      </c>
      <c r="J1389" t="s">
        <v>2727</v>
      </c>
      <c r="K1389" t="s">
        <v>2728</v>
      </c>
    </row>
    <row r="1390" spans="1:11">
      <c r="A1390" s="69" t="s">
        <v>5205</v>
      </c>
      <c r="B1390" t="s">
        <v>78</v>
      </c>
      <c r="C1390" t="s">
        <v>3450</v>
      </c>
      <c r="D1390" t="s">
        <v>58</v>
      </c>
      <c r="E1390" t="s">
        <v>3451</v>
      </c>
      <c r="G1390" t="s">
        <v>5475</v>
      </c>
      <c r="H1390" t="s">
        <v>343</v>
      </c>
      <c r="I1390" t="s">
        <v>4657</v>
      </c>
      <c r="J1390" t="s">
        <v>2725</v>
      </c>
      <c r="K1390" t="s">
        <v>2634</v>
      </c>
    </row>
    <row r="1391" spans="1:11">
      <c r="A1391" s="69" t="s">
        <v>5205</v>
      </c>
      <c r="B1391" t="s">
        <v>78</v>
      </c>
      <c r="C1391" t="s">
        <v>3258</v>
      </c>
      <c r="D1391" t="s">
        <v>38</v>
      </c>
      <c r="E1391" t="s">
        <v>3125</v>
      </c>
      <c r="G1391" t="s">
        <v>5474</v>
      </c>
      <c r="H1391" t="s">
        <v>3125</v>
      </c>
      <c r="I1391" t="s">
        <v>4657</v>
      </c>
      <c r="J1391" t="s">
        <v>2727</v>
      </c>
      <c r="K1391" t="s">
        <v>2728</v>
      </c>
    </row>
    <row r="1392" spans="1:11">
      <c r="A1392" s="69" t="s">
        <v>5205</v>
      </c>
      <c r="B1392" t="s">
        <v>78</v>
      </c>
      <c r="C1392" t="s">
        <v>3259</v>
      </c>
      <c r="D1392" t="s">
        <v>33</v>
      </c>
      <c r="E1392" t="s">
        <v>217</v>
      </c>
      <c r="G1392" t="s">
        <v>5474</v>
      </c>
      <c r="H1392" t="s">
        <v>217</v>
      </c>
      <c r="I1392" t="s">
        <v>4657</v>
      </c>
      <c r="J1392" t="s">
        <v>2727</v>
      </c>
      <c r="K1392" t="s">
        <v>2728</v>
      </c>
    </row>
    <row r="1393" spans="1:11">
      <c r="A1393" s="69" t="s">
        <v>5205</v>
      </c>
      <c r="B1393" t="s">
        <v>78</v>
      </c>
      <c r="C1393" t="s">
        <v>2944</v>
      </c>
      <c r="D1393" t="s">
        <v>2876</v>
      </c>
      <c r="G1393" t="s">
        <v>5441</v>
      </c>
      <c r="I1393" t="s">
        <v>4657</v>
      </c>
    </row>
    <row r="1394" spans="1:11">
      <c r="A1394" s="69" t="s">
        <v>5205</v>
      </c>
      <c r="B1394" t="s">
        <v>97</v>
      </c>
      <c r="C1394" t="s">
        <v>3089</v>
      </c>
      <c r="D1394" t="s">
        <v>33</v>
      </c>
      <c r="E1394" t="s">
        <v>3090</v>
      </c>
      <c r="G1394" t="s">
        <v>5475</v>
      </c>
      <c r="H1394" t="s">
        <v>669</v>
      </c>
      <c r="I1394" t="s">
        <v>4661</v>
      </c>
      <c r="J1394" t="s">
        <v>2725</v>
      </c>
      <c r="K1394" t="s">
        <v>2634</v>
      </c>
    </row>
    <row r="1395" spans="1:11">
      <c r="A1395" s="69" t="s">
        <v>5205</v>
      </c>
      <c r="B1395" t="s">
        <v>97</v>
      </c>
      <c r="C1395" t="s">
        <v>3261</v>
      </c>
      <c r="D1395" t="s">
        <v>38</v>
      </c>
      <c r="E1395" t="s">
        <v>217</v>
      </c>
      <c r="F1395" t="s">
        <v>3255</v>
      </c>
      <c r="G1395" t="s">
        <v>5474</v>
      </c>
      <c r="H1395" t="s">
        <v>217</v>
      </c>
      <c r="I1395" t="s">
        <v>4661</v>
      </c>
      <c r="J1395" t="s">
        <v>2727</v>
      </c>
      <c r="K1395" t="s">
        <v>2728</v>
      </c>
    </row>
    <row r="1396" spans="1:11">
      <c r="A1396" s="69" t="s">
        <v>5205</v>
      </c>
      <c r="B1396" t="s">
        <v>97</v>
      </c>
      <c r="C1396" t="s">
        <v>3262</v>
      </c>
      <c r="D1396" t="s">
        <v>42</v>
      </c>
      <c r="E1396" t="s">
        <v>3125</v>
      </c>
      <c r="F1396" t="s">
        <v>3263</v>
      </c>
      <c r="G1396" t="s">
        <v>5474</v>
      </c>
      <c r="H1396" t="s">
        <v>3125</v>
      </c>
      <c r="I1396" t="s">
        <v>4661</v>
      </c>
      <c r="J1396" t="s">
        <v>2727</v>
      </c>
      <c r="K1396" t="s">
        <v>2728</v>
      </c>
    </row>
    <row r="1397" spans="1:11">
      <c r="A1397" s="69" t="s">
        <v>5205</v>
      </c>
      <c r="B1397" t="s">
        <v>97</v>
      </c>
      <c r="C1397" t="s">
        <v>3264</v>
      </c>
      <c r="D1397" t="s">
        <v>42</v>
      </c>
      <c r="E1397" t="s">
        <v>3125</v>
      </c>
      <c r="F1397" t="s">
        <v>3265</v>
      </c>
      <c r="G1397" t="s">
        <v>5474</v>
      </c>
      <c r="H1397" t="s">
        <v>3125</v>
      </c>
      <c r="I1397" t="s">
        <v>4661</v>
      </c>
      <c r="J1397" t="s">
        <v>2727</v>
      </c>
      <c r="K1397" t="s">
        <v>2728</v>
      </c>
    </row>
    <row r="1398" spans="1:11">
      <c r="A1398" s="69" t="s">
        <v>5205</v>
      </c>
      <c r="B1398" t="s">
        <v>97</v>
      </c>
      <c r="C1398" t="s">
        <v>3266</v>
      </c>
      <c r="D1398" t="s">
        <v>44</v>
      </c>
      <c r="E1398" t="s">
        <v>217</v>
      </c>
      <c r="F1398" t="s">
        <v>3267</v>
      </c>
      <c r="G1398" t="s">
        <v>5474</v>
      </c>
      <c r="H1398" t="s">
        <v>217</v>
      </c>
      <c r="I1398" t="s">
        <v>4661</v>
      </c>
      <c r="J1398" t="s">
        <v>2727</v>
      </c>
      <c r="K1398" t="s">
        <v>2728</v>
      </c>
    </row>
    <row r="1399" spans="1:11">
      <c r="A1399" s="69" t="s">
        <v>5205</v>
      </c>
      <c r="B1399" t="s">
        <v>97</v>
      </c>
      <c r="C1399" t="s">
        <v>3268</v>
      </c>
      <c r="D1399" t="s">
        <v>56</v>
      </c>
      <c r="E1399" t="s">
        <v>3269</v>
      </c>
      <c r="F1399" t="s">
        <v>3270</v>
      </c>
      <c r="G1399" t="s">
        <v>5474</v>
      </c>
      <c r="H1399" t="s">
        <v>217</v>
      </c>
      <c r="I1399" t="s">
        <v>4661</v>
      </c>
      <c r="J1399" t="s">
        <v>2727</v>
      </c>
      <c r="K1399" t="s">
        <v>2728</v>
      </c>
    </row>
    <row r="1400" spans="1:11">
      <c r="A1400" s="69" t="s">
        <v>5205</v>
      </c>
      <c r="B1400" t="s">
        <v>97</v>
      </c>
      <c r="C1400" t="s">
        <v>3271</v>
      </c>
      <c r="D1400" t="s">
        <v>56</v>
      </c>
      <c r="E1400" t="s">
        <v>3269</v>
      </c>
      <c r="F1400" t="s">
        <v>3270</v>
      </c>
      <c r="G1400" t="s">
        <v>5474</v>
      </c>
      <c r="H1400" t="s">
        <v>217</v>
      </c>
      <c r="I1400" t="s">
        <v>4661</v>
      </c>
      <c r="J1400" t="s">
        <v>2727</v>
      </c>
      <c r="K1400" t="s">
        <v>2728</v>
      </c>
    </row>
    <row r="1401" spans="1:11">
      <c r="A1401" s="69" t="s">
        <v>5205</v>
      </c>
      <c r="B1401" t="s">
        <v>97</v>
      </c>
      <c r="C1401" t="s">
        <v>3272</v>
      </c>
      <c r="D1401" t="s">
        <v>56</v>
      </c>
      <c r="E1401" t="s">
        <v>217</v>
      </c>
      <c r="F1401" t="s">
        <v>3273</v>
      </c>
      <c r="G1401" t="s">
        <v>5474</v>
      </c>
      <c r="H1401" t="s">
        <v>217</v>
      </c>
      <c r="I1401" t="s">
        <v>4661</v>
      </c>
      <c r="J1401" t="s">
        <v>2727</v>
      </c>
      <c r="K1401" t="s">
        <v>2728</v>
      </c>
    </row>
    <row r="1402" spans="1:11">
      <c r="A1402" s="69" t="s">
        <v>5205</v>
      </c>
      <c r="B1402" t="s">
        <v>97</v>
      </c>
      <c r="C1402" t="s">
        <v>3274</v>
      </c>
      <c r="D1402" t="s">
        <v>57</v>
      </c>
      <c r="E1402" t="s">
        <v>3125</v>
      </c>
      <c r="F1402" t="s">
        <v>3275</v>
      </c>
      <c r="G1402" t="s">
        <v>5474</v>
      </c>
      <c r="H1402" t="s">
        <v>3125</v>
      </c>
      <c r="I1402" t="s">
        <v>4661</v>
      </c>
      <c r="J1402" t="s">
        <v>2727</v>
      </c>
      <c r="K1402" t="s">
        <v>2728</v>
      </c>
    </row>
    <row r="1403" spans="1:11">
      <c r="A1403" s="69" t="s">
        <v>5205</v>
      </c>
      <c r="B1403" t="s">
        <v>97</v>
      </c>
      <c r="C1403" t="s">
        <v>3091</v>
      </c>
      <c r="D1403" t="s">
        <v>57</v>
      </c>
      <c r="E1403" t="s">
        <v>3092</v>
      </c>
      <c r="F1403" t="s">
        <v>3093</v>
      </c>
      <c r="G1403" t="s">
        <v>5475</v>
      </c>
      <c r="H1403" t="s">
        <v>669</v>
      </c>
      <c r="I1403" t="s">
        <v>4661</v>
      </c>
      <c r="J1403" t="s">
        <v>2725</v>
      </c>
      <c r="K1403" t="s">
        <v>2634</v>
      </c>
    </row>
    <row r="1404" spans="1:11">
      <c r="A1404" s="69" t="s">
        <v>5205</v>
      </c>
      <c r="B1404" t="s">
        <v>97</v>
      </c>
      <c r="C1404" t="s">
        <v>2947</v>
      </c>
      <c r="D1404" t="s">
        <v>58</v>
      </c>
      <c r="E1404" t="s">
        <v>2839</v>
      </c>
      <c r="F1404" t="s">
        <v>2948</v>
      </c>
      <c r="G1404" t="s">
        <v>5477</v>
      </c>
      <c r="H1404" t="s">
        <v>217</v>
      </c>
      <c r="I1404" t="s">
        <v>4661</v>
      </c>
      <c r="J1404" t="s">
        <v>2742</v>
      </c>
      <c r="K1404" t="s">
        <v>2743</v>
      </c>
    </row>
    <row r="1405" spans="1:11">
      <c r="A1405" s="69" t="s">
        <v>5205</v>
      </c>
      <c r="B1405" t="s">
        <v>97</v>
      </c>
      <c r="C1405" t="s">
        <v>3276</v>
      </c>
      <c r="D1405" t="s">
        <v>58</v>
      </c>
      <c r="E1405" t="s">
        <v>3125</v>
      </c>
      <c r="F1405" t="s">
        <v>3277</v>
      </c>
      <c r="G1405" t="s">
        <v>5474</v>
      </c>
      <c r="H1405" t="s">
        <v>3125</v>
      </c>
      <c r="I1405" t="s">
        <v>4661</v>
      </c>
      <c r="J1405" t="s">
        <v>2727</v>
      </c>
      <c r="K1405" t="s">
        <v>2728</v>
      </c>
    </row>
    <row r="1406" spans="1:11" ht="409.6">
      <c r="A1406" s="69" t="s">
        <v>5205</v>
      </c>
      <c r="B1406" t="s">
        <v>97</v>
      </c>
      <c r="C1406" t="s">
        <v>3278</v>
      </c>
      <c r="D1406" t="s">
        <v>58</v>
      </c>
      <c r="E1406" t="s">
        <v>217</v>
      </c>
      <c r="F1406" t="s">
        <v>3279</v>
      </c>
      <c r="G1406" t="s">
        <v>5474</v>
      </c>
      <c r="H1406" t="s">
        <v>217</v>
      </c>
      <c r="I1406" t="s">
        <v>4661</v>
      </c>
      <c r="J1406" s="218" t="s">
        <v>2727</v>
      </c>
      <c r="K1406" t="s">
        <v>2728</v>
      </c>
    </row>
    <row r="1407" spans="1:11">
      <c r="A1407" s="69" t="s">
        <v>5205</v>
      </c>
      <c r="B1407" t="s">
        <v>97</v>
      </c>
      <c r="C1407" t="s">
        <v>2949</v>
      </c>
      <c r="D1407" t="s">
        <v>56</v>
      </c>
      <c r="G1407" t="s">
        <v>5435</v>
      </c>
      <c r="I1407" t="s">
        <v>4661</v>
      </c>
    </row>
    <row r="1408" spans="1:11">
      <c r="A1408" s="69" t="s">
        <v>5205</v>
      </c>
      <c r="B1408" t="s">
        <v>97</v>
      </c>
      <c r="C1408" t="s">
        <v>3280</v>
      </c>
      <c r="D1408" t="s">
        <v>3281</v>
      </c>
      <c r="E1408" t="s">
        <v>217</v>
      </c>
      <c r="F1408" t="s">
        <v>3282</v>
      </c>
      <c r="G1408" t="s">
        <v>5474</v>
      </c>
      <c r="H1408" t="s">
        <v>217</v>
      </c>
      <c r="I1408" t="s">
        <v>4661</v>
      </c>
      <c r="J1408" t="s">
        <v>2727</v>
      </c>
      <c r="K1408" t="s">
        <v>2728</v>
      </c>
    </row>
    <row r="1409" spans="1:11" ht="409.6">
      <c r="A1409" s="69" t="s">
        <v>5205</v>
      </c>
      <c r="B1409" t="s">
        <v>97</v>
      </c>
      <c r="C1409" t="s">
        <v>3283</v>
      </c>
      <c r="D1409" t="s">
        <v>3284</v>
      </c>
      <c r="E1409" t="s">
        <v>3125</v>
      </c>
      <c r="F1409" t="s">
        <v>3285</v>
      </c>
      <c r="G1409" t="s">
        <v>5474</v>
      </c>
      <c r="H1409" t="s">
        <v>3125</v>
      </c>
      <c r="I1409" t="s">
        <v>4661</v>
      </c>
      <c r="J1409" s="218" t="s">
        <v>2727</v>
      </c>
      <c r="K1409" t="s">
        <v>2728</v>
      </c>
    </row>
    <row r="1410" spans="1:11" ht="321">
      <c r="A1410" s="69" t="s">
        <v>5205</v>
      </c>
      <c r="B1410" t="s">
        <v>97</v>
      </c>
      <c r="C1410" t="s">
        <v>2950</v>
      </c>
      <c r="D1410" t="s">
        <v>2951</v>
      </c>
      <c r="E1410" t="s">
        <v>1333</v>
      </c>
      <c r="G1410" t="s">
        <v>5478</v>
      </c>
      <c r="H1410" t="s">
        <v>1333</v>
      </c>
      <c r="I1410" t="s">
        <v>4661</v>
      </c>
      <c r="J1410" s="218" t="s">
        <v>2740</v>
      </c>
      <c r="K1410" t="s">
        <v>669</v>
      </c>
    </row>
    <row r="1411" spans="1:11" ht="321">
      <c r="A1411" s="69" t="s">
        <v>5205</v>
      </c>
      <c r="B1411" t="s">
        <v>97</v>
      </c>
      <c r="C1411" t="s">
        <v>2952</v>
      </c>
      <c r="D1411" t="s">
        <v>2951</v>
      </c>
      <c r="E1411" t="s">
        <v>1333</v>
      </c>
      <c r="G1411" t="s">
        <v>5478</v>
      </c>
      <c r="H1411" t="s">
        <v>1333</v>
      </c>
      <c r="I1411" t="s">
        <v>4661</v>
      </c>
      <c r="J1411" s="218" t="s">
        <v>2740</v>
      </c>
      <c r="K1411" t="s">
        <v>669</v>
      </c>
    </row>
    <row r="1412" spans="1:11" ht="409.6">
      <c r="A1412" s="69" t="s">
        <v>5205</v>
      </c>
      <c r="B1412" t="s">
        <v>97</v>
      </c>
      <c r="C1412" t="s">
        <v>3286</v>
      </c>
      <c r="D1412" t="s">
        <v>40</v>
      </c>
      <c r="E1412" t="s">
        <v>217</v>
      </c>
      <c r="F1412" t="s">
        <v>3287</v>
      </c>
      <c r="G1412" t="s">
        <v>5474</v>
      </c>
      <c r="H1412" t="s">
        <v>217</v>
      </c>
      <c r="I1412" t="s">
        <v>4661</v>
      </c>
      <c r="J1412" s="218" t="s">
        <v>2727</v>
      </c>
      <c r="K1412" t="s">
        <v>2728</v>
      </c>
    </row>
    <row r="1413" spans="1:11" ht="409.6">
      <c r="A1413" s="69" t="s">
        <v>5205</v>
      </c>
      <c r="B1413" t="s">
        <v>97</v>
      </c>
      <c r="C1413" t="s">
        <v>3288</v>
      </c>
      <c r="E1413" t="s">
        <v>217</v>
      </c>
      <c r="G1413" t="s">
        <v>5474</v>
      </c>
      <c r="H1413" t="s">
        <v>217</v>
      </c>
      <c r="I1413" t="s">
        <v>4661</v>
      </c>
      <c r="J1413" s="218" t="s">
        <v>2727</v>
      </c>
      <c r="K1413" t="s">
        <v>2728</v>
      </c>
    </row>
    <row r="1414" spans="1:11" ht="409.6">
      <c r="A1414" s="69" t="s">
        <v>5205</v>
      </c>
      <c r="B1414" t="s">
        <v>14</v>
      </c>
      <c r="C1414" t="s">
        <v>3095</v>
      </c>
      <c r="D1414" t="s">
        <v>19</v>
      </c>
      <c r="E1414" t="s">
        <v>669</v>
      </c>
      <c r="F1414" t="s">
        <v>3096</v>
      </c>
      <c r="G1414" t="s">
        <v>5475</v>
      </c>
      <c r="H1414" t="s">
        <v>669</v>
      </c>
      <c r="I1414" t="s">
        <v>4664</v>
      </c>
      <c r="J1414" s="218" t="s">
        <v>2735</v>
      </c>
      <c r="K1414" t="s">
        <v>2634</v>
      </c>
    </row>
    <row r="1415" spans="1:11" ht="321">
      <c r="A1415" s="69" t="s">
        <v>5205</v>
      </c>
      <c r="B1415" t="s">
        <v>14</v>
      </c>
      <c r="C1415" t="s">
        <v>2956</v>
      </c>
      <c r="D1415" t="s">
        <v>2957</v>
      </c>
      <c r="E1415" t="s">
        <v>1333</v>
      </c>
      <c r="G1415" t="s">
        <v>5478</v>
      </c>
      <c r="H1415" t="s">
        <v>1333</v>
      </c>
      <c r="I1415" t="s">
        <v>4664</v>
      </c>
      <c r="J1415" s="218" t="s">
        <v>2740</v>
      </c>
      <c r="K1415" t="s">
        <v>669</v>
      </c>
    </row>
    <row r="1416" spans="1:11" ht="321">
      <c r="A1416" s="69" t="s">
        <v>5205</v>
      </c>
      <c r="B1416" t="s">
        <v>14</v>
      </c>
      <c r="C1416" t="s">
        <v>2958</v>
      </c>
      <c r="E1416" t="s">
        <v>2959</v>
      </c>
      <c r="G1416" t="s">
        <v>5478</v>
      </c>
      <c r="H1416" t="s">
        <v>2959</v>
      </c>
      <c r="I1416" t="s">
        <v>4664</v>
      </c>
      <c r="J1416" s="218" t="s">
        <v>2740</v>
      </c>
      <c r="K1416" t="s">
        <v>669</v>
      </c>
    </row>
    <row r="1417" spans="1:11">
      <c r="A1417" s="69" t="s">
        <v>5205</v>
      </c>
      <c r="B1417" t="s">
        <v>14</v>
      </c>
      <c r="C1417" t="s">
        <v>3290</v>
      </c>
      <c r="D1417" t="s">
        <v>3291</v>
      </c>
      <c r="E1417" t="s">
        <v>3125</v>
      </c>
      <c r="F1417" t="s">
        <v>3292</v>
      </c>
      <c r="G1417" t="s">
        <v>5474</v>
      </c>
      <c r="H1417" t="s">
        <v>3125</v>
      </c>
      <c r="I1417" t="s">
        <v>4664</v>
      </c>
      <c r="J1417" t="s">
        <v>2736</v>
      </c>
      <c r="K1417" t="s">
        <v>2737</v>
      </c>
    </row>
    <row r="1418" spans="1:11" ht="409.6">
      <c r="A1418" s="69" t="s">
        <v>5205</v>
      </c>
      <c r="B1418" t="s">
        <v>14</v>
      </c>
      <c r="C1418" t="s">
        <v>3293</v>
      </c>
      <c r="E1418" t="s">
        <v>217</v>
      </c>
      <c r="G1418" t="s">
        <v>5474</v>
      </c>
      <c r="H1418" t="s">
        <v>217</v>
      </c>
      <c r="I1418" t="s">
        <v>4664</v>
      </c>
      <c r="J1418" s="218" t="s">
        <v>2736</v>
      </c>
      <c r="K1418" t="s">
        <v>2737</v>
      </c>
    </row>
    <row r="1419" spans="1:11" ht="409.6">
      <c r="A1419" s="69" t="s">
        <v>5205</v>
      </c>
      <c r="B1419" t="s">
        <v>7</v>
      </c>
      <c r="C1419" t="s">
        <v>3295</v>
      </c>
      <c r="D1419" t="s">
        <v>10</v>
      </c>
      <c r="E1419" t="s">
        <v>217</v>
      </c>
      <c r="G1419" t="s">
        <v>5474</v>
      </c>
      <c r="H1419" t="s">
        <v>217</v>
      </c>
      <c r="I1419" t="s">
        <v>4668</v>
      </c>
      <c r="J1419" s="218" t="s">
        <v>2736</v>
      </c>
      <c r="K1419" t="s">
        <v>2737</v>
      </c>
    </row>
    <row r="1420" spans="1:11" ht="409.6">
      <c r="A1420" s="69" t="s">
        <v>5205</v>
      </c>
      <c r="B1420" t="s">
        <v>7</v>
      </c>
      <c r="C1420" t="s">
        <v>3296</v>
      </c>
      <c r="D1420" t="s">
        <v>3297</v>
      </c>
      <c r="E1420" t="s">
        <v>217</v>
      </c>
      <c r="F1420" t="s">
        <v>3298</v>
      </c>
      <c r="G1420" t="s">
        <v>5474</v>
      </c>
      <c r="H1420" t="s">
        <v>217</v>
      </c>
      <c r="I1420" t="s">
        <v>4668</v>
      </c>
      <c r="J1420" s="218" t="s">
        <v>2736</v>
      </c>
      <c r="K1420" t="s">
        <v>2737</v>
      </c>
    </row>
    <row r="1421" spans="1:11" ht="409.6">
      <c r="A1421" s="69" t="s">
        <v>5205</v>
      </c>
      <c r="B1421" t="s">
        <v>7</v>
      </c>
      <c r="C1421" t="s">
        <v>3299</v>
      </c>
      <c r="D1421" t="s">
        <v>3297</v>
      </c>
      <c r="E1421" t="s">
        <v>217</v>
      </c>
      <c r="G1421" t="s">
        <v>5474</v>
      </c>
      <c r="H1421" t="s">
        <v>217</v>
      </c>
      <c r="I1421" t="s">
        <v>4668</v>
      </c>
      <c r="J1421" s="218" t="s">
        <v>2736</v>
      </c>
      <c r="K1421" t="s">
        <v>2737</v>
      </c>
    </row>
    <row r="1422" spans="1:11" ht="409.6">
      <c r="A1422" s="69" t="s">
        <v>5205</v>
      </c>
      <c r="B1422" t="s">
        <v>7</v>
      </c>
      <c r="C1422" t="s">
        <v>3300</v>
      </c>
      <c r="D1422" t="s">
        <v>12</v>
      </c>
      <c r="E1422" t="s">
        <v>217</v>
      </c>
      <c r="F1422" t="s">
        <v>3301</v>
      </c>
      <c r="G1422" t="s">
        <v>5474</v>
      </c>
      <c r="H1422" t="s">
        <v>217</v>
      </c>
      <c r="I1422" t="s">
        <v>4668</v>
      </c>
      <c r="J1422" s="218" t="s">
        <v>2736</v>
      </c>
      <c r="K1422" t="s">
        <v>2737</v>
      </c>
    </row>
    <row r="1423" spans="1:11" ht="409.6">
      <c r="A1423" s="69" t="s">
        <v>5205</v>
      </c>
      <c r="B1423" t="s">
        <v>4398</v>
      </c>
      <c r="C1423" t="s">
        <v>3303</v>
      </c>
      <c r="D1423" t="s">
        <v>2980</v>
      </c>
      <c r="E1423" t="s">
        <v>217</v>
      </c>
      <c r="G1423" t="s">
        <v>5474</v>
      </c>
      <c r="H1423" t="s">
        <v>217</v>
      </c>
      <c r="I1423" t="s">
        <v>4672</v>
      </c>
      <c r="J1423" s="218" t="s">
        <v>2736</v>
      </c>
      <c r="K1423" t="s">
        <v>2737</v>
      </c>
    </row>
    <row r="1424" spans="1:11" ht="321">
      <c r="A1424" s="69" t="s">
        <v>5205</v>
      </c>
      <c r="B1424" t="s">
        <v>4398</v>
      </c>
      <c r="C1424" t="s">
        <v>3304</v>
      </c>
      <c r="D1424" t="s">
        <v>2980</v>
      </c>
      <c r="E1424" t="s">
        <v>3305</v>
      </c>
      <c r="G1424" t="s">
        <v>5478</v>
      </c>
      <c r="H1424" t="s">
        <v>217</v>
      </c>
      <c r="I1424" t="s">
        <v>4672</v>
      </c>
      <c r="J1424" s="218" t="s">
        <v>2740</v>
      </c>
      <c r="K1424" t="s">
        <v>669</v>
      </c>
    </row>
    <row r="1425" spans="1:11" ht="409.6">
      <c r="A1425" s="69" t="s">
        <v>5205</v>
      </c>
      <c r="B1425" t="s">
        <v>4398</v>
      </c>
      <c r="C1425" t="s">
        <v>3306</v>
      </c>
      <c r="D1425" t="s">
        <v>2980</v>
      </c>
      <c r="E1425" t="s">
        <v>3257</v>
      </c>
      <c r="F1425" t="s">
        <v>3307</v>
      </c>
      <c r="G1425" t="s">
        <v>5474</v>
      </c>
      <c r="H1425" t="s">
        <v>217</v>
      </c>
      <c r="I1425" t="s">
        <v>4672</v>
      </c>
      <c r="J1425" s="218" t="s">
        <v>2736</v>
      </c>
      <c r="K1425" t="s">
        <v>2737</v>
      </c>
    </row>
    <row r="1426" spans="1:11" ht="409.6">
      <c r="A1426" s="69" t="s">
        <v>5205</v>
      </c>
      <c r="B1426" t="s">
        <v>4398</v>
      </c>
      <c r="C1426" t="s">
        <v>3308</v>
      </c>
      <c r="D1426" t="s">
        <v>2980</v>
      </c>
      <c r="E1426" t="s">
        <v>217</v>
      </c>
      <c r="G1426" t="s">
        <v>5474</v>
      </c>
      <c r="H1426" t="s">
        <v>217</v>
      </c>
      <c r="I1426" t="s">
        <v>4672</v>
      </c>
      <c r="J1426" s="218" t="s">
        <v>2736</v>
      </c>
      <c r="K1426" t="s">
        <v>2737</v>
      </c>
    </row>
    <row r="1427" spans="1:11">
      <c r="A1427" s="69" t="s">
        <v>5205</v>
      </c>
      <c r="B1427" t="s">
        <v>47</v>
      </c>
      <c r="C1427" t="s">
        <v>3310</v>
      </c>
      <c r="D1427" t="s">
        <v>3311</v>
      </c>
      <c r="E1427" t="s">
        <v>3312</v>
      </c>
      <c r="G1427" t="s">
        <v>5474</v>
      </c>
      <c r="H1427" t="s">
        <v>217</v>
      </c>
      <c r="I1427" t="s">
        <v>4676</v>
      </c>
      <c r="J1427" t="s">
        <v>2736</v>
      </c>
      <c r="K1427" t="s">
        <v>2737</v>
      </c>
    </row>
    <row r="1428" spans="1:11">
      <c r="A1428" s="69" t="s">
        <v>5205</v>
      </c>
      <c r="B1428" t="s">
        <v>47</v>
      </c>
      <c r="C1428" t="s">
        <v>3098</v>
      </c>
      <c r="D1428" t="s">
        <v>2957</v>
      </c>
      <c r="E1428" t="s">
        <v>669</v>
      </c>
      <c r="F1428" t="s">
        <v>3099</v>
      </c>
      <c r="G1428" t="s">
        <v>5475</v>
      </c>
      <c r="H1428" t="s">
        <v>669</v>
      </c>
      <c r="I1428" t="s">
        <v>4676</v>
      </c>
      <c r="J1428" t="s">
        <v>2735</v>
      </c>
      <c r="K1428" t="s">
        <v>2634</v>
      </c>
    </row>
    <row r="1429" spans="1:11">
      <c r="A1429" s="69" t="s">
        <v>5205</v>
      </c>
      <c r="B1429" t="s">
        <v>47</v>
      </c>
      <c r="C1429" t="s">
        <v>3313</v>
      </c>
      <c r="D1429" t="s">
        <v>3314</v>
      </c>
      <c r="E1429" t="s">
        <v>3315</v>
      </c>
      <c r="G1429" t="s">
        <v>5474</v>
      </c>
      <c r="H1429" t="s">
        <v>217</v>
      </c>
      <c r="I1429" t="s">
        <v>4676</v>
      </c>
      <c r="J1429" t="s">
        <v>2736</v>
      </c>
      <c r="K1429" t="s">
        <v>2737</v>
      </c>
    </row>
    <row r="1430" spans="1:11" ht="409.6">
      <c r="A1430" s="69" t="s">
        <v>5205</v>
      </c>
      <c r="B1430" t="s">
        <v>47</v>
      </c>
      <c r="C1430" t="s">
        <v>3316</v>
      </c>
      <c r="D1430" t="s">
        <v>3317</v>
      </c>
      <c r="E1430" t="s">
        <v>217</v>
      </c>
      <c r="G1430" t="s">
        <v>5474</v>
      </c>
      <c r="H1430" t="s">
        <v>217</v>
      </c>
      <c r="I1430" t="s">
        <v>4676</v>
      </c>
      <c r="J1430" s="218" t="s">
        <v>2736</v>
      </c>
      <c r="K1430" t="s">
        <v>2737</v>
      </c>
    </row>
    <row r="1431" spans="1:11" ht="409.6">
      <c r="A1431" s="69" t="s">
        <v>5205</v>
      </c>
      <c r="B1431" t="s">
        <v>47</v>
      </c>
      <c r="C1431" t="s">
        <v>3100</v>
      </c>
      <c r="D1431" t="s">
        <v>3101</v>
      </c>
      <c r="E1431" t="s">
        <v>669</v>
      </c>
      <c r="G1431" t="s">
        <v>5475</v>
      </c>
      <c r="H1431" t="s">
        <v>669</v>
      </c>
      <c r="I1431" t="s">
        <v>4676</v>
      </c>
      <c r="J1431" s="218" t="s">
        <v>2735</v>
      </c>
      <c r="K1431" t="s">
        <v>2634</v>
      </c>
    </row>
    <row r="1432" spans="1:11" ht="409.6">
      <c r="A1432" s="69" t="s">
        <v>5205</v>
      </c>
      <c r="B1432" t="s">
        <v>47</v>
      </c>
      <c r="C1432" t="s">
        <v>3318</v>
      </c>
      <c r="D1432" t="s">
        <v>3319</v>
      </c>
      <c r="E1432" t="s">
        <v>217</v>
      </c>
      <c r="G1432" t="s">
        <v>5474</v>
      </c>
      <c r="H1432" t="s">
        <v>217</v>
      </c>
      <c r="I1432" t="s">
        <v>4676</v>
      </c>
      <c r="J1432" s="218" t="s">
        <v>2736</v>
      </c>
      <c r="K1432" t="s">
        <v>2737</v>
      </c>
    </row>
    <row r="1433" spans="1:11">
      <c r="A1433" s="69" t="s">
        <v>5205</v>
      </c>
      <c r="B1433" t="s">
        <v>47</v>
      </c>
      <c r="C1433" t="s">
        <v>3320</v>
      </c>
      <c r="D1433" t="s">
        <v>3317</v>
      </c>
      <c r="E1433" t="s">
        <v>217</v>
      </c>
      <c r="G1433" t="s">
        <v>5474</v>
      </c>
      <c r="H1433" t="s">
        <v>217</v>
      </c>
      <c r="I1433" t="s">
        <v>4676</v>
      </c>
      <c r="J1433" t="s">
        <v>2736</v>
      </c>
      <c r="K1433" t="s">
        <v>2737</v>
      </c>
    </row>
    <row r="1434" spans="1:11" ht="409.6">
      <c r="A1434" s="69" t="s">
        <v>5205</v>
      </c>
      <c r="B1434" t="s">
        <v>47</v>
      </c>
      <c r="C1434" t="s">
        <v>3321</v>
      </c>
      <c r="D1434" t="s">
        <v>3317</v>
      </c>
      <c r="E1434" t="s">
        <v>217</v>
      </c>
      <c r="G1434" t="s">
        <v>5474</v>
      </c>
      <c r="H1434" t="s">
        <v>217</v>
      </c>
      <c r="I1434" t="s">
        <v>4676</v>
      </c>
      <c r="J1434" s="218" t="s">
        <v>2736</v>
      </c>
      <c r="K1434" t="s">
        <v>2737</v>
      </c>
    </row>
    <row r="1435" spans="1:11" ht="409.6">
      <c r="A1435" s="69" t="s">
        <v>5205</v>
      </c>
      <c r="B1435" t="s">
        <v>60</v>
      </c>
      <c r="C1435" t="s">
        <v>3323</v>
      </c>
      <c r="D1435" t="s">
        <v>10</v>
      </c>
      <c r="E1435" t="s">
        <v>217</v>
      </c>
      <c r="G1435" t="s">
        <v>5474</v>
      </c>
      <c r="H1435" t="s">
        <v>217</v>
      </c>
      <c r="I1435" t="s">
        <v>4680</v>
      </c>
      <c r="J1435" s="218" t="s">
        <v>2736</v>
      </c>
      <c r="K1435" t="s">
        <v>2737</v>
      </c>
    </row>
    <row r="1436" spans="1:11">
      <c r="A1436" s="69" t="s">
        <v>5205</v>
      </c>
      <c r="B1436" t="s">
        <v>60</v>
      </c>
      <c r="C1436" t="s">
        <v>2961</v>
      </c>
      <c r="D1436" t="s">
        <v>10</v>
      </c>
      <c r="E1436" t="s">
        <v>2847</v>
      </c>
      <c r="G1436" t="s">
        <v>5477</v>
      </c>
      <c r="H1436" t="s">
        <v>3391</v>
      </c>
      <c r="I1436" t="s">
        <v>4680</v>
      </c>
      <c r="J1436" t="s">
        <v>2745</v>
      </c>
      <c r="K1436" t="s">
        <v>2746</v>
      </c>
    </row>
    <row r="1437" spans="1:11">
      <c r="A1437" s="69" t="s">
        <v>5205</v>
      </c>
      <c r="B1437" t="s">
        <v>60</v>
      </c>
      <c r="C1437" t="s">
        <v>2962</v>
      </c>
      <c r="D1437" t="s">
        <v>10</v>
      </c>
      <c r="E1437" t="s">
        <v>2847</v>
      </c>
      <c r="G1437" t="s">
        <v>5477</v>
      </c>
      <c r="H1437" t="s">
        <v>3391</v>
      </c>
      <c r="I1437" t="s">
        <v>4680</v>
      </c>
      <c r="J1437" t="s">
        <v>2745</v>
      </c>
      <c r="K1437" t="s">
        <v>2746</v>
      </c>
    </row>
    <row r="1438" spans="1:11">
      <c r="A1438" s="69" t="s">
        <v>5205</v>
      </c>
      <c r="B1438" t="s">
        <v>60</v>
      </c>
      <c r="C1438" t="s">
        <v>2963</v>
      </c>
      <c r="D1438" t="s">
        <v>10</v>
      </c>
      <c r="E1438" t="s">
        <v>2847</v>
      </c>
      <c r="G1438" t="s">
        <v>5477</v>
      </c>
      <c r="H1438" t="s">
        <v>3391</v>
      </c>
      <c r="I1438" t="s">
        <v>4680</v>
      </c>
      <c r="J1438" t="s">
        <v>2745</v>
      </c>
      <c r="K1438" t="s">
        <v>2746</v>
      </c>
    </row>
    <row r="1439" spans="1:11">
      <c r="A1439" s="69" t="s">
        <v>5205</v>
      </c>
      <c r="B1439" t="s">
        <v>60</v>
      </c>
      <c r="C1439" t="s">
        <v>2964</v>
      </c>
      <c r="D1439" t="s">
        <v>10</v>
      </c>
      <c r="E1439" t="s">
        <v>2847</v>
      </c>
      <c r="G1439" t="s">
        <v>5477</v>
      </c>
      <c r="H1439" t="s">
        <v>3391</v>
      </c>
      <c r="I1439" t="s">
        <v>4680</v>
      </c>
      <c r="J1439" t="s">
        <v>2745</v>
      </c>
      <c r="K1439" t="s">
        <v>2746</v>
      </c>
    </row>
    <row r="1440" spans="1:11">
      <c r="A1440" s="69" t="s">
        <v>5205</v>
      </c>
      <c r="B1440" t="s">
        <v>60</v>
      </c>
      <c r="C1440" t="s">
        <v>3324</v>
      </c>
      <c r="D1440" t="s">
        <v>61</v>
      </c>
      <c r="E1440" t="s">
        <v>217</v>
      </c>
      <c r="F1440" t="s">
        <v>3325</v>
      </c>
      <c r="G1440" t="s">
        <v>5474</v>
      </c>
      <c r="H1440" t="s">
        <v>217</v>
      </c>
      <c r="I1440" t="s">
        <v>4680</v>
      </c>
      <c r="J1440" t="s">
        <v>2736</v>
      </c>
      <c r="K1440" t="s">
        <v>2737</v>
      </c>
    </row>
    <row r="1441" spans="1:11">
      <c r="A1441" s="69" t="s">
        <v>5205</v>
      </c>
      <c r="B1441" t="s">
        <v>60</v>
      </c>
      <c r="C1441" t="s">
        <v>3326</v>
      </c>
      <c r="D1441" t="s">
        <v>61</v>
      </c>
      <c r="E1441" t="s">
        <v>217</v>
      </c>
      <c r="G1441" t="s">
        <v>5474</v>
      </c>
      <c r="H1441" t="s">
        <v>217</v>
      </c>
      <c r="I1441" t="s">
        <v>4680</v>
      </c>
      <c r="J1441" t="s">
        <v>2736</v>
      </c>
      <c r="K1441" t="s">
        <v>2737</v>
      </c>
    </row>
    <row r="1442" spans="1:11" ht="409.6">
      <c r="A1442" s="69" t="s">
        <v>5205</v>
      </c>
      <c r="B1442" t="s">
        <v>54</v>
      </c>
      <c r="C1442" t="s">
        <v>3328</v>
      </c>
      <c r="D1442" t="s">
        <v>74</v>
      </c>
      <c r="E1442" t="s">
        <v>217</v>
      </c>
      <c r="G1442" t="s">
        <v>5474</v>
      </c>
      <c r="H1442" t="s">
        <v>217</v>
      </c>
      <c r="I1442" t="s">
        <v>4682</v>
      </c>
      <c r="J1442" s="218" t="s">
        <v>2736</v>
      </c>
      <c r="K1442" t="s">
        <v>2737</v>
      </c>
    </row>
    <row r="1443" spans="1:11">
      <c r="A1443" s="69" t="s">
        <v>5205</v>
      </c>
      <c r="B1443" t="s">
        <v>54</v>
      </c>
      <c r="C1443" t="s">
        <v>3329</v>
      </c>
      <c r="D1443" t="s">
        <v>3330</v>
      </c>
      <c r="E1443" t="s">
        <v>3312</v>
      </c>
      <c r="G1443" t="s">
        <v>5474</v>
      </c>
      <c r="H1443" t="s">
        <v>217</v>
      </c>
      <c r="I1443" t="s">
        <v>4682</v>
      </c>
      <c r="J1443" t="s">
        <v>2736</v>
      </c>
      <c r="K1443" t="s">
        <v>2737</v>
      </c>
    </row>
    <row r="1444" spans="1:11">
      <c r="A1444" s="69" t="s">
        <v>5205</v>
      </c>
      <c r="B1444" t="s">
        <v>54</v>
      </c>
      <c r="C1444" t="s">
        <v>3331</v>
      </c>
      <c r="D1444" t="s">
        <v>74</v>
      </c>
      <c r="E1444" t="s">
        <v>3332</v>
      </c>
      <c r="F1444" t="s">
        <v>3333</v>
      </c>
      <c r="G1444" t="s">
        <v>5474</v>
      </c>
      <c r="H1444" t="s">
        <v>217</v>
      </c>
      <c r="I1444" t="s">
        <v>4682</v>
      </c>
      <c r="J1444" t="s">
        <v>2736</v>
      </c>
      <c r="K1444" t="s">
        <v>2737</v>
      </c>
    </row>
    <row r="1445" spans="1:11">
      <c r="A1445" s="69" t="s">
        <v>5205</v>
      </c>
      <c r="B1445" t="s">
        <v>54</v>
      </c>
      <c r="C1445" t="s">
        <v>3334</v>
      </c>
      <c r="D1445" t="s">
        <v>2957</v>
      </c>
      <c r="E1445" t="s">
        <v>3335</v>
      </c>
      <c r="G1445" t="s">
        <v>5478</v>
      </c>
      <c r="H1445" t="s">
        <v>217</v>
      </c>
      <c r="I1445" t="s">
        <v>4682</v>
      </c>
      <c r="J1445" t="s">
        <v>2740</v>
      </c>
      <c r="K1445" t="s">
        <v>669</v>
      </c>
    </row>
    <row r="1446" spans="1:11" ht="409.6">
      <c r="A1446" s="69" t="s">
        <v>5205</v>
      </c>
      <c r="B1446" t="s">
        <v>54</v>
      </c>
      <c r="C1446" t="s">
        <v>2966</v>
      </c>
      <c r="D1446" t="s">
        <v>2957</v>
      </c>
      <c r="E1446" t="s">
        <v>2847</v>
      </c>
      <c r="G1446" t="s">
        <v>5477</v>
      </c>
      <c r="H1446" t="s">
        <v>3391</v>
      </c>
      <c r="I1446" t="s">
        <v>4682</v>
      </c>
      <c r="J1446" s="218" t="s">
        <v>2745</v>
      </c>
      <c r="K1446" t="s">
        <v>2746</v>
      </c>
    </row>
    <row r="1447" spans="1:11">
      <c r="A1447" s="69" t="s">
        <v>5205</v>
      </c>
      <c r="B1447" t="s">
        <v>54</v>
      </c>
      <c r="C1447" t="s">
        <v>2967</v>
      </c>
      <c r="D1447" t="s">
        <v>2957</v>
      </c>
      <c r="E1447" t="s">
        <v>2847</v>
      </c>
      <c r="G1447" t="s">
        <v>5477</v>
      </c>
      <c r="H1447" t="s">
        <v>3391</v>
      </c>
      <c r="I1447" t="s">
        <v>4682</v>
      </c>
      <c r="J1447" t="s">
        <v>2745</v>
      </c>
      <c r="K1447" t="s">
        <v>2746</v>
      </c>
    </row>
    <row r="1448" spans="1:11">
      <c r="A1448" s="69" t="s">
        <v>5205</v>
      </c>
      <c r="B1448" t="s">
        <v>54</v>
      </c>
      <c r="C1448" t="s">
        <v>2968</v>
      </c>
      <c r="D1448" t="s">
        <v>2957</v>
      </c>
      <c r="E1448" t="s">
        <v>2847</v>
      </c>
      <c r="G1448" t="s">
        <v>5477</v>
      </c>
      <c r="H1448" t="s">
        <v>3391</v>
      </c>
      <c r="I1448" t="s">
        <v>4682</v>
      </c>
      <c r="J1448" t="s">
        <v>2745</v>
      </c>
      <c r="K1448" t="s">
        <v>2746</v>
      </c>
    </row>
    <row r="1449" spans="1:11">
      <c r="A1449" s="69" t="s">
        <v>5205</v>
      </c>
      <c r="B1449" t="s">
        <v>54</v>
      </c>
      <c r="C1449" t="s">
        <v>3336</v>
      </c>
      <c r="D1449" t="s">
        <v>74</v>
      </c>
      <c r="E1449" t="s">
        <v>3125</v>
      </c>
      <c r="G1449" t="s">
        <v>5474</v>
      </c>
      <c r="H1449" t="s">
        <v>3125</v>
      </c>
      <c r="I1449" t="s">
        <v>4682</v>
      </c>
      <c r="J1449" t="s">
        <v>2736</v>
      </c>
      <c r="K1449" t="s">
        <v>2737</v>
      </c>
    </row>
    <row r="1450" spans="1:11" ht="409.6">
      <c r="A1450" s="69" t="s">
        <v>5205</v>
      </c>
      <c r="B1450" t="s">
        <v>54</v>
      </c>
      <c r="C1450" t="s">
        <v>3337</v>
      </c>
      <c r="D1450" t="s">
        <v>83</v>
      </c>
      <c r="E1450" t="s">
        <v>217</v>
      </c>
      <c r="G1450" t="s">
        <v>5474</v>
      </c>
      <c r="H1450" t="s">
        <v>217</v>
      </c>
      <c r="I1450" t="s">
        <v>4682</v>
      </c>
      <c r="J1450" s="218" t="s">
        <v>2736</v>
      </c>
      <c r="K1450" t="s">
        <v>2737</v>
      </c>
    </row>
    <row r="1451" spans="1:11">
      <c r="A1451" s="69" t="s">
        <v>5205</v>
      </c>
      <c r="B1451" t="s">
        <v>54</v>
      </c>
      <c r="C1451" t="s">
        <v>3338</v>
      </c>
      <c r="D1451" t="s">
        <v>3330</v>
      </c>
      <c r="E1451" t="s">
        <v>217</v>
      </c>
      <c r="G1451" t="s">
        <v>5474</v>
      </c>
      <c r="H1451" t="s">
        <v>217</v>
      </c>
      <c r="I1451" t="s">
        <v>4682</v>
      </c>
      <c r="J1451" t="s">
        <v>2736</v>
      </c>
      <c r="K1451" t="s">
        <v>2737</v>
      </c>
    </row>
    <row r="1452" spans="1:11" ht="409.6">
      <c r="A1452" s="69" t="s">
        <v>5205</v>
      </c>
      <c r="B1452" t="s">
        <v>73</v>
      </c>
      <c r="C1452" t="s">
        <v>3343</v>
      </c>
      <c r="D1452" t="s">
        <v>2957</v>
      </c>
      <c r="E1452" t="s">
        <v>3125</v>
      </c>
      <c r="G1452" t="s">
        <v>5474</v>
      </c>
      <c r="H1452" t="s">
        <v>3125</v>
      </c>
      <c r="I1452" t="s">
        <v>4684</v>
      </c>
      <c r="J1452" s="218" t="s">
        <v>2736</v>
      </c>
      <c r="K1452" t="s">
        <v>2737</v>
      </c>
    </row>
    <row r="1453" spans="1:11">
      <c r="A1453" s="69" t="s">
        <v>5205</v>
      </c>
      <c r="B1453" t="s">
        <v>73</v>
      </c>
      <c r="C1453" t="s">
        <v>3105</v>
      </c>
      <c r="D1453" t="s">
        <v>2957</v>
      </c>
      <c r="E1453" t="s">
        <v>3106</v>
      </c>
      <c r="G1453" t="s">
        <v>5476</v>
      </c>
      <c r="H1453" t="s">
        <v>3083</v>
      </c>
      <c r="I1453" t="s">
        <v>4684</v>
      </c>
      <c r="J1453" t="s">
        <v>2738</v>
      </c>
      <c r="K1453" t="s">
        <v>2732</v>
      </c>
    </row>
    <row r="1454" spans="1:11" ht="409.6">
      <c r="A1454" s="69" t="s">
        <v>5205</v>
      </c>
      <c r="B1454" t="s">
        <v>73</v>
      </c>
      <c r="C1454" t="s">
        <v>3344</v>
      </c>
      <c r="D1454" t="s">
        <v>74</v>
      </c>
      <c r="E1454" t="s">
        <v>217</v>
      </c>
      <c r="G1454" t="s">
        <v>5474</v>
      </c>
      <c r="H1454" t="s">
        <v>217</v>
      </c>
      <c r="I1454" t="s">
        <v>4684</v>
      </c>
      <c r="J1454" s="218" t="s">
        <v>2736</v>
      </c>
      <c r="K1454" t="s">
        <v>2737</v>
      </c>
    </row>
    <row r="1455" spans="1:11">
      <c r="A1455" s="69" t="s">
        <v>5205</v>
      </c>
      <c r="B1455" t="s">
        <v>73</v>
      </c>
      <c r="C1455" t="s">
        <v>3345</v>
      </c>
      <c r="D1455" t="s">
        <v>74</v>
      </c>
      <c r="E1455" t="s">
        <v>217</v>
      </c>
      <c r="G1455" t="s">
        <v>5474</v>
      </c>
      <c r="H1455" t="s">
        <v>217</v>
      </c>
      <c r="I1455" t="s">
        <v>4684</v>
      </c>
      <c r="J1455" t="s">
        <v>2736</v>
      </c>
      <c r="K1455" t="s">
        <v>2737</v>
      </c>
    </row>
    <row r="1456" spans="1:11">
      <c r="A1456" s="69" t="s">
        <v>5205</v>
      </c>
      <c r="B1456" t="s">
        <v>73</v>
      </c>
      <c r="C1456" t="s">
        <v>3346</v>
      </c>
      <c r="D1456" t="s">
        <v>61</v>
      </c>
      <c r="E1456" t="s">
        <v>217</v>
      </c>
      <c r="G1456" t="s">
        <v>5474</v>
      </c>
      <c r="H1456" t="s">
        <v>217</v>
      </c>
      <c r="I1456" t="s">
        <v>4684</v>
      </c>
      <c r="J1456" t="s">
        <v>2736</v>
      </c>
      <c r="K1456" t="s">
        <v>2737</v>
      </c>
    </row>
    <row r="1457" spans="1:11">
      <c r="A1457" s="69" t="s">
        <v>5205</v>
      </c>
      <c r="B1457" t="s">
        <v>73</v>
      </c>
      <c r="C1457" t="s">
        <v>3347</v>
      </c>
      <c r="D1457" t="s">
        <v>75</v>
      </c>
      <c r="E1457" t="s">
        <v>3125</v>
      </c>
      <c r="G1457" t="s">
        <v>5474</v>
      </c>
      <c r="H1457" t="s">
        <v>3125</v>
      </c>
      <c r="I1457" t="s">
        <v>4684</v>
      </c>
      <c r="J1457" t="s">
        <v>2736</v>
      </c>
      <c r="K1457" t="s">
        <v>2737</v>
      </c>
    </row>
    <row r="1458" spans="1:11">
      <c r="A1458" s="69" t="s">
        <v>5205</v>
      </c>
      <c r="B1458" t="s">
        <v>73</v>
      </c>
      <c r="C1458" t="s">
        <v>3348</v>
      </c>
      <c r="D1458" t="s">
        <v>75</v>
      </c>
      <c r="E1458" t="s">
        <v>3125</v>
      </c>
      <c r="G1458" t="s">
        <v>5474</v>
      </c>
      <c r="H1458" t="s">
        <v>3125</v>
      </c>
      <c r="I1458" t="s">
        <v>4684</v>
      </c>
      <c r="J1458" t="s">
        <v>2736</v>
      </c>
      <c r="K1458" t="s">
        <v>2737</v>
      </c>
    </row>
    <row r="1459" spans="1:11">
      <c r="A1459" s="69" t="s">
        <v>5205</v>
      </c>
      <c r="B1459" t="s">
        <v>73</v>
      </c>
      <c r="C1459" t="s">
        <v>2970</v>
      </c>
      <c r="D1459" t="s">
        <v>2957</v>
      </c>
      <c r="E1459" t="s">
        <v>2847</v>
      </c>
      <c r="G1459" t="s">
        <v>5477</v>
      </c>
      <c r="H1459" t="s">
        <v>3391</v>
      </c>
      <c r="I1459" t="s">
        <v>4684</v>
      </c>
      <c r="J1459" t="s">
        <v>2745</v>
      </c>
      <c r="K1459" t="s">
        <v>2746</v>
      </c>
    </row>
    <row r="1460" spans="1:11">
      <c r="A1460" s="69" t="s">
        <v>5205</v>
      </c>
      <c r="B1460" t="s">
        <v>73</v>
      </c>
      <c r="C1460" t="s">
        <v>3349</v>
      </c>
      <c r="D1460" t="s">
        <v>75</v>
      </c>
      <c r="E1460" t="s">
        <v>217</v>
      </c>
      <c r="F1460" t="s">
        <v>3350</v>
      </c>
      <c r="G1460" t="s">
        <v>5474</v>
      </c>
      <c r="H1460" t="s">
        <v>217</v>
      </c>
      <c r="I1460" t="s">
        <v>4684</v>
      </c>
      <c r="J1460" t="s">
        <v>2736</v>
      </c>
      <c r="K1460" t="s">
        <v>2737</v>
      </c>
    </row>
    <row r="1461" spans="1:11">
      <c r="A1461" s="69" t="s">
        <v>5205</v>
      </c>
      <c r="B1461" t="s">
        <v>73</v>
      </c>
      <c r="C1461" t="s">
        <v>2971</v>
      </c>
      <c r="D1461" t="s">
        <v>2957</v>
      </c>
      <c r="E1461" t="s">
        <v>2847</v>
      </c>
      <c r="G1461" t="s">
        <v>5477</v>
      </c>
      <c r="H1461" t="s">
        <v>3391</v>
      </c>
      <c r="I1461" t="s">
        <v>4684</v>
      </c>
      <c r="J1461" t="s">
        <v>2745</v>
      </c>
      <c r="K1461" t="s">
        <v>2746</v>
      </c>
    </row>
    <row r="1462" spans="1:11" ht="409.6">
      <c r="A1462" s="69" t="s">
        <v>5205</v>
      </c>
      <c r="B1462" t="s">
        <v>81</v>
      </c>
      <c r="C1462" t="s">
        <v>3352</v>
      </c>
      <c r="D1462" t="s">
        <v>82</v>
      </c>
      <c r="E1462" t="s">
        <v>217</v>
      </c>
      <c r="G1462" t="s">
        <v>5474</v>
      </c>
      <c r="H1462" t="s">
        <v>217</v>
      </c>
      <c r="I1462" t="s">
        <v>4688</v>
      </c>
      <c r="J1462" s="218" t="s">
        <v>2736</v>
      </c>
      <c r="K1462" t="s">
        <v>2737</v>
      </c>
    </row>
    <row r="1463" spans="1:11">
      <c r="A1463" s="69" t="s">
        <v>5205</v>
      </c>
      <c r="B1463" t="s">
        <v>81</v>
      </c>
      <c r="C1463" t="s">
        <v>3353</v>
      </c>
      <c r="D1463" t="s">
        <v>84</v>
      </c>
      <c r="E1463" t="s">
        <v>217</v>
      </c>
      <c r="G1463" t="s">
        <v>5474</v>
      </c>
      <c r="H1463" t="s">
        <v>217</v>
      </c>
      <c r="I1463" t="s">
        <v>4688</v>
      </c>
      <c r="J1463" t="s">
        <v>2736</v>
      </c>
      <c r="K1463" t="s">
        <v>2737</v>
      </c>
    </row>
    <row r="1464" spans="1:11">
      <c r="A1464" s="69" t="s">
        <v>5205</v>
      </c>
      <c r="B1464" t="s">
        <v>86</v>
      </c>
      <c r="C1464" t="s">
        <v>3108</v>
      </c>
      <c r="D1464" t="s">
        <v>3109</v>
      </c>
      <c r="E1464" t="s">
        <v>669</v>
      </c>
      <c r="G1464" t="s">
        <v>5475</v>
      </c>
      <c r="H1464" t="s">
        <v>669</v>
      </c>
      <c r="I1464" t="s">
        <v>4692</v>
      </c>
      <c r="J1464" t="s">
        <v>2735</v>
      </c>
      <c r="K1464" t="s">
        <v>2634</v>
      </c>
    </row>
    <row r="1465" spans="1:11">
      <c r="A1465" s="69" t="s">
        <v>5205</v>
      </c>
      <c r="B1465" t="s">
        <v>86</v>
      </c>
      <c r="C1465" t="s">
        <v>3110</v>
      </c>
      <c r="D1465" t="s">
        <v>85</v>
      </c>
      <c r="E1465" t="s">
        <v>669</v>
      </c>
      <c r="F1465" t="s">
        <v>3111</v>
      </c>
      <c r="G1465" t="s">
        <v>5475</v>
      </c>
      <c r="H1465" t="s">
        <v>669</v>
      </c>
      <c r="I1465" t="s">
        <v>4692</v>
      </c>
      <c r="J1465" t="s">
        <v>2735</v>
      </c>
      <c r="K1465" t="s">
        <v>2634</v>
      </c>
    </row>
    <row r="1466" spans="1:11">
      <c r="A1466" s="69" t="s">
        <v>5205</v>
      </c>
      <c r="B1466" t="s">
        <v>86</v>
      </c>
      <c r="C1466" t="s">
        <v>3112</v>
      </c>
      <c r="D1466" t="s">
        <v>88</v>
      </c>
      <c r="E1466" t="s">
        <v>3113</v>
      </c>
      <c r="F1466" t="s">
        <v>3114</v>
      </c>
      <c r="G1466" t="s">
        <v>5475</v>
      </c>
      <c r="H1466" t="s">
        <v>669</v>
      </c>
      <c r="I1466" t="s">
        <v>4692</v>
      </c>
      <c r="J1466" t="s">
        <v>2735</v>
      </c>
      <c r="K1466" t="s">
        <v>2634</v>
      </c>
    </row>
    <row r="1467" spans="1:11">
      <c r="A1467" s="69" t="s">
        <v>5205</v>
      </c>
      <c r="B1467" t="s">
        <v>86</v>
      </c>
      <c r="C1467" t="s">
        <v>3355</v>
      </c>
      <c r="D1467" t="s">
        <v>2974</v>
      </c>
      <c r="E1467" t="s">
        <v>3125</v>
      </c>
      <c r="F1467" t="s">
        <v>3356</v>
      </c>
      <c r="G1467" t="s">
        <v>5474</v>
      </c>
      <c r="H1467" t="s">
        <v>3125</v>
      </c>
      <c r="I1467" t="s">
        <v>4692</v>
      </c>
      <c r="J1467" t="s">
        <v>2736</v>
      </c>
      <c r="K1467" t="s">
        <v>2737</v>
      </c>
    </row>
    <row r="1468" spans="1:11">
      <c r="A1468" s="69" t="s">
        <v>5205</v>
      </c>
      <c r="B1468" t="s">
        <v>86</v>
      </c>
      <c r="C1468" t="s">
        <v>3357</v>
      </c>
      <c r="D1468" t="s">
        <v>88</v>
      </c>
      <c r="E1468" t="s">
        <v>217</v>
      </c>
      <c r="F1468" t="s">
        <v>3358</v>
      </c>
      <c r="G1468" t="s">
        <v>5474</v>
      </c>
      <c r="H1468" t="s">
        <v>217</v>
      </c>
      <c r="I1468" t="s">
        <v>4692</v>
      </c>
      <c r="J1468" t="s">
        <v>2736</v>
      </c>
      <c r="K1468" t="s">
        <v>2737</v>
      </c>
    </row>
    <row r="1469" spans="1:11">
      <c r="A1469" s="69" t="s">
        <v>5205</v>
      </c>
      <c r="B1469" t="s">
        <v>86</v>
      </c>
      <c r="C1469" t="s">
        <v>3359</v>
      </c>
      <c r="D1469" t="s">
        <v>3117</v>
      </c>
      <c r="E1469" t="s">
        <v>217</v>
      </c>
      <c r="F1469" t="s">
        <v>3360</v>
      </c>
      <c r="G1469" t="s">
        <v>5474</v>
      </c>
      <c r="H1469" t="s">
        <v>217</v>
      </c>
      <c r="I1469" t="s">
        <v>4692</v>
      </c>
      <c r="J1469" t="s">
        <v>2736</v>
      </c>
      <c r="K1469" t="s">
        <v>2737</v>
      </c>
    </row>
    <row r="1470" spans="1:11">
      <c r="A1470" s="69" t="s">
        <v>5205</v>
      </c>
      <c r="B1470" t="s">
        <v>86</v>
      </c>
      <c r="C1470" t="s">
        <v>2979</v>
      </c>
      <c r="D1470" t="s">
        <v>2980</v>
      </c>
      <c r="F1470" t="s">
        <v>2982</v>
      </c>
      <c r="G1470" t="s">
        <v>5442</v>
      </c>
      <c r="I1470" t="s">
        <v>4692</v>
      </c>
    </row>
    <row r="1471" spans="1:11">
      <c r="A1471" s="69" t="s">
        <v>5205</v>
      </c>
      <c r="B1471" t="s">
        <v>86</v>
      </c>
      <c r="C1471" t="s">
        <v>2983</v>
      </c>
      <c r="D1471" t="s">
        <v>2980</v>
      </c>
      <c r="G1471" t="s">
        <v>5442</v>
      </c>
      <c r="I1471" t="s">
        <v>4692</v>
      </c>
    </row>
    <row r="1472" spans="1:11">
      <c r="A1472" s="69" t="s">
        <v>5205</v>
      </c>
      <c r="B1472" t="s">
        <v>86</v>
      </c>
      <c r="C1472" t="s">
        <v>2986</v>
      </c>
      <c r="D1472" t="s">
        <v>2974</v>
      </c>
      <c r="E1472" t="s">
        <v>2987</v>
      </c>
      <c r="F1472" t="s">
        <v>2989</v>
      </c>
      <c r="G1472" t="s">
        <v>5443</v>
      </c>
      <c r="I1472" t="s">
        <v>4692</v>
      </c>
    </row>
    <row r="1473" spans="1:11">
      <c r="A1473" s="69" t="s">
        <v>5205</v>
      </c>
      <c r="B1473" t="s">
        <v>86</v>
      </c>
      <c r="C1473" t="s">
        <v>3115</v>
      </c>
      <c r="D1473" t="s">
        <v>2977</v>
      </c>
      <c r="E1473" t="s">
        <v>669</v>
      </c>
      <c r="G1473" t="s">
        <v>5475</v>
      </c>
      <c r="H1473" t="s">
        <v>669</v>
      </c>
      <c r="I1473" t="s">
        <v>4692</v>
      </c>
      <c r="J1473" t="s">
        <v>2735</v>
      </c>
      <c r="K1473" t="s">
        <v>2634</v>
      </c>
    </row>
    <row r="1474" spans="1:11">
      <c r="A1474" s="69" t="s">
        <v>5205</v>
      </c>
      <c r="B1474" t="s">
        <v>86</v>
      </c>
      <c r="C1474" t="s">
        <v>3116</v>
      </c>
      <c r="D1474" t="s">
        <v>3117</v>
      </c>
      <c r="E1474" t="s">
        <v>1889</v>
      </c>
      <c r="G1474" t="s">
        <v>5476</v>
      </c>
      <c r="H1474" t="s">
        <v>1889</v>
      </c>
      <c r="I1474" t="s">
        <v>4692</v>
      </c>
      <c r="J1474" t="s">
        <v>2738</v>
      </c>
      <c r="K1474" t="s">
        <v>2732</v>
      </c>
    </row>
    <row r="1475" spans="1:11">
      <c r="A1475" s="69" t="s">
        <v>5205</v>
      </c>
      <c r="B1475" t="s">
        <v>86</v>
      </c>
      <c r="C1475" t="s">
        <v>2990</v>
      </c>
      <c r="D1475" t="s">
        <v>2957</v>
      </c>
      <c r="E1475" t="s">
        <v>2893</v>
      </c>
      <c r="G1475" t="s">
        <v>5477</v>
      </c>
      <c r="H1475" t="s">
        <v>3050</v>
      </c>
      <c r="I1475" t="s">
        <v>4692</v>
      </c>
      <c r="J1475" t="s">
        <v>2745</v>
      </c>
      <c r="K1475" t="s">
        <v>2746</v>
      </c>
    </row>
    <row r="1476" spans="1:11">
      <c r="A1476" s="69" t="s">
        <v>5205</v>
      </c>
      <c r="B1476" t="s">
        <v>86</v>
      </c>
      <c r="C1476" t="s">
        <v>3361</v>
      </c>
      <c r="D1476" t="s">
        <v>85</v>
      </c>
      <c r="E1476" t="s">
        <v>217</v>
      </c>
      <c r="G1476" t="s">
        <v>5474</v>
      </c>
      <c r="H1476" t="s">
        <v>217</v>
      </c>
      <c r="I1476" t="s">
        <v>4692</v>
      </c>
      <c r="J1476" t="s">
        <v>2736</v>
      </c>
      <c r="K1476" t="s">
        <v>2737</v>
      </c>
    </row>
    <row r="1477" spans="1:11">
      <c r="A1477" s="69" t="s">
        <v>5205</v>
      </c>
      <c r="B1477" t="s">
        <v>86</v>
      </c>
      <c r="C1477" t="s">
        <v>2992</v>
      </c>
      <c r="D1477" t="s">
        <v>2993</v>
      </c>
      <c r="E1477" t="s">
        <v>2847</v>
      </c>
      <c r="G1477" t="s">
        <v>5477</v>
      </c>
      <c r="H1477" t="s">
        <v>3391</v>
      </c>
      <c r="I1477" t="s">
        <v>4692</v>
      </c>
      <c r="J1477" t="s">
        <v>2745</v>
      </c>
      <c r="K1477" t="s">
        <v>2746</v>
      </c>
    </row>
    <row r="1478" spans="1:11">
      <c r="A1478" s="69" t="s">
        <v>5205</v>
      </c>
      <c r="B1478" t="s">
        <v>86</v>
      </c>
      <c r="C1478" t="s">
        <v>2992</v>
      </c>
      <c r="D1478" t="s">
        <v>2993</v>
      </c>
      <c r="E1478" t="s">
        <v>2847</v>
      </c>
      <c r="G1478" t="s">
        <v>5477</v>
      </c>
      <c r="H1478" t="s">
        <v>3391</v>
      </c>
      <c r="I1478" t="s">
        <v>4692</v>
      </c>
      <c r="J1478" t="s">
        <v>2745</v>
      </c>
      <c r="K1478" t="s">
        <v>2746</v>
      </c>
    </row>
    <row r="1479" spans="1:11">
      <c r="A1479" s="69" t="s">
        <v>5205</v>
      </c>
      <c r="B1479" t="s">
        <v>87</v>
      </c>
      <c r="C1479" t="s">
        <v>3363</v>
      </c>
      <c r="D1479" t="s">
        <v>90</v>
      </c>
      <c r="E1479" t="s">
        <v>3125</v>
      </c>
      <c r="G1479" t="s">
        <v>5474</v>
      </c>
      <c r="H1479" t="s">
        <v>3125</v>
      </c>
      <c r="I1479" t="s">
        <v>4696</v>
      </c>
      <c r="J1479" t="s">
        <v>2736</v>
      </c>
      <c r="K1479" t="s">
        <v>2737</v>
      </c>
    </row>
    <row r="1480" spans="1:11">
      <c r="A1480" s="69" t="s">
        <v>5205</v>
      </c>
      <c r="B1480" t="s">
        <v>87</v>
      </c>
      <c r="C1480" t="s">
        <v>3364</v>
      </c>
      <c r="D1480" t="s">
        <v>88</v>
      </c>
      <c r="E1480" t="s">
        <v>217</v>
      </c>
      <c r="G1480" t="s">
        <v>5474</v>
      </c>
      <c r="H1480" t="s">
        <v>217</v>
      </c>
      <c r="I1480" t="s">
        <v>4696</v>
      </c>
      <c r="J1480" t="s">
        <v>2736</v>
      </c>
      <c r="K1480" t="s">
        <v>2737</v>
      </c>
    </row>
    <row r="1481" spans="1:11">
      <c r="A1481" s="69" t="s">
        <v>5205</v>
      </c>
      <c r="B1481" t="s">
        <v>87</v>
      </c>
      <c r="C1481" t="s">
        <v>3119</v>
      </c>
      <c r="D1481" t="s">
        <v>2957</v>
      </c>
      <c r="E1481" t="s">
        <v>669</v>
      </c>
      <c r="F1481" t="s">
        <v>3120</v>
      </c>
      <c r="G1481" t="s">
        <v>5475</v>
      </c>
      <c r="H1481" t="s">
        <v>669</v>
      </c>
      <c r="I1481" t="s">
        <v>4696</v>
      </c>
      <c r="J1481" t="s">
        <v>2735</v>
      </c>
      <c r="K1481" t="s">
        <v>2634</v>
      </c>
    </row>
    <row r="1482" spans="1:11">
      <c r="A1482" s="69" t="s">
        <v>5205</v>
      </c>
      <c r="B1482" t="s">
        <v>87</v>
      </c>
      <c r="C1482" t="s">
        <v>2996</v>
      </c>
      <c r="D1482" t="s">
        <v>2957</v>
      </c>
      <c r="G1482" t="s">
        <v>5444</v>
      </c>
      <c r="I1482" t="s">
        <v>4696</v>
      </c>
    </row>
    <row r="1483" spans="1:11" ht="15">
      <c r="A1483" s="69" t="s">
        <v>5205</v>
      </c>
      <c r="B1483" t="s">
        <v>92</v>
      </c>
      <c r="C1483" t="s">
        <v>2999</v>
      </c>
      <c r="E1483" t="s">
        <v>669</v>
      </c>
      <c r="G1483" t="s">
        <v>5445</v>
      </c>
      <c r="I1483" t="s">
        <v>4700</v>
      </c>
      <c r="J1483" s="218"/>
    </row>
    <row r="1484" spans="1:11">
      <c r="A1484" s="69" t="s">
        <v>5205</v>
      </c>
      <c r="B1484" t="s">
        <v>92</v>
      </c>
      <c r="C1484" t="s">
        <v>2999</v>
      </c>
      <c r="E1484" t="s">
        <v>669</v>
      </c>
      <c r="G1484" t="s">
        <v>5475</v>
      </c>
      <c r="H1484" t="s">
        <v>669</v>
      </c>
      <c r="I1484" t="s">
        <v>4700</v>
      </c>
      <c r="J1484" t="s">
        <v>2735</v>
      </c>
      <c r="K1484" t="s">
        <v>2634</v>
      </c>
    </row>
    <row r="1485" spans="1:11">
      <c r="A1485" s="69" t="s">
        <v>5205</v>
      </c>
      <c r="B1485" t="s">
        <v>92</v>
      </c>
      <c r="C1485" t="s">
        <v>3366</v>
      </c>
      <c r="D1485" t="s">
        <v>93</v>
      </c>
      <c r="E1485" t="s">
        <v>217</v>
      </c>
      <c r="G1485" t="s">
        <v>5474</v>
      </c>
      <c r="H1485" t="s">
        <v>217</v>
      </c>
      <c r="I1485" t="s">
        <v>4700</v>
      </c>
      <c r="J1485" t="s">
        <v>2736</v>
      </c>
      <c r="K1485" t="s">
        <v>2737</v>
      </c>
    </row>
    <row r="1486" spans="1:11">
      <c r="A1486" s="69" t="s">
        <v>5205</v>
      </c>
      <c r="B1486" t="s">
        <v>92</v>
      </c>
      <c r="C1486" t="s">
        <v>3367</v>
      </c>
      <c r="D1486" t="s">
        <v>93</v>
      </c>
      <c r="E1486" t="s">
        <v>3125</v>
      </c>
      <c r="F1486" t="s">
        <v>3368</v>
      </c>
      <c r="G1486" t="s">
        <v>5474</v>
      </c>
      <c r="H1486" t="s">
        <v>3125</v>
      </c>
      <c r="I1486" t="s">
        <v>4700</v>
      </c>
      <c r="J1486" t="s">
        <v>2736</v>
      </c>
      <c r="K1486" t="s">
        <v>2737</v>
      </c>
    </row>
    <row r="1487" spans="1:11" ht="321">
      <c r="A1487" s="69" t="s">
        <v>5205</v>
      </c>
      <c r="B1487" t="s">
        <v>92</v>
      </c>
      <c r="C1487" t="s">
        <v>3001</v>
      </c>
      <c r="D1487" t="s">
        <v>94</v>
      </c>
      <c r="E1487" t="s">
        <v>3002</v>
      </c>
      <c r="F1487" t="s">
        <v>3004</v>
      </c>
      <c r="G1487" t="s">
        <v>5478</v>
      </c>
      <c r="H1487" t="s">
        <v>3003</v>
      </c>
      <c r="I1487" t="s">
        <v>4700</v>
      </c>
      <c r="J1487" s="218" t="s">
        <v>2740</v>
      </c>
      <c r="K1487" t="s">
        <v>669</v>
      </c>
    </row>
    <row r="1488" spans="1:11">
      <c r="A1488" s="69" t="s">
        <v>5205</v>
      </c>
      <c r="B1488" t="s">
        <v>92</v>
      </c>
      <c r="C1488" t="s">
        <v>3370</v>
      </c>
      <c r="D1488" t="s">
        <v>94</v>
      </c>
      <c r="E1488" t="s">
        <v>3257</v>
      </c>
      <c r="F1488" t="s">
        <v>3371</v>
      </c>
      <c r="G1488" t="s">
        <v>5474</v>
      </c>
      <c r="H1488" t="s">
        <v>217</v>
      </c>
      <c r="I1488" t="s">
        <v>4700</v>
      </c>
      <c r="J1488" t="s">
        <v>2736</v>
      </c>
      <c r="K1488" t="s">
        <v>2737</v>
      </c>
    </row>
    <row r="1489" spans="1:11">
      <c r="A1489" s="69" t="s">
        <v>5205</v>
      </c>
      <c r="B1489" t="s">
        <v>92</v>
      </c>
      <c r="C1489" t="s">
        <v>3372</v>
      </c>
      <c r="D1489" t="s">
        <v>93</v>
      </c>
      <c r="E1489" t="s">
        <v>3373</v>
      </c>
      <c r="G1489" t="s">
        <v>5474</v>
      </c>
      <c r="H1489" t="s">
        <v>217</v>
      </c>
      <c r="I1489" t="s">
        <v>4700</v>
      </c>
      <c r="J1489" t="s">
        <v>2736</v>
      </c>
      <c r="K1489" t="s">
        <v>2737</v>
      </c>
    </row>
    <row r="1490" spans="1:11">
      <c r="A1490" s="69" t="s">
        <v>5205</v>
      </c>
      <c r="B1490" t="s">
        <v>92</v>
      </c>
      <c r="C1490" t="s">
        <v>3005</v>
      </c>
      <c r="D1490" t="s">
        <v>2957</v>
      </c>
      <c r="E1490" t="s">
        <v>3006</v>
      </c>
      <c r="G1490" t="s">
        <v>5446</v>
      </c>
      <c r="I1490" t="s">
        <v>4700</v>
      </c>
    </row>
    <row r="1491" spans="1:11" ht="409.6">
      <c r="A1491" s="69" t="s">
        <v>5205</v>
      </c>
      <c r="B1491" t="s">
        <v>92</v>
      </c>
      <c r="C1491" t="s">
        <v>3374</v>
      </c>
      <c r="D1491" t="s">
        <v>93</v>
      </c>
      <c r="E1491" t="s">
        <v>3375</v>
      </c>
      <c r="F1491" t="s">
        <v>3376</v>
      </c>
      <c r="G1491" t="s">
        <v>5474</v>
      </c>
      <c r="H1491" t="s">
        <v>217</v>
      </c>
      <c r="I1491" t="s">
        <v>4700</v>
      </c>
      <c r="J1491" s="218" t="s">
        <v>2736</v>
      </c>
      <c r="K1491" t="s">
        <v>2737</v>
      </c>
    </row>
    <row r="1492" spans="1:11">
      <c r="A1492" s="69" t="s">
        <v>5205</v>
      </c>
      <c r="B1492" t="s">
        <v>92</v>
      </c>
      <c r="C1492" t="s">
        <v>3377</v>
      </c>
      <c r="D1492" t="s">
        <v>93</v>
      </c>
      <c r="E1492" t="s">
        <v>3378</v>
      </c>
      <c r="F1492" t="s">
        <v>3379</v>
      </c>
      <c r="G1492" t="s">
        <v>5474</v>
      </c>
      <c r="H1492" t="s">
        <v>217</v>
      </c>
      <c r="I1492" t="s">
        <v>4700</v>
      </c>
      <c r="J1492" t="s">
        <v>2736</v>
      </c>
      <c r="K1492" t="s">
        <v>2737</v>
      </c>
    </row>
    <row r="1493" spans="1:11" ht="15">
      <c r="A1493" s="69" t="s">
        <v>5205</v>
      </c>
      <c r="B1493" t="s">
        <v>92</v>
      </c>
      <c r="C1493" t="s">
        <v>3008</v>
      </c>
      <c r="D1493" t="s">
        <v>96</v>
      </c>
      <c r="G1493" t="s">
        <v>5447</v>
      </c>
      <c r="I1493" t="s">
        <v>4700</v>
      </c>
      <c r="J1493" s="218"/>
    </row>
    <row r="1494" spans="1:11">
      <c r="A1494" s="69" t="s">
        <v>5205</v>
      </c>
      <c r="B1494" t="s">
        <v>98</v>
      </c>
      <c r="C1494" t="s">
        <v>3381</v>
      </c>
      <c r="D1494" t="s">
        <v>99</v>
      </c>
      <c r="E1494" t="s">
        <v>3382</v>
      </c>
      <c r="F1494" t="s">
        <v>3383</v>
      </c>
      <c r="G1494" t="s">
        <v>5474</v>
      </c>
      <c r="H1494" t="s">
        <v>217</v>
      </c>
      <c r="I1494" t="s">
        <v>4704</v>
      </c>
      <c r="J1494" t="s">
        <v>2736</v>
      </c>
      <c r="K1494" t="s">
        <v>2737</v>
      </c>
    </row>
    <row r="1495" spans="1:11">
      <c r="A1495" s="69" t="s">
        <v>5205</v>
      </c>
      <c r="B1495" t="s">
        <v>98</v>
      </c>
      <c r="C1495" t="s">
        <v>3013</v>
      </c>
      <c r="D1495" t="s">
        <v>104</v>
      </c>
      <c r="E1495" t="s">
        <v>2847</v>
      </c>
      <c r="G1495" t="s">
        <v>5477</v>
      </c>
      <c r="H1495" t="s">
        <v>3391</v>
      </c>
      <c r="I1495" t="s">
        <v>4704</v>
      </c>
      <c r="J1495" t="s">
        <v>2745</v>
      </c>
      <c r="K1495" t="s">
        <v>2746</v>
      </c>
    </row>
    <row r="1496" spans="1:11">
      <c r="A1496" s="69" t="s">
        <v>5205</v>
      </c>
      <c r="B1496" t="s">
        <v>98</v>
      </c>
      <c r="C1496" t="s">
        <v>3014</v>
      </c>
      <c r="D1496" t="s">
        <v>101</v>
      </c>
      <c r="E1496" t="s">
        <v>3015</v>
      </c>
      <c r="F1496" t="s">
        <v>3016</v>
      </c>
      <c r="G1496" t="s">
        <v>5477</v>
      </c>
      <c r="H1496" t="s">
        <v>217</v>
      </c>
      <c r="I1496" t="s">
        <v>4704</v>
      </c>
      <c r="J1496" t="s">
        <v>2745</v>
      </c>
      <c r="K1496" t="s">
        <v>2746</v>
      </c>
    </row>
    <row r="1497" spans="1:11">
      <c r="A1497" s="69" t="s">
        <v>5205</v>
      </c>
      <c r="B1497" t="s">
        <v>98</v>
      </c>
      <c r="C1497" t="s">
        <v>3017</v>
      </c>
      <c r="D1497" t="s">
        <v>2957</v>
      </c>
      <c r="E1497" t="s">
        <v>2847</v>
      </c>
      <c r="G1497" t="s">
        <v>5477</v>
      </c>
      <c r="H1497" t="s">
        <v>3391</v>
      </c>
      <c r="I1497" t="s">
        <v>4704</v>
      </c>
      <c r="J1497" t="s">
        <v>2745</v>
      </c>
      <c r="K1497" t="s">
        <v>2746</v>
      </c>
    </row>
    <row r="1498" spans="1:11">
      <c r="A1498" s="69" t="s">
        <v>5205</v>
      </c>
      <c r="B1498" t="s">
        <v>98</v>
      </c>
      <c r="C1498" t="s">
        <v>3384</v>
      </c>
      <c r="D1498" t="s">
        <v>2957</v>
      </c>
      <c r="E1498" t="s">
        <v>217</v>
      </c>
      <c r="G1498" t="s">
        <v>5474</v>
      </c>
      <c r="H1498" t="s">
        <v>217</v>
      </c>
      <c r="I1498" t="s">
        <v>4704</v>
      </c>
      <c r="J1498" t="s">
        <v>2736</v>
      </c>
      <c r="K1498" t="s">
        <v>2737</v>
      </c>
    </row>
    <row r="1499" spans="1:11">
      <c r="A1499" s="69" t="s">
        <v>4847</v>
      </c>
      <c r="B1499" t="s">
        <v>32</v>
      </c>
      <c r="C1499" t="s">
        <v>2833</v>
      </c>
      <c r="D1499" t="s">
        <v>36</v>
      </c>
      <c r="G1499" t="s">
        <v>5435</v>
      </c>
      <c r="I1499" t="s">
        <v>4633</v>
      </c>
    </row>
    <row r="1500" spans="1:11">
      <c r="A1500" s="69" t="s">
        <v>4847</v>
      </c>
      <c r="B1500" t="s">
        <v>32</v>
      </c>
      <c r="C1500" t="s">
        <v>3387</v>
      </c>
      <c r="D1500" t="s">
        <v>2863</v>
      </c>
      <c r="E1500" t="s">
        <v>3388</v>
      </c>
      <c r="F1500" t="s">
        <v>3389</v>
      </c>
      <c r="G1500" t="s">
        <v>5438</v>
      </c>
      <c r="H1500" t="s">
        <v>680</v>
      </c>
      <c r="I1500" t="s">
        <v>4633</v>
      </c>
    </row>
    <row r="1501" spans="1:11">
      <c r="A1501" s="69" t="s">
        <v>4847</v>
      </c>
      <c r="B1501" t="s">
        <v>55</v>
      </c>
      <c r="C1501" t="s">
        <v>2838</v>
      </c>
      <c r="D1501" t="s">
        <v>35</v>
      </c>
      <c r="E1501" t="s">
        <v>2839</v>
      </c>
      <c r="F1501" t="s">
        <v>2842</v>
      </c>
      <c r="G1501" t="s">
        <v>5479</v>
      </c>
      <c r="H1501" t="s">
        <v>2841</v>
      </c>
      <c r="I1501" t="s">
        <v>4637</v>
      </c>
      <c r="J1501" t="s">
        <v>2760</v>
      </c>
      <c r="K1501" t="s">
        <v>238</v>
      </c>
    </row>
    <row r="1502" spans="1:11">
      <c r="A1502" s="69" t="s">
        <v>4847</v>
      </c>
      <c r="B1502" t="s">
        <v>55</v>
      </c>
      <c r="C1502" t="s">
        <v>2846</v>
      </c>
      <c r="D1502" t="s">
        <v>36</v>
      </c>
      <c r="E1502" t="s">
        <v>2847</v>
      </c>
      <c r="F1502" t="s">
        <v>2849</v>
      </c>
      <c r="G1502" t="s">
        <v>5479</v>
      </c>
      <c r="H1502" t="s">
        <v>2848</v>
      </c>
      <c r="I1502" t="s">
        <v>4637</v>
      </c>
      <c r="J1502" t="s">
        <v>2760</v>
      </c>
      <c r="K1502" t="s">
        <v>238</v>
      </c>
    </row>
    <row r="1503" spans="1:11" ht="409.6">
      <c r="A1503" s="69" t="s">
        <v>4847</v>
      </c>
      <c r="B1503" t="s">
        <v>55</v>
      </c>
      <c r="C1503" t="s">
        <v>2853</v>
      </c>
      <c r="D1503" t="s">
        <v>38</v>
      </c>
      <c r="E1503" t="s">
        <v>2854</v>
      </c>
      <c r="F1503" t="s">
        <v>2855</v>
      </c>
      <c r="G1503" t="s">
        <v>5479</v>
      </c>
      <c r="H1503" t="s">
        <v>2841</v>
      </c>
      <c r="I1503" t="s">
        <v>4637</v>
      </c>
      <c r="J1503" s="218" t="s">
        <v>2760</v>
      </c>
      <c r="K1503" t="s">
        <v>238</v>
      </c>
    </row>
    <row r="1504" spans="1:11">
      <c r="A1504" s="69" t="s">
        <v>4847</v>
      </c>
      <c r="B1504" t="s">
        <v>55</v>
      </c>
      <c r="C1504" t="s">
        <v>2856</v>
      </c>
      <c r="D1504" t="s">
        <v>42</v>
      </c>
      <c r="E1504" t="s">
        <v>2847</v>
      </c>
      <c r="F1504" t="s">
        <v>2857</v>
      </c>
      <c r="G1504" t="s">
        <v>5479</v>
      </c>
      <c r="H1504" t="s">
        <v>2848</v>
      </c>
      <c r="I1504" t="s">
        <v>4637</v>
      </c>
      <c r="J1504" t="s">
        <v>2760</v>
      </c>
      <c r="K1504" t="s">
        <v>238</v>
      </c>
    </row>
    <row r="1505" spans="1:11">
      <c r="A1505" s="69" t="s">
        <v>4847</v>
      </c>
      <c r="B1505" t="s">
        <v>55</v>
      </c>
      <c r="C1505" t="s">
        <v>2858</v>
      </c>
      <c r="D1505" t="s">
        <v>44</v>
      </c>
      <c r="E1505" t="s">
        <v>2847</v>
      </c>
      <c r="G1505" t="s">
        <v>5479</v>
      </c>
      <c r="H1505" t="s">
        <v>2848</v>
      </c>
      <c r="I1505" t="s">
        <v>4637</v>
      </c>
      <c r="J1505" t="s">
        <v>2760</v>
      </c>
      <c r="K1505" t="s">
        <v>238</v>
      </c>
    </row>
    <row r="1506" spans="1:11">
      <c r="A1506" s="69" t="s">
        <v>4847</v>
      </c>
      <c r="B1506" t="s">
        <v>55</v>
      </c>
      <c r="C1506" t="s">
        <v>2859</v>
      </c>
      <c r="D1506" t="s">
        <v>57</v>
      </c>
      <c r="E1506" t="s">
        <v>2847</v>
      </c>
      <c r="G1506" t="s">
        <v>5479</v>
      </c>
      <c r="H1506" t="s">
        <v>2848</v>
      </c>
      <c r="I1506" t="s">
        <v>4637</v>
      </c>
      <c r="J1506" t="s">
        <v>2760</v>
      </c>
      <c r="K1506" t="s">
        <v>238</v>
      </c>
    </row>
    <row r="1507" spans="1:11">
      <c r="A1507" s="69" t="s">
        <v>4847</v>
      </c>
      <c r="B1507" t="s">
        <v>55</v>
      </c>
      <c r="C1507" t="s">
        <v>2860</v>
      </c>
      <c r="D1507" t="s">
        <v>56</v>
      </c>
      <c r="E1507" t="s">
        <v>2854</v>
      </c>
      <c r="F1507" t="s">
        <v>2855</v>
      </c>
      <c r="G1507" t="s">
        <v>5479</v>
      </c>
      <c r="H1507" t="s">
        <v>2841</v>
      </c>
      <c r="I1507" t="s">
        <v>4637</v>
      </c>
      <c r="J1507" t="s">
        <v>2760</v>
      </c>
      <c r="K1507" t="s">
        <v>238</v>
      </c>
    </row>
    <row r="1508" spans="1:11">
      <c r="A1508" s="69" t="s">
        <v>4847</v>
      </c>
      <c r="B1508" t="s">
        <v>55</v>
      </c>
      <c r="C1508" t="s">
        <v>2862</v>
      </c>
      <c r="D1508" t="s">
        <v>2863</v>
      </c>
      <c r="G1508" t="s">
        <v>5435</v>
      </c>
      <c r="I1508" t="s">
        <v>4637</v>
      </c>
    </row>
    <row r="1509" spans="1:11">
      <c r="A1509" s="69" t="s">
        <v>4847</v>
      </c>
      <c r="B1509" t="s">
        <v>55</v>
      </c>
      <c r="C1509" t="s">
        <v>2864</v>
      </c>
      <c r="D1509" t="s">
        <v>2863</v>
      </c>
      <c r="G1509" t="s">
        <v>5435</v>
      </c>
      <c r="I1509" t="s">
        <v>4637</v>
      </c>
    </row>
    <row r="1510" spans="1:11">
      <c r="A1510" s="69" t="s">
        <v>4847</v>
      </c>
      <c r="B1510" t="s">
        <v>55</v>
      </c>
      <c r="C1510" t="s">
        <v>2865</v>
      </c>
      <c r="D1510" t="s">
        <v>2866</v>
      </c>
      <c r="G1510" t="s">
        <v>5435</v>
      </c>
      <c r="I1510" t="s">
        <v>4637</v>
      </c>
    </row>
    <row r="1511" spans="1:11">
      <c r="A1511" s="69" t="s">
        <v>4847</v>
      </c>
      <c r="B1511" t="s">
        <v>55</v>
      </c>
      <c r="C1511" t="s">
        <v>2867</v>
      </c>
      <c r="D1511" t="s">
        <v>2868</v>
      </c>
      <c r="G1511" t="s">
        <v>5435</v>
      </c>
      <c r="I1511" t="s">
        <v>4637</v>
      </c>
    </row>
    <row r="1512" spans="1:11">
      <c r="A1512" s="69" t="s">
        <v>4847</v>
      </c>
      <c r="B1512" t="s">
        <v>55</v>
      </c>
      <c r="C1512" t="s">
        <v>2869</v>
      </c>
      <c r="D1512" t="s">
        <v>2868</v>
      </c>
      <c r="G1512" t="s">
        <v>5435</v>
      </c>
      <c r="I1512" t="s">
        <v>4637</v>
      </c>
    </row>
    <row r="1513" spans="1:11">
      <c r="A1513" s="69" t="s">
        <v>4847</v>
      </c>
      <c r="B1513" t="s">
        <v>55</v>
      </c>
      <c r="C1513" t="s">
        <v>2870</v>
      </c>
      <c r="D1513" t="s">
        <v>2868</v>
      </c>
      <c r="G1513" t="s">
        <v>5435</v>
      </c>
      <c r="I1513" t="s">
        <v>4637</v>
      </c>
    </row>
    <row r="1514" spans="1:11">
      <c r="A1514" s="69" t="s">
        <v>4847</v>
      </c>
      <c r="B1514" t="s">
        <v>55</v>
      </c>
      <c r="C1514" t="s">
        <v>2871</v>
      </c>
      <c r="D1514" t="s">
        <v>2868</v>
      </c>
      <c r="G1514" t="s">
        <v>5435</v>
      </c>
      <c r="I1514" t="s">
        <v>4637</v>
      </c>
    </row>
    <row r="1515" spans="1:11">
      <c r="A1515" s="69" t="s">
        <v>4847</v>
      </c>
      <c r="B1515" t="s">
        <v>55</v>
      </c>
      <c r="C1515" t="s">
        <v>2872</v>
      </c>
      <c r="D1515" t="s">
        <v>36</v>
      </c>
      <c r="G1515" t="s">
        <v>5435</v>
      </c>
      <c r="I1515" t="s">
        <v>4637</v>
      </c>
    </row>
    <row r="1516" spans="1:11">
      <c r="A1516" s="69" t="s">
        <v>4847</v>
      </c>
      <c r="B1516" t="s">
        <v>55</v>
      </c>
      <c r="C1516" t="s">
        <v>2873</v>
      </c>
      <c r="D1516" t="s">
        <v>35</v>
      </c>
      <c r="G1516" t="s">
        <v>5435</v>
      </c>
      <c r="I1516" t="s">
        <v>4637</v>
      </c>
    </row>
    <row r="1517" spans="1:11">
      <c r="A1517" s="69" t="s">
        <v>4847</v>
      </c>
      <c r="B1517" t="s">
        <v>55</v>
      </c>
      <c r="C1517" t="s">
        <v>2874</v>
      </c>
      <c r="D1517" t="s">
        <v>40</v>
      </c>
      <c r="G1517" t="s">
        <v>5435</v>
      </c>
      <c r="I1517" t="s">
        <v>4637</v>
      </c>
    </row>
    <row r="1518" spans="1:11">
      <c r="A1518" s="69" t="s">
        <v>4847</v>
      </c>
      <c r="B1518" t="s">
        <v>55</v>
      </c>
      <c r="C1518" t="s">
        <v>2875</v>
      </c>
      <c r="D1518" t="s">
        <v>2876</v>
      </c>
      <c r="G1518" t="s">
        <v>5435</v>
      </c>
      <c r="I1518" t="s">
        <v>4637</v>
      </c>
    </row>
    <row r="1519" spans="1:11">
      <c r="A1519" s="69" t="s">
        <v>4847</v>
      </c>
      <c r="B1519" t="s">
        <v>55</v>
      </c>
      <c r="C1519" t="s">
        <v>2877</v>
      </c>
      <c r="D1519" t="s">
        <v>35</v>
      </c>
      <c r="G1519" t="s">
        <v>5435</v>
      </c>
      <c r="I1519" t="s">
        <v>4637</v>
      </c>
    </row>
    <row r="1520" spans="1:11">
      <c r="A1520" s="69" t="s">
        <v>4847</v>
      </c>
      <c r="B1520" t="s">
        <v>55</v>
      </c>
      <c r="C1520" t="s">
        <v>2878</v>
      </c>
      <c r="D1520" t="s">
        <v>42</v>
      </c>
      <c r="E1520" t="s">
        <v>2847</v>
      </c>
      <c r="F1520" t="s">
        <v>2879</v>
      </c>
      <c r="G1520" t="s">
        <v>5479</v>
      </c>
      <c r="H1520" t="s">
        <v>2848</v>
      </c>
      <c r="I1520" t="s">
        <v>4637</v>
      </c>
      <c r="J1520" t="s">
        <v>2760</v>
      </c>
      <c r="K1520" t="s">
        <v>238</v>
      </c>
    </row>
    <row r="1521" spans="1:11">
      <c r="A1521" s="69" t="s">
        <v>4847</v>
      </c>
      <c r="B1521" t="s">
        <v>55</v>
      </c>
      <c r="C1521" t="s">
        <v>2883</v>
      </c>
      <c r="D1521" t="s">
        <v>2884</v>
      </c>
      <c r="E1521" t="s">
        <v>2854</v>
      </c>
      <c r="F1521" t="s">
        <v>2885</v>
      </c>
      <c r="G1521" t="s">
        <v>5479</v>
      </c>
      <c r="H1521" t="s">
        <v>2841</v>
      </c>
      <c r="I1521" t="s">
        <v>4637</v>
      </c>
      <c r="J1521" t="s">
        <v>2760</v>
      </c>
      <c r="K1521" t="s">
        <v>238</v>
      </c>
    </row>
    <row r="1522" spans="1:11">
      <c r="A1522" s="69" t="s">
        <v>4847</v>
      </c>
      <c r="B1522" t="s">
        <v>59</v>
      </c>
      <c r="C1522" t="s">
        <v>2887</v>
      </c>
      <c r="D1522" t="s">
        <v>40</v>
      </c>
      <c r="F1522" t="s">
        <v>2888</v>
      </c>
      <c r="G1522" t="s">
        <v>5435</v>
      </c>
      <c r="I1522" t="s">
        <v>4641</v>
      </c>
    </row>
    <row r="1523" spans="1:11">
      <c r="A1523" s="69" t="s">
        <v>4847</v>
      </c>
      <c r="B1523" t="s">
        <v>70</v>
      </c>
      <c r="C1523" t="s">
        <v>2890</v>
      </c>
      <c r="D1523" t="s">
        <v>42</v>
      </c>
      <c r="E1523" t="s">
        <v>2847</v>
      </c>
      <c r="F1523" t="s">
        <v>2891</v>
      </c>
      <c r="G1523" t="s">
        <v>5479</v>
      </c>
      <c r="H1523" t="s">
        <v>2848</v>
      </c>
      <c r="I1523" t="s">
        <v>4645</v>
      </c>
      <c r="J1523" t="s">
        <v>2760</v>
      </c>
      <c r="K1523" t="s">
        <v>238</v>
      </c>
    </row>
    <row r="1524" spans="1:11">
      <c r="A1524" s="69" t="s">
        <v>4847</v>
      </c>
      <c r="B1524" t="s">
        <v>70</v>
      </c>
      <c r="C1524" t="s">
        <v>2892</v>
      </c>
      <c r="D1524" t="s">
        <v>42</v>
      </c>
      <c r="E1524" t="s">
        <v>2893</v>
      </c>
      <c r="F1524" t="s">
        <v>2895</v>
      </c>
      <c r="G1524" t="s">
        <v>5479</v>
      </c>
      <c r="H1524" t="s">
        <v>2894</v>
      </c>
      <c r="I1524" t="s">
        <v>4645</v>
      </c>
      <c r="J1524" t="s">
        <v>2760</v>
      </c>
      <c r="K1524" t="s">
        <v>238</v>
      </c>
    </row>
    <row r="1525" spans="1:11">
      <c r="A1525" s="69" t="s">
        <v>4847</v>
      </c>
      <c r="B1525" t="s">
        <v>70</v>
      </c>
      <c r="C1525" t="s">
        <v>2899</v>
      </c>
      <c r="D1525" t="s">
        <v>56</v>
      </c>
      <c r="E1525" t="s">
        <v>2847</v>
      </c>
      <c r="F1525" t="s">
        <v>2891</v>
      </c>
      <c r="G1525" t="s">
        <v>5479</v>
      </c>
      <c r="H1525" t="s">
        <v>2848</v>
      </c>
      <c r="I1525" t="s">
        <v>4645</v>
      </c>
      <c r="J1525" t="s">
        <v>2760</v>
      </c>
      <c r="K1525" t="s">
        <v>238</v>
      </c>
    </row>
    <row r="1526" spans="1:11">
      <c r="A1526" s="69" t="s">
        <v>4847</v>
      </c>
      <c r="B1526" t="s">
        <v>70</v>
      </c>
      <c r="C1526" t="s">
        <v>2902</v>
      </c>
      <c r="D1526" t="s">
        <v>35</v>
      </c>
      <c r="E1526" t="s">
        <v>2847</v>
      </c>
      <c r="G1526" t="s">
        <v>5479</v>
      </c>
      <c r="H1526" t="s">
        <v>2848</v>
      </c>
      <c r="I1526" t="s">
        <v>4645</v>
      </c>
      <c r="J1526" t="s">
        <v>2760</v>
      </c>
      <c r="K1526" t="s">
        <v>238</v>
      </c>
    </row>
    <row r="1527" spans="1:11">
      <c r="A1527" s="69" t="s">
        <v>4847</v>
      </c>
      <c r="B1527" t="s">
        <v>70</v>
      </c>
      <c r="C1527" t="s">
        <v>2903</v>
      </c>
      <c r="D1527" t="s">
        <v>36</v>
      </c>
      <c r="G1527" t="s">
        <v>5435</v>
      </c>
      <c r="I1527" t="s">
        <v>4645</v>
      </c>
    </row>
    <row r="1528" spans="1:11">
      <c r="A1528" s="69" t="s">
        <v>4847</v>
      </c>
      <c r="B1528" t="s">
        <v>70</v>
      </c>
      <c r="C1528" t="s">
        <v>2904</v>
      </c>
      <c r="E1528" t="s">
        <v>2854</v>
      </c>
      <c r="F1528" t="s">
        <v>2905</v>
      </c>
      <c r="G1528" t="s">
        <v>5479</v>
      </c>
      <c r="H1528" t="s">
        <v>2841</v>
      </c>
      <c r="I1528" t="s">
        <v>4645</v>
      </c>
      <c r="J1528" t="s">
        <v>2760</v>
      </c>
      <c r="K1528" t="s">
        <v>238</v>
      </c>
    </row>
    <row r="1529" spans="1:11">
      <c r="A1529" s="69" t="s">
        <v>4847</v>
      </c>
      <c r="B1529" t="s">
        <v>70</v>
      </c>
      <c r="C1529" t="s">
        <v>2906</v>
      </c>
      <c r="D1529" t="s">
        <v>2907</v>
      </c>
      <c r="E1529" t="s">
        <v>2854</v>
      </c>
      <c r="G1529" t="s">
        <v>5479</v>
      </c>
      <c r="H1529" t="s">
        <v>2841</v>
      </c>
      <c r="I1529" t="s">
        <v>4645</v>
      </c>
      <c r="J1529" t="s">
        <v>2760</v>
      </c>
      <c r="K1529" t="s">
        <v>238</v>
      </c>
    </row>
    <row r="1530" spans="1:11">
      <c r="A1530" s="69" t="s">
        <v>4847</v>
      </c>
      <c r="B1530" t="s">
        <v>70</v>
      </c>
      <c r="C1530" t="s">
        <v>2908</v>
      </c>
      <c r="D1530" t="s">
        <v>2863</v>
      </c>
      <c r="E1530" t="s">
        <v>2854</v>
      </c>
      <c r="F1530" t="s">
        <v>2909</v>
      </c>
      <c r="G1530" t="s">
        <v>5479</v>
      </c>
      <c r="H1530" t="s">
        <v>2841</v>
      </c>
      <c r="I1530" t="s">
        <v>4645</v>
      </c>
      <c r="J1530" t="s">
        <v>2760</v>
      </c>
      <c r="K1530" t="s">
        <v>238</v>
      </c>
    </row>
    <row r="1531" spans="1:11">
      <c r="A1531" s="69" t="s">
        <v>4847</v>
      </c>
      <c r="B1531" t="s">
        <v>106</v>
      </c>
      <c r="C1531" t="s">
        <v>2911</v>
      </c>
      <c r="D1531" t="s">
        <v>40</v>
      </c>
      <c r="E1531" t="s">
        <v>2847</v>
      </c>
      <c r="G1531" t="s">
        <v>5479</v>
      </c>
      <c r="H1531" t="s">
        <v>2848</v>
      </c>
      <c r="I1531" t="s">
        <v>4649</v>
      </c>
      <c r="J1531" t="s">
        <v>2760</v>
      </c>
      <c r="K1531" t="s">
        <v>238</v>
      </c>
    </row>
    <row r="1532" spans="1:11">
      <c r="A1532" s="69" t="s">
        <v>4847</v>
      </c>
      <c r="B1532" t="s">
        <v>106</v>
      </c>
      <c r="C1532" t="s">
        <v>2912</v>
      </c>
      <c r="D1532" t="s">
        <v>42</v>
      </c>
      <c r="E1532" t="s">
        <v>2893</v>
      </c>
      <c r="G1532" t="s">
        <v>5479</v>
      </c>
      <c r="H1532" t="s">
        <v>2894</v>
      </c>
      <c r="I1532" t="s">
        <v>4649</v>
      </c>
      <c r="J1532" t="s">
        <v>2760</v>
      </c>
      <c r="K1532" t="s">
        <v>238</v>
      </c>
    </row>
    <row r="1533" spans="1:11">
      <c r="A1533" s="69" t="s">
        <v>4847</v>
      </c>
      <c r="B1533" t="s">
        <v>106</v>
      </c>
      <c r="C1533" t="s">
        <v>2913</v>
      </c>
      <c r="D1533" t="s">
        <v>57</v>
      </c>
      <c r="E1533" t="s">
        <v>2847</v>
      </c>
      <c r="F1533" t="s">
        <v>2914</v>
      </c>
      <c r="G1533" t="s">
        <v>5479</v>
      </c>
      <c r="H1533" t="s">
        <v>2848</v>
      </c>
      <c r="I1533" t="s">
        <v>4649</v>
      </c>
      <c r="J1533" t="s">
        <v>2760</v>
      </c>
      <c r="K1533" t="s">
        <v>238</v>
      </c>
    </row>
    <row r="1534" spans="1:11">
      <c r="A1534" s="69" t="s">
        <v>4847</v>
      </c>
      <c r="B1534" t="s">
        <v>106</v>
      </c>
      <c r="C1534" t="s">
        <v>3446</v>
      </c>
      <c r="D1534" t="s">
        <v>2863</v>
      </c>
      <c r="E1534" t="s">
        <v>3447</v>
      </c>
      <c r="G1534" t="s">
        <v>5480</v>
      </c>
      <c r="H1534" t="s">
        <v>343</v>
      </c>
      <c r="I1534" t="s">
        <v>4649</v>
      </c>
      <c r="J1534" t="s">
        <v>2758</v>
      </c>
      <c r="K1534" t="s">
        <v>231</v>
      </c>
    </row>
    <row r="1535" spans="1:11">
      <c r="A1535" s="69" t="s">
        <v>4847</v>
      </c>
      <c r="B1535" t="s">
        <v>72</v>
      </c>
      <c r="C1535" t="s">
        <v>2918</v>
      </c>
      <c r="D1535" t="s">
        <v>36</v>
      </c>
      <c r="E1535" t="s">
        <v>2893</v>
      </c>
      <c r="G1535" t="s">
        <v>5479</v>
      </c>
      <c r="H1535" t="s">
        <v>2894</v>
      </c>
      <c r="I1535" t="s">
        <v>4653</v>
      </c>
      <c r="J1535" t="s">
        <v>2760</v>
      </c>
      <c r="K1535" t="s">
        <v>238</v>
      </c>
    </row>
    <row r="1536" spans="1:11">
      <c r="A1536" s="69" t="s">
        <v>4847</v>
      </c>
      <c r="B1536" t="s">
        <v>72</v>
      </c>
      <c r="C1536" t="s">
        <v>2919</v>
      </c>
      <c r="D1536" t="s">
        <v>36</v>
      </c>
      <c r="F1536" t="s">
        <v>2920</v>
      </c>
      <c r="G1536" t="s">
        <v>5435</v>
      </c>
      <c r="I1536" t="s">
        <v>4653</v>
      </c>
    </row>
    <row r="1537" spans="1:11">
      <c r="A1537" s="69" t="s">
        <v>4847</v>
      </c>
      <c r="B1537" t="s">
        <v>72</v>
      </c>
      <c r="C1537" t="s">
        <v>2921</v>
      </c>
      <c r="D1537" t="s">
        <v>42</v>
      </c>
      <c r="E1537" t="s">
        <v>2922</v>
      </c>
      <c r="F1537" t="s">
        <v>2923</v>
      </c>
      <c r="G1537" t="s">
        <v>5479</v>
      </c>
      <c r="H1537" t="s">
        <v>2848</v>
      </c>
      <c r="I1537" t="s">
        <v>4653</v>
      </c>
      <c r="J1537" t="s">
        <v>2760</v>
      </c>
      <c r="K1537" t="s">
        <v>238</v>
      </c>
    </row>
    <row r="1538" spans="1:11">
      <c r="A1538" s="69" t="s">
        <v>4847</v>
      </c>
      <c r="B1538" t="s">
        <v>72</v>
      </c>
      <c r="C1538" t="s">
        <v>2924</v>
      </c>
      <c r="D1538" t="s">
        <v>44</v>
      </c>
      <c r="E1538" t="s">
        <v>2847</v>
      </c>
      <c r="F1538" t="s">
        <v>2925</v>
      </c>
      <c r="G1538" t="s">
        <v>5479</v>
      </c>
      <c r="H1538" t="s">
        <v>2848</v>
      </c>
      <c r="I1538" t="s">
        <v>4653</v>
      </c>
      <c r="J1538" t="s">
        <v>2760</v>
      </c>
      <c r="K1538" t="s">
        <v>238</v>
      </c>
    </row>
    <row r="1539" spans="1:11">
      <c r="A1539" s="69" t="s">
        <v>4847</v>
      </c>
      <c r="B1539" t="s">
        <v>72</v>
      </c>
      <c r="C1539" t="s">
        <v>2926</v>
      </c>
      <c r="D1539" t="s">
        <v>58</v>
      </c>
      <c r="G1539" t="s">
        <v>5435</v>
      </c>
      <c r="I1539" t="s">
        <v>4653</v>
      </c>
    </row>
    <row r="1540" spans="1:11">
      <c r="A1540" s="69" t="s">
        <v>4847</v>
      </c>
      <c r="B1540" t="s">
        <v>72</v>
      </c>
      <c r="C1540" t="s">
        <v>2927</v>
      </c>
      <c r="D1540" t="s">
        <v>40</v>
      </c>
      <c r="G1540" t="s">
        <v>5435</v>
      </c>
      <c r="I1540" t="s">
        <v>4653</v>
      </c>
    </row>
    <row r="1541" spans="1:11">
      <c r="A1541" s="69" t="s">
        <v>4847</v>
      </c>
      <c r="B1541" t="s">
        <v>72</v>
      </c>
      <c r="C1541" t="s">
        <v>2928</v>
      </c>
      <c r="D1541" t="s">
        <v>42</v>
      </c>
      <c r="G1541" t="s">
        <v>5435</v>
      </c>
      <c r="I1541" t="s">
        <v>4653</v>
      </c>
    </row>
    <row r="1542" spans="1:11">
      <c r="A1542" s="69" t="s">
        <v>4847</v>
      </c>
      <c r="B1542" t="s">
        <v>72</v>
      </c>
      <c r="C1542" t="s">
        <v>2929</v>
      </c>
      <c r="D1542" t="s">
        <v>42</v>
      </c>
      <c r="G1542" t="s">
        <v>5435</v>
      </c>
      <c r="I1542" t="s">
        <v>4653</v>
      </c>
    </row>
    <row r="1543" spans="1:11">
      <c r="A1543" s="69" t="s">
        <v>4847</v>
      </c>
      <c r="B1543" t="s">
        <v>72</v>
      </c>
      <c r="C1543" t="s">
        <v>2930</v>
      </c>
      <c r="D1543" t="s">
        <v>2876</v>
      </c>
      <c r="G1543" t="s">
        <v>5435</v>
      </c>
      <c r="I1543" t="s">
        <v>4653</v>
      </c>
    </row>
    <row r="1544" spans="1:11">
      <c r="A1544" s="69" t="s">
        <v>4847</v>
      </c>
      <c r="B1544" t="s">
        <v>72</v>
      </c>
      <c r="C1544" t="s">
        <v>2931</v>
      </c>
      <c r="D1544" t="s">
        <v>56</v>
      </c>
      <c r="G1544" t="s">
        <v>5435</v>
      </c>
      <c r="I1544" t="s">
        <v>4653</v>
      </c>
    </row>
    <row r="1545" spans="1:11">
      <c r="A1545" s="69" t="s">
        <v>4847</v>
      </c>
      <c r="B1545" t="s">
        <v>72</v>
      </c>
      <c r="C1545" t="s">
        <v>2932</v>
      </c>
      <c r="D1545" t="s">
        <v>2876</v>
      </c>
      <c r="G1545" t="s">
        <v>5435</v>
      </c>
      <c r="I1545" t="s">
        <v>4653</v>
      </c>
    </row>
    <row r="1546" spans="1:11">
      <c r="A1546" s="69" t="s">
        <v>4847</v>
      </c>
      <c r="B1546" t="s">
        <v>78</v>
      </c>
      <c r="C1546" t="s">
        <v>2934</v>
      </c>
      <c r="D1546" t="s">
        <v>44</v>
      </c>
      <c r="E1546" t="s">
        <v>2935</v>
      </c>
      <c r="F1546" t="s">
        <v>2937</v>
      </c>
      <c r="G1546" t="s">
        <v>5438</v>
      </c>
      <c r="H1546" t="s">
        <v>2599</v>
      </c>
      <c r="I1546" t="s">
        <v>4657</v>
      </c>
    </row>
    <row r="1547" spans="1:11">
      <c r="A1547" s="69" t="s">
        <v>4847</v>
      </c>
      <c r="B1547" t="s">
        <v>78</v>
      </c>
      <c r="C1547" t="s">
        <v>2938</v>
      </c>
      <c r="D1547" t="s">
        <v>44</v>
      </c>
      <c r="G1547" t="s">
        <v>5439</v>
      </c>
      <c r="I1547" t="s">
        <v>4657</v>
      </c>
    </row>
    <row r="1548" spans="1:11">
      <c r="A1548" s="69" t="s">
        <v>4847</v>
      </c>
      <c r="B1548" t="s">
        <v>78</v>
      </c>
      <c r="C1548" t="s">
        <v>2940</v>
      </c>
      <c r="D1548" t="s">
        <v>44</v>
      </c>
      <c r="E1548" t="s">
        <v>2941</v>
      </c>
      <c r="F1548" t="s">
        <v>2943</v>
      </c>
      <c r="G1548" t="s">
        <v>5440</v>
      </c>
      <c r="I1548" t="s">
        <v>4657</v>
      </c>
    </row>
    <row r="1549" spans="1:11">
      <c r="A1549" s="69" t="s">
        <v>4847</v>
      </c>
      <c r="B1549" t="s">
        <v>78</v>
      </c>
      <c r="C1549" t="s">
        <v>3450</v>
      </c>
      <c r="D1549" t="s">
        <v>58</v>
      </c>
      <c r="E1549" t="s">
        <v>3451</v>
      </c>
      <c r="G1549" t="s">
        <v>5480</v>
      </c>
      <c r="H1549" t="s">
        <v>343</v>
      </c>
      <c r="I1549" t="s">
        <v>4657</v>
      </c>
      <c r="J1549" t="s">
        <v>2758</v>
      </c>
      <c r="K1549" t="s">
        <v>231</v>
      </c>
    </row>
    <row r="1550" spans="1:11">
      <c r="A1550" s="69" t="s">
        <v>4847</v>
      </c>
      <c r="B1550" t="s">
        <v>78</v>
      </c>
      <c r="C1550" t="s">
        <v>2944</v>
      </c>
      <c r="D1550" t="s">
        <v>2876</v>
      </c>
      <c r="G1550" t="s">
        <v>5441</v>
      </c>
      <c r="I1550" t="s">
        <v>4657</v>
      </c>
    </row>
    <row r="1551" spans="1:11">
      <c r="A1551" s="69" t="s">
        <v>4847</v>
      </c>
      <c r="B1551" t="s">
        <v>97</v>
      </c>
      <c r="C1551" t="s">
        <v>2947</v>
      </c>
      <c r="D1551" t="s">
        <v>58</v>
      </c>
      <c r="E1551" t="s">
        <v>2839</v>
      </c>
      <c r="F1551" t="s">
        <v>2948</v>
      </c>
      <c r="G1551" t="s">
        <v>5479</v>
      </c>
      <c r="H1551" t="s">
        <v>2841</v>
      </c>
      <c r="I1551" t="s">
        <v>4661</v>
      </c>
      <c r="J1551" t="s">
        <v>2760</v>
      </c>
      <c r="K1551" t="s">
        <v>238</v>
      </c>
    </row>
    <row r="1552" spans="1:11">
      <c r="A1552" s="69" t="s">
        <v>4847</v>
      </c>
      <c r="B1552" t="s">
        <v>97</v>
      </c>
      <c r="C1552" t="s">
        <v>2949</v>
      </c>
      <c r="D1552" t="s">
        <v>56</v>
      </c>
      <c r="G1552" t="s">
        <v>5435</v>
      </c>
      <c r="I1552" t="s">
        <v>4661</v>
      </c>
    </row>
    <row r="1553" spans="1:11">
      <c r="A1553" s="69" t="s">
        <v>4847</v>
      </c>
      <c r="B1553" t="s">
        <v>14</v>
      </c>
      <c r="C1553" t="s">
        <v>2954</v>
      </c>
      <c r="D1553" t="s">
        <v>17</v>
      </c>
      <c r="E1553" t="s">
        <v>2854</v>
      </c>
      <c r="F1553" t="s">
        <v>2955</v>
      </c>
      <c r="G1553" t="s">
        <v>5479</v>
      </c>
      <c r="H1553" t="s">
        <v>2841</v>
      </c>
      <c r="I1553" t="s">
        <v>4664</v>
      </c>
      <c r="J1553" t="s">
        <v>2760</v>
      </c>
      <c r="K1553" t="s">
        <v>238</v>
      </c>
    </row>
    <row r="1554" spans="1:11">
      <c r="A1554" s="69" t="s">
        <v>4847</v>
      </c>
      <c r="B1554" t="s">
        <v>60</v>
      </c>
      <c r="C1554" t="s">
        <v>2961</v>
      </c>
      <c r="D1554" t="s">
        <v>10</v>
      </c>
      <c r="E1554" t="s">
        <v>2847</v>
      </c>
      <c r="G1554" t="s">
        <v>5479</v>
      </c>
      <c r="H1554" t="s">
        <v>2848</v>
      </c>
      <c r="I1554" t="s">
        <v>4680</v>
      </c>
      <c r="J1554" t="s">
        <v>2760</v>
      </c>
      <c r="K1554" t="s">
        <v>238</v>
      </c>
    </row>
    <row r="1555" spans="1:11">
      <c r="A1555" s="69" t="s">
        <v>4847</v>
      </c>
      <c r="B1555" t="s">
        <v>60</v>
      </c>
      <c r="C1555" t="s">
        <v>2962</v>
      </c>
      <c r="D1555" t="s">
        <v>10</v>
      </c>
      <c r="E1555" t="s">
        <v>2847</v>
      </c>
      <c r="G1555" t="s">
        <v>5479</v>
      </c>
      <c r="H1555" t="s">
        <v>2848</v>
      </c>
      <c r="I1555" t="s">
        <v>4680</v>
      </c>
      <c r="J1555" t="s">
        <v>2760</v>
      </c>
      <c r="K1555" t="s">
        <v>238</v>
      </c>
    </row>
    <row r="1556" spans="1:11">
      <c r="A1556" s="69" t="s">
        <v>4847</v>
      </c>
      <c r="B1556" t="s">
        <v>60</v>
      </c>
      <c r="C1556" t="s">
        <v>2963</v>
      </c>
      <c r="D1556" t="s">
        <v>10</v>
      </c>
      <c r="E1556" t="s">
        <v>2847</v>
      </c>
      <c r="G1556" t="s">
        <v>5479</v>
      </c>
      <c r="H1556" t="s">
        <v>2848</v>
      </c>
      <c r="I1556" t="s">
        <v>4680</v>
      </c>
      <c r="J1556" t="s">
        <v>2760</v>
      </c>
      <c r="K1556" t="s">
        <v>238</v>
      </c>
    </row>
    <row r="1557" spans="1:11">
      <c r="A1557" s="69" t="s">
        <v>4847</v>
      </c>
      <c r="B1557" t="s">
        <v>60</v>
      </c>
      <c r="C1557" t="s">
        <v>2964</v>
      </c>
      <c r="D1557" t="s">
        <v>10</v>
      </c>
      <c r="E1557" t="s">
        <v>2847</v>
      </c>
      <c r="G1557" t="s">
        <v>5479</v>
      </c>
      <c r="H1557" t="s">
        <v>2848</v>
      </c>
      <c r="I1557" t="s">
        <v>4680</v>
      </c>
      <c r="J1557" t="s">
        <v>2760</v>
      </c>
      <c r="K1557" t="s">
        <v>238</v>
      </c>
    </row>
    <row r="1558" spans="1:11">
      <c r="A1558" s="69" t="s">
        <v>4847</v>
      </c>
      <c r="B1558" t="s">
        <v>54</v>
      </c>
      <c r="C1558" t="s">
        <v>2966</v>
      </c>
      <c r="D1558" t="s">
        <v>2957</v>
      </c>
      <c r="E1558" t="s">
        <v>2847</v>
      </c>
      <c r="G1558" t="s">
        <v>5479</v>
      </c>
      <c r="H1558" t="s">
        <v>2848</v>
      </c>
      <c r="I1558" t="s">
        <v>4682</v>
      </c>
      <c r="J1558" t="s">
        <v>2760</v>
      </c>
      <c r="K1558" t="s">
        <v>238</v>
      </c>
    </row>
    <row r="1559" spans="1:11">
      <c r="A1559" s="69" t="s">
        <v>4847</v>
      </c>
      <c r="B1559" t="s">
        <v>54</v>
      </c>
      <c r="C1559" t="s">
        <v>2967</v>
      </c>
      <c r="D1559" t="s">
        <v>2957</v>
      </c>
      <c r="E1559" t="s">
        <v>2847</v>
      </c>
      <c r="G1559" t="s">
        <v>5479</v>
      </c>
      <c r="H1559" t="s">
        <v>2848</v>
      </c>
      <c r="I1559" t="s">
        <v>4682</v>
      </c>
      <c r="J1559" t="s">
        <v>2760</v>
      </c>
      <c r="K1559" t="s">
        <v>238</v>
      </c>
    </row>
    <row r="1560" spans="1:11">
      <c r="A1560" s="69" t="s">
        <v>4847</v>
      </c>
      <c r="B1560" t="s">
        <v>54</v>
      </c>
      <c r="C1560" t="s">
        <v>2968</v>
      </c>
      <c r="D1560" t="s">
        <v>2957</v>
      </c>
      <c r="E1560" t="s">
        <v>2847</v>
      </c>
      <c r="G1560" t="s">
        <v>5479</v>
      </c>
      <c r="H1560" t="s">
        <v>2848</v>
      </c>
      <c r="I1560" t="s">
        <v>4682</v>
      </c>
      <c r="J1560" t="s">
        <v>2760</v>
      </c>
      <c r="K1560" t="s">
        <v>238</v>
      </c>
    </row>
    <row r="1561" spans="1:11">
      <c r="A1561" s="69" t="s">
        <v>4847</v>
      </c>
      <c r="B1561" t="s">
        <v>73</v>
      </c>
      <c r="C1561" t="s">
        <v>2970</v>
      </c>
      <c r="D1561" t="s">
        <v>2957</v>
      </c>
      <c r="E1561" t="s">
        <v>2847</v>
      </c>
      <c r="G1561" t="s">
        <v>5479</v>
      </c>
      <c r="H1561" t="s">
        <v>2848</v>
      </c>
      <c r="I1561" t="s">
        <v>4684</v>
      </c>
      <c r="J1561" t="s">
        <v>2760</v>
      </c>
      <c r="K1561" t="s">
        <v>238</v>
      </c>
    </row>
    <row r="1562" spans="1:11">
      <c r="A1562" s="69" t="s">
        <v>4847</v>
      </c>
      <c r="B1562" t="s">
        <v>73</v>
      </c>
      <c r="C1562" t="s">
        <v>2971</v>
      </c>
      <c r="D1562" t="s">
        <v>2957</v>
      </c>
      <c r="E1562" t="s">
        <v>2847</v>
      </c>
      <c r="G1562" t="s">
        <v>5479</v>
      </c>
      <c r="H1562" t="s">
        <v>2848</v>
      </c>
      <c r="I1562" t="s">
        <v>4684</v>
      </c>
      <c r="J1562" t="s">
        <v>2760</v>
      </c>
      <c r="K1562" t="s">
        <v>238</v>
      </c>
    </row>
    <row r="1563" spans="1:11">
      <c r="A1563" s="69" t="s">
        <v>4847</v>
      </c>
      <c r="B1563" t="s">
        <v>86</v>
      </c>
      <c r="C1563" t="s">
        <v>2973</v>
      </c>
      <c r="D1563" t="s">
        <v>2974</v>
      </c>
      <c r="E1563" t="s">
        <v>2854</v>
      </c>
      <c r="F1563" t="s">
        <v>2975</v>
      </c>
      <c r="G1563" t="s">
        <v>5479</v>
      </c>
      <c r="H1563" t="s">
        <v>2841</v>
      </c>
      <c r="I1563" t="s">
        <v>4692</v>
      </c>
      <c r="J1563" t="s">
        <v>2760</v>
      </c>
      <c r="K1563" t="s">
        <v>238</v>
      </c>
    </row>
    <row r="1564" spans="1:11">
      <c r="A1564" s="69" t="s">
        <v>4847</v>
      </c>
      <c r="B1564" t="s">
        <v>86</v>
      </c>
      <c r="C1564" t="s">
        <v>2976</v>
      </c>
      <c r="D1564" t="s">
        <v>2977</v>
      </c>
      <c r="E1564" t="s">
        <v>2854</v>
      </c>
      <c r="F1564" t="s">
        <v>2978</v>
      </c>
      <c r="G1564" t="s">
        <v>5479</v>
      </c>
      <c r="H1564" t="s">
        <v>2841</v>
      </c>
      <c r="I1564" t="s">
        <v>4692</v>
      </c>
      <c r="J1564" t="s">
        <v>2760</v>
      </c>
      <c r="K1564" t="s">
        <v>238</v>
      </c>
    </row>
    <row r="1565" spans="1:11">
      <c r="A1565" s="69" t="s">
        <v>4847</v>
      </c>
      <c r="B1565" t="s">
        <v>86</v>
      </c>
      <c r="C1565" t="s">
        <v>2979</v>
      </c>
      <c r="D1565" t="s">
        <v>2980</v>
      </c>
      <c r="F1565" t="s">
        <v>2982</v>
      </c>
      <c r="G1565" t="s">
        <v>5442</v>
      </c>
      <c r="I1565" t="s">
        <v>4692</v>
      </c>
    </row>
    <row r="1566" spans="1:11">
      <c r="A1566" s="69" t="s">
        <v>4847</v>
      </c>
      <c r="B1566" t="s">
        <v>86</v>
      </c>
      <c r="C1566" t="s">
        <v>2983</v>
      </c>
      <c r="D1566" t="s">
        <v>2980</v>
      </c>
      <c r="G1566" t="s">
        <v>5442</v>
      </c>
      <c r="I1566" t="s">
        <v>4692</v>
      </c>
    </row>
    <row r="1567" spans="1:11">
      <c r="A1567" s="69" t="s">
        <v>4847</v>
      </c>
      <c r="B1567" t="s">
        <v>86</v>
      </c>
      <c r="C1567" t="s">
        <v>2984</v>
      </c>
      <c r="D1567" t="s">
        <v>88</v>
      </c>
      <c r="E1567" t="s">
        <v>2854</v>
      </c>
      <c r="F1567" t="s">
        <v>2985</v>
      </c>
      <c r="G1567" t="s">
        <v>5479</v>
      </c>
      <c r="H1567" t="s">
        <v>2841</v>
      </c>
      <c r="I1567" t="s">
        <v>4692</v>
      </c>
      <c r="J1567" t="s">
        <v>2760</v>
      </c>
      <c r="K1567" t="s">
        <v>238</v>
      </c>
    </row>
    <row r="1568" spans="1:11">
      <c r="A1568" s="69" t="s">
        <v>4847</v>
      </c>
      <c r="B1568" t="s">
        <v>86</v>
      </c>
      <c r="C1568" t="s">
        <v>2986</v>
      </c>
      <c r="D1568" t="s">
        <v>2974</v>
      </c>
      <c r="E1568" t="s">
        <v>2987</v>
      </c>
      <c r="F1568" t="s">
        <v>2989</v>
      </c>
      <c r="G1568" t="s">
        <v>5443</v>
      </c>
      <c r="I1568" t="s">
        <v>4692</v>
      </c>
    </row>
    <row r="1569" spans="1:11">
      <c r="A1569" s="69" t="s">
        <v>4847</v>
      </c>
      <c r="B1569" t="s">
        <v>86</v>
      </c>
      <c r="C1569" t="s">
        <v>2990</v>
      </c>
      <c r="D1569" t="s">
        <v>2957</v>
      </c>
      <c r="E1569" t="s">
        <v>2893</v>
      </c>
      <c r="G1569" t="s">
        <v>5479</v>
      </c>
      <c r="H1569" t="s">
        <v>2894</v>
      </c>
      <c r="I1569" t="s">
        <v>4692</v>
      </c>
      <c r="J1569" t="s">
        <v>2760</v>
      </c>
      <c r="K1569" t="s">
        <v>238</v>
      </c>
    </row>
    <row r="1570" spans="1:11">
      <c r="A1570" s="69" t="s">
        <v>4847</v>
      </c>
      <c r="B1570" t="s">
        <v>86</v>
      </c>
      <c r="C1570" t="s">
        <v>2991</v>
      </c>
      <c r="D1570" t="s">
        <v>2957</v>
      </c>
      <c r="E1570" t="s">
        <v>2854</v>
      </c>
      <c r="G1570" t="s">
        <v>5479</v>
      </c>
      <c r="H1570" t="s">
        <v>2841</v>
      </c>
      <c r="I1570" t="s">
        <v>4692</v>
      </c>
      <c r="J1570" t="s">
        <v>2760</v>
      </c>
      <c r="K1570" t="s">
        <v>238</v>
      </c>
    </row>
    <row r="1571" spans="1:11">
      <c r="A1571" s="69" t="s">
        <v>4847</v>
      </c>
      <c r="B1571" t="s">
        <v>86</v>
      </c>
      <c r="C1571" t="s">
        <v>2992</v>
      </c>
      <c r="D1571" t="s">
        <v>2993</v>
      </c>
      <c r="E1571" t="s">
        <v>2847</v>
      </c>
      <c r="G1571" t="s">
        <v>5479</v>
      </c>
      <c r="H1571" t="s">
        <v>2848</v>
      </c>
      <c r="I1571" t="s">
        <v>4692</v>
      </c>
      <c r="J1571" t="s">
        <v>2760</v>
      </c>
      <c r="K1571" t="s">
        <v>238</v>
      </c>
    </row>
    <row r="1572" spans="1:11">
      <c r="A1572" s="69" t="s">
        <v>4847</v>
      </c>
      <c r="B1572" t="s">
        <v>86</v>
      </c>
      <c r="C1572" t="s">
        <v>2992</v>
      </c>
      <c r="D1572" t="s">
        <v>2993</v>
      </c>
      <c r="E1572" t="s">
        <v>2847</v>
      </c>
      <c r="G1572" t="s">
        <v>5479</v>
      </c>
      <c r="H1572" t="s">
        <v>2848</v>
      </c>
      <c r="I1572" t="s">
        <v>4692</v>
      </c>
      <c r="J1572" t="s">
        <v>2760</v>
      </c>
      <c r="K1572" t="s">
        <v>238</v>
      </c>
    </row>
    <row r="1573" spans="1:11">
      <c r="A1573" s="69" t="s">
        <v>4847</v>
      </c>
      <c r="B1573" t="s">
        <v>87</v>
      </c>
      <c r="C1573" t="s">
        <v>2995</v>
      </c>
      <c r="D1573" t="s">
        <v>2957</v>
      </c>
      <c r="E1573" t="s">
        <v>2854</v>
      </c>
      <c r="G1573" t="s">
        <v>5479</v>
      </c>
      <c r="H1573" t="s">
        <v>2841</v>
      </c>
      <c r="I1573" t="s">
        <v>4696</v>
      </c>
      <c r="J1573" t="s">
        <v>2760</v>
      </c>
      <c r="K1573" t="s">
        <v>238</v>
      </c>
    </row>
    <row r="1574" spans="1:11">
      <c r="A1574" s="69" t="s">
        <v>4847</v>
      </c>
      <c r="B1574" t="s">
        <v>87</v>
      </c>
      <c r="C1574" t="s">
        <v>2996</v>
      </c>
      <c r="D1574" t="s">
        <v>2957</v>
      </c>
      <c r="G1574" t="s">
        <v>5444</v>
      </c>
      <c r="I1574" t="s">
        <v>4696</v>
      </c>
    </row>
    <row r="1575" spans="1:11">
      <c r="A1575" s="69" t="s">
        <v>4847</v>
      </c>
      <c r="B1575" t="s">
        <v>92</v>
      </c>
      <c r="C1575" t="s">
        <v>2999</v>
      </c>
      <c r="E1575" t="s">
        <v>669</v>
      </c>
      <c r="G1575" t="s">
        <v>5445</v>
      </c>
      <c r="I1575" t="s">
        <v>4700</v>
      </c>
    </row>
    <row r="1576" spans="1:11">
      <c r="A1576" s="69" t="s">
        <v>4847</v>
      </c>
      <c r="B1576" t="s">
        <v>92</v>
      </c>
      <c r="C1576" t="s">
        <v>3001</v>
      </c>
      <c r="D1576" t="s">
        <v>94</v>
      </c>
      <c r="E1576" t="s">
        <v>3002</v>
      </c>
      <c r="F1576" t="s">
        <v>3004</v>
      </c>
      <c r="G1576" t="s">
        <v>5480</v>
      </c>
      <c r="H1576" t="s">
        <v>3410</v>
      </c>
      <c r="I1576" t="s">
        <v>4700</v>
      </c>
      <c r="J1576" t="s">
        <v>2758</v>
      </c>
      <c r="K1576" t="s">
        <v>231</v>
      </c>
    </row>
    <row r="1577" spans="1:11">
      <c r="A1577" s="69" t="s">
        <v>4847</v>
      </c>
      <c r="B1577" t="s">
        <v>92</v>
      </c>
      <c r="C1577" t="s">
        <v>3005</v>
      </c>
      <c r="D1577" t="s">
        <v>2957</v>
      </c>
      <c r="E1577" t="s">
        <v>3006</v>
      </c>
      <c r="G1577" t="s">
        <v>5446</v>
      </c>
      <c r="I1577" t="s">
        <v>4700</v>
      </c>
    </row>
    <row r="1578" spans="1:11">
      <c r="A1578" s="69" t="s">
        <v>4847</v>
      </c>
      <c r="B1578" t="s">
        <v>92</v>
      </c>
      <c r="C1578" t="s">
        <v>3008</v>
      </c>
      <c r="D1578" t="s">
        <v>96</v>
      </c>
      <c r="G1578" t="s">
        <v>5447</v>
      </c>
      <c r="I1578" t="s">
        <v>4700</v>
      </c>
    </row>
    <row r="1579" spans="1:11">
      <c r="A1579" s="69" t="s">
        <v>4847</v>
      </c>
      <c r="B1579" t="s">
        <v>98</v>
      </c>
      <c r="C1579" t="s">
        <v>3011</v>
      </c>
      <c r="D1579" t="s">
        <v>2957</v>
      </c>
      <c r="E1579" t="s">
        <v>2854</v>
      </c>
      <c r="F1579" t="s">
        <v>3012</v>
      </c>
      <c r="G1579" t="s">
        <v>5479</v>
      </c>
      <c r="H1579" t="s">
        <v>2841</v>
      </c>
      <c r="I1579" t="s">
        <v>4704</v>
      </c>
      <c r="J1579" t="s">
        <v>2760</v>
      </c>
      <c r="K1579" t="s">
        <v>238</v>
      </c>
    </row>
    <row r="1580" spans="1:11">
      <c r="A1580" s="69" t="s">
        <v>4847</v>
      </c>
      <c r="B1580" t="s">
        <v>98</v>
      </c>
      <c r="C1580" t="s">
        <v>3013</v>
      </c>
      <c r="D1580" t="s">
        <v>104</v>
      </c>
      <c r="E1580" t="s">
        <v>2847</v>
      </c>
      <c r="G1580" t="s">
        <v>5479</v>
      </c>
      <c r="H1580" t="s">
        <v>2848</v>
      </c>
      <c r="I1580" t="s">
        <v>4704</v>
      </c>
      <c r="J1580" t="s">
        <v>2760</v>
      </c>
      <c r="K1580" t="s">
        <v>238</v>
      </c>
    </row>
    <row r="1581" spans="1:11">
      <c r="A1581" s="69" t="s">
        <v>4847</v>
      </c>
      <c r="B1581" t="s">
        <v>98</v>
      </c>
      <c r="C1581" t="s">
        <v>3014</v>
      </c>
      <c r="D1581" t="s">
        <v>101</v>
      </c>
      <c r="E1581" t="s">
        <v>3015</v>
      </c>
      <c r="F1581" t="s">
        <v>3016</v>
      </c>
      <c r="G1581" t="s">
        <v>5479</v>
      </c>
      <c r="H1581" t="s">
        <v>2841</v>
      </c>
      <c r="I1581" t="s">
        <v>4704</v>
      </c>
      <c r="J1581" t="s">
        <v>2760</v>
      </c>
      <c r="K1581" t="s">
        <v>238</v>
      </c>
    </row>
    <row r="1582" spans="1:11">
      <c r="A1582" s="69" t="s">
        <v>4847</v>
      </c>
      <c r="B1582" t="s">
        <v>98</v>
      </c>
      <c r="C1582" t="s">
        <v>3017</v>
      </c>
      <c r="D1582" t="s">
        <v>2957</v>
      </c>
      <c r="E1582" t="s">
        <v>2847</v>
      </c>
      <c r="G1582" t="s">
        <v>5479</v>
      </c>
      <c r="H1582" t="s">
        <v>2848</v>
      </c>
      <c r="I1582" t="s">
        <v>4704</v>
      </c>
      <c r="J1582" t="s">
        <v>2760</v>
      </c>
      <c r="K1582" t="s">
        <v>238</v>
      </c>
    </row>
    <row r="1583" spans="1:11">
      <c r="A1583" s="69" t="s">
        <v>5481</v>
      </c>
      <c r="B1583" t="s">
        <v>32</v>
      </c>
      <c r="C1583" t="s">
        <v>2833</v>
      </c>
      <c r="D1583" t="s">
        <v>36</v>
      </c>
      <c r="G1583" t="s">
        <v>5435</v>
      </c>
      <c r="I1583" t="s">
        <v>4633</v>
      </c>
    </row>
    <row r="1584" spans="1:11">
      <c r="A1584" s="69" t="s">
        <v>5481</v>
      </c>
      <c r="B1584" t="s">
        <v>55</v>
      </c>
      <c r="C1584" t="s">
        <v>2838</v>
      </c>
      <c r="D1584" t="s">
        <v>35</v>
      </c>
      <c r="E1584" t="s">
        <v>2839</v>
      </c>
      <c r="F1584" t="s">
        <v>2842</v>
      </c>
      <c r="G1584" t="s">
        <v>5482</v>
      </c>
      <c r="H1584" t="s">
        <v>2841</v>
      </c>
      <c r="I1584" t="s">
        <v>4637</v>
      </c>
      <c r="J1584" t="s">
        <v>2771</v>
      </c>
      <c r="K1584" t="s">
        <v>225</v>
      </c>
    </row>
    <row r="1585" spans="1:11">
      <c r="A1585" s="69" t="s">
        <v>5481</v>
      </c>
      <c r="B1585" t="s">
        <v>55</v>
      </c>
      <c r="C1585" t="s">
        <v>2846</v>
      </c>
      <c r="D1585" t="s">
        <v>36</v>
      </c>
      <c r="E1585" t="s">
        <v>2847</v>
      </c>
      <c r="F1585" t="s">
        <v>2849</v>
      </c>
      <c r="G1585" t="s">
        <v>5482</v>
      </c>
      <c r="H1585" t="s">
        <v>2848</v>
      </c>
      <c r="I1585" t="s">
        <v>4637</v>
      </c>
      <c r="J1585" t="s">
        <v>2771</v>
      </c>
      <c r="K1585" t="s">
        <v>225</v>
      </c>
    </row>
    <row r="1586" spans="1:11">
      <c r="A1586" s="69" t="s">
        <v>5481</v>
      </c>
      <c r="B1586" t="s">
        <v>55</v>
      </c>
      <c r="C1586" t="s">
        <v>2853</v>
      </c>
      <c r="D1586" t="s">
        <v>38</v>
      </c>
      <c r="E1586" t="s">
        <v>2854</v>
      </c>
      <c r="F1586" t="s">
        <v>2855</v>
      </c>
      <c r="G1586" t="s">
        <v>5482</v>
      </c>
      <c r="H1586" t="s">
        <v>2841</v>
      </c>
      <c r="I1586" t="s">
        <v>4637</v>
      </c>
      <c r="J1586" t="s">
        <v>2771</v>
      </c>
      <c r="K1586" t="s">
        <v>225</v>
      </c>
    </row>
    <row r="1587" spans="1:11">
      <c r="A1587" s="69" t="s">
        <v>5481</v>
      </c>
      <c r="B1587" t="s">
        <v>55</v>
      </c>
      <c r="C1587" t="s">
        <v>2856</v>
      </c>
      <c r="D1587" t="s">
        <v>42</v>
      </c>
      <c r="E1587" t="s">
        <v>2847</v>
      </c>
      <c r="F1587" t="s">
        <v>2857</v>
      </c>
      <c r="G1587" t="s">
        <v>5482</v>
      </c>
      <c r="H1587" t="s">
        <v>2848</v>
      </c>
      <c r="I1587" t="s">
        <v>4637</v>
      </c>
      <c r="J1587" t="s">
        <v>2771</v>
      </c>
      <c r="K1587" t="s">
        <v>225</v>
      </c>
    </row>
    <row r="1588" spans="1:11">
      <c r="A1588" s="69" t="s">
        <v>5481</v>
      </c>
      <c r="B1588" t="s">
        <v>55</v>
      </c>
      <c r="C1588" t="s">
        <v>2858</v>
      </c>
      <c r="D1588" t="s">
        <v>44</v>
      </c>
      <c r="E1588" t="s">
        <v>2847</v>
      </c>
      <c r="G1588" t="s">
        <v>5482</v>
      </c>
      <c r="H1588" t="s">
        <v>2848</v>
      </c>
      <c r="I1588" t="s">
        <v>4637</v>
      </c>
      <c r="J1588" t="s">
        <v>2771</v>
      </c>
      <c r="K1588" t="s">
        <v>225</v>
      </c>
    </row>
    <row r="1589" spans="1:11">
      <c r="A1589" s="69" t="s">
        <v>5481</v>
      </c>
      <c r="B1589" t="s">
        <v>55</v>
      </c>
      <c r="C1589" t="s">
        <v>2859</v>
      </c>
      <c r="D1589" t="s">
        <v>57</v>
      </c>
      <c r="E1589" t="s">
        <v>2847</v>
      </c>
      <c r="G1589" t="s">
        <v>5482</v>
      </c>
      <c r="H1589" t="s">
        <v>2848</v>
      </c>
      <c r="I1589" t="s">
        <v>4637</v>
      </c>
      <c r="J1589" t="s">
        <v>2771</v>
      </c>
      <c r="K1589" t="s">
        <v>225</v>
      </c>
    </row>
    <row r="1590" spans="1:11">
      <c r="A1590" s="69" t="s">
        <v>5481</v>
      </c>
      <c r="B1590" t="s">
        <v>55</v>
      </c>
      <c r="C1590" t="s">
        <v>2860</v>
      </c>
      <c r="D1590" t="s">
        <v>56</v>
      </c>
      <c r="E1590" t="s">
        <v>2854</v>
      </c>
      <c r="F1590" t="s">
        <v>2855</v>
      </c>
      <c r="G1590" t="s">
        <v>5482</v>
      </c>
      <c r="H1590" t="s">
        <v>2841</v>
      </c>
      <c r="I1590" t="s">
        <v>4637</v>
      </c>
      <c r="J1590" t="s">
        <v>2771</v>
      </c>
      <c r="K1590" t="s">
        <v>225</v>
      </c>
    </row>
    <row r="1591" spans="1:11">
      <c r="A1591" s="69" t="s">
        <v>5481</v>
      </c>
      <c r="B1591" t="s">
        <v>55</v>
      </c>
      <c r="C1591" t="s">
        <v>2862</v>
      </c>
      <c r="D1591" t="s">
        <v>2863</v>
      </c>
      <c r="G1591" t="s">
        <v>5435</v>
      </c>
      <c r="I1591" t="s">
        <v>4637</v>
      </c>
    </row>
    <row r="1592" spans="1:11">
      <c r="A1592" s="69" t="s">
        <v>5481</v>
      </c>
      <c r="B1592" t="s">
        <v>55</v>
      </c>
      <c r="C1592" t="s">
        <v>2864</v>
      </c>
      <c r="D1592" t="s">
        <v>2863</v>
      </c>
      <c r="G1592" t="s">
        <v>5435</v>
      </c>
      <c r="I1592" t="s">
        <v>4637</v>
      </c>
    </row>
    <row r="1593" spans="1:11">
      <c r="A1593" s="69" t="s">
        <v>5481</v>
      </c>
      <c r="B1593" t="s">
        <v>55</v>
      </c>
      <c r="C1593" t="s">
        <v>2865</v>
      </c>
      <c r="D1593" t="s">
        <v>2866</v>
      </c>
      <c r="G1593" t="s">
        <v>5435</v>
      </c>
      <c r="I1593" t="s">
        <v>4637</v>
      </c>
    </row>
    <row r="1594" spans="1:11">
      <c r="A1594" s="69" t="s">
        <v>5481</v>
      </c>
      <c r="B1594" t="s">
        <v>55</v>
      </c>
      <c r="C1594" t="s">
        <v>2867</v>
      </c>
      <c r="D1594" t="s">
        <v>2868</v>
      </c>
      <c r="G1594" t="s">
        <v>5435</v>
      </c>
      <c r="I1594" t="s">
        <v>4637</v>
      </c>
    </row>
    <row r="1595" spans="1:11">
      <c r="A1595" s="69" t="s">
        <v>5481</v>
      </c>
      <c r="B1595" t="s">
        <v>55</v>
      </c>
      <c r="C1595" t="s">
        <v>2869</v>
      </c>
      <c r="D1595" t="s">
        <v>2868</v>
      </c>
      <c r="G1595" t="s">
        <v>5435</v>
      </c>
      <c r="I1595" t="s">
        <v>4637</v>
      </c>
    </row>
    <row r="1596" spans="1:11">
      <c r="A1596" s="69" t="s">
        <v>5481</v>
      </c>
      <c r="B1596" t="s">
        <v>55</v>
      </c>
      <c r="C1596" t="s">
        <v>2870</v>
      </c>
      <c r="D1596" t="s">
        <v>2868</v>
      </c>
      <c r="G1596" t="s">
        <v>5435</v>
      </c>
      <c r="I1596" t="s">
        <v>4637</v>
      </c>
    </row>
    <row r="1597" spans="1:11">
      <c r="A1597" s="69" t="s">
        <v>5481</v>
      </c>
      <c r="B1597" t="s">
        <v>55</v>
      </c>
      <c r="C1597" t="s">
        <v>2871</v>
      </c>
      <c r="D1597" t="s">
        <v>2868</v>
      </c>
      <c r="G1597" t="s">
        <v>5435</v>
      </c>
      <c r="I1597" t="s">
        <v>4637</v>
      </c>
    </row>
    <row r="1598" spans="1:11">
      <c r="A1598" s="69" t="s">
        <v>5481</v>
      </c>
      <c r="B1598" t="s">
        <v>55</v>
      </c>
      <c r="C1598" t="s">
        <v>2872</v>
      </c>
      <c r="D1598" t="s">
        <v>36</v>
      </c>
      <c r="G1598" t="s">
        <v>5435</v>
      </c>
      <c r="I1598" t="s">
        <v>4637</v>
      </c>
    </row>
    <row r="1599" spans="1:11">
      <c r="A1599" s="69" t="s">
        <v>5481</v>
      </c>
      <c r="B1599" t="s">
        <v>55</v>
      </c>
      <c r="C1599" t="s">
        <v>2873</v>
      </c>
      <c r="D1599" t="s">
        <v>35</v>
      </c>
      <c r="G1599" t="s">
        <v>5435</v>
      </c>
      <c r="I1599" t="s">
        <v>4637</v>
      </c>
    </row>
    <row r="1600" spans="1:11">
      <c r="A1600" s="69" t="s">
        <v>5481</v>
      </c>
      <c r="B1600" t="s">
        <v>55</v>
      </c>
      <c r="C1600" t="s">
        <v>2874</v>
      </c>
      <c r="D1600" t="s">
        <v>40</v>
      </c>
      <c r="G1600" t="s">
        <v>5435</v>
      </c>
      <c r="I1600" t="s">
        <v>4637</v>
      </c>
    </row>
    <row r="1601" spans="1:11">
      <c r="A1601" s="69" t="s">
        <v>5481</v>
      </c>
      <c r="B1601" t="s">
        <v>55</v>
      </c>
      <c r="C1601" t="s">
        <v>2875</v>
      </c>
      <c r="D1601" t="s">
        <v>2876</v>
      </c>
      <c r="G1601" t="s">
        <v>5435</v>
      </c>
      <c r="I1601" t="s">
        <v>4637</v>
      </c>
    </row>
    <row r="1602" spans="1:11">
      <c r="A1602" s="69" t="s">
        <v>5481</v>
      </c>
      <c r="B1602" t="s">
        <v>55</v>
      </c>
      <c r="C1602" t="s">
        <v>2877</v>
      </c>
      <c r="D1602" t="s">
        <v>35</v>
      </c>
      <c r="G1602" t="s">
        <v>5435</v>
      </c>
      <c r="I1602" t="s">
        <v>4637</v>
      </c>
    </row>
    <row r="1603" spans="1:11">
      <c r="A1603" s="69" t="s">
        <v>5481</v>
      </c>
      <c r="B1603" t="s">
        <v>55</v>
      </c>
      <c r="C1603" t="s">
        <v>2878</v>
      </c>
      <c r="D1603" t="s">
        <v>42</v>
      </c>
      <c r="E1603" t="s">
        <v>2847</v>
      </c>
      <c r="F1603" t="s">
        <v>2879</v>
      </c>
      <c r="G1603" t="s">
        <v>5482</v>
      </c>
      <c r="H1603" t="s">
        <v>2848</v>
      </c>
      <c r="I1603" t="s">
        <v>4637</v>
      </c>
      <c r="J1603" t="s">
        <v>2771</v>
      </c>
      <c r="K1603" t="s">
        <v>225</v>
      </c>
    </row>
    <row r="1604" spans="1:11">
      <c r="A1604" s="69" t="s">
        <v>5481</v>
      </c>
      <c r="B1604" t="s">
        <v>55</v>
      </c>
      <c r="C1604" t="s">
        <v>2883</v>
      </c>
      <c r="D1604" t="s">
        <v>2884</v>
      </c>
      <c r="E1604" t="s">
        <v>2854</v>
      </c>
      <c r="F1604" t="s">
        <v>2885</v>
      </c>
      <c r="G1604" t="s">
        <v>5482</v>
      </c>
      <c r="H1604" t="s">
        <v>2841</v>
      </c>
      <c r="I1604" t="s">
        <v>4637</v>
      </c>
      <c r="J1604" t="s">
        <v>2771</v>
      </c>
      <c r="K1604" t="s">
        <v>225</v>
      </c>
    </row>
    <row r="1605" spans="1:11">
      <c r="A1605" s="69" t="s">
        <v>5481</v>
      </c>
      <c r="B1605" t="s">
        <v>59</v>
      </c>
      <c r="C1605" t="s">
        <v>2887</v>
      </c>
      <c r="D1605" t="s">
        <v>40</v>
      </c>
      <c r="F1605" t="s">
        <v>2888</v>
      </c>
      <c r="G1605" t="s">
        <v>5435</v>
      </c>
      <c r="I1605" t="s">
        <v>4641</v>
      </c>
    </row>
    <row r="1606" spans="1:11">
      <c r="A1606" s="69" t="s">
        <v>5481</v>
      </c>
      <c r="B1606" t="s">
        <v>70</v>
      </c>
      <c r="C1606" t="s">
        <v>2890</v>
      </c>
      <c r="D1606" t="s">
        <v>42</v>
      </c>
      <c r="E1606" t="s">
        <v>2847</v>
      </c>
      <c r="F1606" t="s">
        <v>2891</v>
      </c>
      <c r="G1606" t="s">
        <v>5482</v>
      </c>
      <c r="H1606" t="s">
        <v>2848</v>
      </c>
      <c r="I1606" t="s">
        <v>4645</v>
      </c>
      <c r="J1606" t="s">
        <v>2771</v>
      </c>
      <c r="K1606" t="s">
        <v>225</v>
      </c>
    </row>
    <row r="1607" spans="1:11">
      <c r="A1607" s="69" t="s">
        <v>5481</v>
      </c>
      <c r="B1607" t="s">
        <v>70</v>
      </c>
      <c r="C1607" t="s">
        <v>2892</v>
      </c>
      <c r="D1607" t="s">
        <v>42</v>
      </c>
      <c r="E1607" t="s">
        <v>2893</v>
      </c>
      <c r="F1607" t="s">
        <v>2895</v>
      </c>
      <c r="G1607" t="s">
        <v>5482</v>
      </c>
      <c r="H1607" t="s">
        <v>2894</v>
      </c>
      <c r="I1607" t="s">
        <v>4645</v>
      </c>
      <c r="J1607" t="s">
        <v>2771</v>
      </c>
      <c r="K1607" t="s">
        <v>225</v>
      </c>
    </row>
    <row r="1608" spans="1:11">
      <c r="A1608" s="69" t="s">
        <v>5481</v>
      </c>
      <c r="B1608" t="s">
        <v>70</v>
      </c>
      <c r="C1608" t="s">
        <v>2899</v>
      </c>
      <c r="D1608" t="s">
        <v>56</v>
      </c>
      <c r="E1608" t="s">
        <v>2847</v>
      </c>
      <c r="F1608" t="s">
        <v>2891</v>
      </c>
      <c r="G1608" t="s">
        <v>5482</v>
      </c>
      <c r="H1608" t="s">
        <v>2848</v>
      </c>
      <c r="I1608" t="s">
        <v>4645</v>
      </c>
      <c r="J1608" t="s">
        <v>2771</v>
      </c>
      <c r="K1608" t="s">
        <v>225</v>
      </c>
    </row>
    <row r="1609" spans="1:11">
      <c r="A1609" s="69" t="s">
        <v>5481</v>
      </c>
      <c r="B1609" t="s">
        <v>70</v>
      </c>
      <c r="C1609" t="s">
        <v>3053</v>
      </c>
      <c r="D1609" t="s">
        <v>57</v>
      </c>
      <c r="E1609" t="s">
        <v>3054</v>
      </c>
      <c r="F1609" t="s">
        <v>3056</v>
      </c>
      <c r="G1609" t="s">
        <v>5438</v>
      </c>
      <c r="H1609" t="s">
        <v>3555</v>
      </c>
      <c r="I1609" t="s">
        <v>4645</v>
      </c>
    </row>
    <row r="1610" spans="1:11">
      <c r="A1610" s="69" t="s">
        <v>5481</v>
      </c>
      <c r="B1610" t="s">
        <v>70</v>
      </c>
      <c r="C1610" t="s">
        <v>2902</v>
      </c>
      <c r="D1610" t="s">
        <v>35</v>
      </c>
      <c r="E1610" t="s">
        <v>2847</v>
      </c>
      <c r="G1610" t="s">
        <v>5482</v>
      </c>
      <c r="H1610" t="s">
        <v>2848</v>
      </c>
      <c r="I1610" t="s">
        <v>4645</v>
      </c>
      <c r="J1610" t="s">
        <v>2771</v>
      </c>
      <c r="K1610" t="s">
        <v>225</v>
      </c>
    </row>
    <row r="1611" spans="1:11">
      <c r="A1611" s="69" t="s">
        <v>5481</v>
      </c>
      <c r="B1611" t="s">
        <v>70</v>
      </c>
      <c r="C1611" t="s">
        <v>2903</v>
      </c>
      <c r="D1611" t="s">
        <v>36</v>
      </c>
      <c r="G1611" t="s">
        <v>5435</v>
      </c>
      <c r="I1611" t="s">
        <v>4645</v>
      </c>
    </row>
    <row r="1612" spans="1:11">
      <c r="A1612" s="69" t="s">
        <v>5481</v>
      </c>
      <c r="B1612" t="s">
        <v>70</v>
      </c>
      <c r="C1612" t="s">
        <v>2904</v>
      </c>
      <c r="E1612" t="s">
        <v>2854</v>
      </c>
      <c r="F1612" t="s">
        <v>2905</v>
      </c>
      <c r="G1612" t="s">
        <v>5482</v>
      </c>
      <c r="H1612" t="s">
        <v>2841</v>
      </c>
      <c r="I1612" t="s">
        <v>4645</v>
      </c>
      <c r="J1612" t="s">
        <v>2771</v>
      </c>
      <c r="K1612" t="s">
        <v>225</v>
      </c>
    </row>
    <row r="1613" spans="1:11">
      <c r="A1613" s="69" t="s">
        <v>5481</v>
      </c>
      <c r="B1613" t="s">
        <v>70</v>
      </c>
      <c r="C1613" t="s">
        <v>2906</v>
      </c>
      <c r="D1613" t="s">
        <v>2907</v>
      </c>
      <c r="E1613" t="s">
        <v>2854</v>
      </c>
      <c r="G1613" t="s">
        <v>5482</v>
      </c>
      <c r="H1613" t="s">
        <v>2841</v>
      </c>
      <c r="I1613" t="s">
        <v>4645</v>
      </c>
      <c r="J1613" t="s">
        <v>2771</v>
      </c>
      <c r="K1613" t="s">
        <v>225</v>
      </c>
    </row>
    <row r="1614" spans="1:11">
      <c r="A1614" s="69" t="s">
        <v>5481</v>
      </c>
      <c r="B1614" t="s">
        <v>70</v>
      </c>
      <c r="C1614" t="s">
        <v>2908</v>
      </c>
      <c r="D1614" t="s">
        <v>2863</v>
      </c>
      <c r="E1614" t="s">
        <v>2854</v>
      </c>
      <c r="F1614" t="s">
        <v>2909</v>
      </c>
      <c r="G1614" t="s">
        <v>5482</v>
      </c>
      <c r="H1614" t="s">
        <v>2841</v>
      </c>
      <c r="I1614" t="s">
        <v>4645</v>
      </c>
      <c r="J1614" t="s">
        <v>2771</v>
      </c>
      <c r="K1614" t="s">
        <v>225</v>
      </c>
    </row>
    <row r="1615" spans="1:11">
      <c r="A1615" s="69" t="s">
        <v>5481</v>
      </c>
      <c r="B1615" t="s">
        <v>106</v>
      </c>
      <c r="C1615" t="s">
        <v>2911</v>
      </c>
      <c r="D1615" t="s">
        <v>40</v>
      </c>
      <c r="E1615" t="s">
        <v>2847</v>
      </c>
      <c r="G1615" t="s">
        <v>5482</v>
      </c>
      <c r="H1615" t="s">
        <v>2848</v>
      </c>
      <c r="I1615" t="s">
        <v>4649</v>
      </c>
      <c r="J1615" t="s">
        <v>2771</v>
      </c>
      <c r="K1615" t="s">
        <v>225</v>
      </c>
    </row>
    <row r="1616" spans="1:11">
      <c r="A1616" s="69" t="s">
        <v>5481</v>
      </c>
      <c r="B1616" t="s">
        <v>106</v>
      </c>
      <c r="C1616" t="s">
        <v>2912</v>
      </c>
      <c r="D1616" t="s">
        <v>42</v>
      </c>
      <c r="E1616" t="s">
        <v>2893</v>
      </c>
      <c r="G1616" t="s">
        <v>5482</v>
      </c>
      <c r="H1616" t="s">
        <v>2894</v>
      </c>
      <c r="I1616" t="s">
        <v>4649</v>
      </c>
      <c r="J1616" t="s">
        <v>2771</v>
      </c>
      <c r="K1616" t="s">
        <v>225</v>
      </c>
    </row>
    <row r="1617" spans="1:11">
      <c r="A1617" s="69" t="s">
        <v>5481</v>
      </c>
      <c r="B1617" t="s">
        <v>106</v>
      </c>
      <c r="C1617" t="s">
        <v>2913</v>
      </c>
      <c r="D1617" t="s">
        <v>57</v>
      </c>
      <c r="E1617" t="s">
        <v>2847</v>
      </c>
      <c r="F1617" t="s">
        <v>2914</v>
      </c>
      <c r="G1617" t="s">
        <v>5482</v>
      </c>
      <c r="H1617" t="s">
        <v>2848</v>
      </c>
      <c r="I1617" t="s">
        <v>4649</v>
      </c>
      <c r="J1617" t="s">
        <v>2771</v>
      </c>
      <c r="K1617" t="s">
        <v>225</v>
      </c>
    </row>
    <row r="1618" spans="1:11">
      <c r="A1618" s="69" t="s">
        <v>5481</v>
      </c>
      <c r="B1618" t="s">
        <v>72</v>
      </c>
      <c r="C1618" t="s">
        <v>2918</v>
      </c>
      <c r="D1618" t="s">
        <v>36</v>
      </c>
      <c r="E1618" t="s">
        <v>2893</v>
      </c>
      <c r="G1618" t="s">
        <v>5482</v>
      </c>
      <c r="H1618" t="s">
        <v>2894</v>
      </c>
      <c r="I1618" t="s">
        <v>4653</v>
      </c>
      <c r="J1618" t="s">
        <v>2771</v>
      </c>
      <c r="K1618" t="s">
        <v>225</v>
      </c>
    </row>
    <row r="1619" spans="1:11">
      <c r="A1619" s="69" t="s">
        <v>5481</v>
      </c>
      <c r="B1619" t="s">
        <v>72</v>
      </c>
      <c r="C1619" t="s">
        <v>2919</v>
      </c>
      <c r="D1619" t="s">
        <v>36</v>
      </c>
      <c r="F1619" t="s">
        <v>2920</v>
      </c>
      <c r="G1619" t="s">
        <v>5435</v>
      </c>
      <c r="I1619" t="s">
        <v>4653</v>
      </c>
    </row>
    <row r="1620" spans="1:11">
      <c r="A1620" s="69" t="s">
        <v>5481</v>
      </c>
      <c r="B1620" t="s">
        <v>72</v>
      </c>
      <c r="C1620" t="s">
        <v>2921</v>
      </c>
      <c r="D1620" t="s">
        <v>42</v>
      </c>
      <c r="E1620" t="s">
        <v>2922</v>
      </c>
      <c r="F1620" t="s">
        <v>2923</v>
      </c>
      <c r="G1620" t="s">
        <v>5482</v>
      </c>
      <c r="H1620" t="s">
        <v>2848</v>
      </c>
      <c r="I1620" t="s">
        <v>4653</v>
      </c>
      <c r="J1620" t="s">
        <v>2771</v>
      </c>
      <c r="K1620" t="s">
        <v>225</v>
      </c>
    </row>
    <row r="1621" spans="1:11">
      <c r="A1621" s="69" t="s">
        <v>5481</v>
      </c>
      <c r="B1621" t="s">
        <v>72</v>
      </c>
      <c r="C1621" t="s">
        <v>2924</v>
      </c>
      <c r="D1621" t="s">
        <v>44</v>
      </c>
      <c r="E1621" t="s">
        <v>2847</v>
      </c>
      <c r="F1621" t="s">
        <v>2925</v>
      </c>
      <c r="G1621" t="s">
        <v>5482</v>
      </c>
      <c r="H1621" t="s">
        <v>2848</v>
      </c>
      <c r="I1621" t="s">
        <v>4653</v>
      </c>
      <c r="J1621" t="s">
        <v>2771</v>
      </c>
      <c r="K1621" t="s">
        <v>225</v>
      </c>
    </row>
    <row r="1622" spans="1:11">
      <c r="A1622" s="69" t="s">
        <v>5481</v>
      </c>
      <c r="B1622" t="s">
        <v>72</v>
      </c>
      <c r="C1622" t="s">
        <v>2926</v>
      </c>
      <c r="D1622" t="s">
        <v>58</v>
      </c>
      <c r="G1622" t="s">
        <v>5435</v>
      </c>
      <c r="I1622" t="s">
        <v>4653</v>
      </c>
    </row>
    <row r="1623" spans="1:11">
      <c r="A1623" s="69" t="s">
        <v>5481</v>
      </c>
      <c r="B1623" t="s">
        <v>72</v>
      </c>
      <c r="C1623" t="s">
        <v>2927</v>
      </c>
      <c r="D1623" t="s">
        <v>40</v>
      </c>
      <c r="G1623" t="s">
        <v>5435</v>
      </c>
      <c r="I1623" t="s">
        <v>4653</v>
      </c>
    </row>
    <row r="1624" spans="1:11">
      <c r="A1624" s="69" t="s">
        <v>5481</v>
      </c>
      <c r="B1624" t="s">
        <v>72</v>
      </c>
      <c r="C1624" t="s">
        <v>2928</v>
      </c>
      <c r="D1624" t="s">
        <v>42</v>
      </c>
      <c r="G1624" t="s">
        <v>5435</v>
      </c>
      <c r="I1624" t="s">
        <v>4653</v>
      </c>
    </row>
    <row r="1625" spans="1:11">
      <c r="A1625" s="69" t="s">
        <v>5481</v>
      </c>
      <c r="B1625" t="s">
        <v>72</v>
      </c>
      <c r="C1625" t="s">
        <v>2929</v>
      </c>
      <c r="D1625" t="s">
        <v>42</v>
      </c>
      <c r="G1625" t="s">
        <v>5435</v>
      </c>
      <c r="I1625" t="s">
        <v>4653</v>
      </c>
    </row>
    <row r="1626" spans="1:11">
      <c r="A1626" s="69" t="s">
        <v>5481</v>
      </c>
      <c r="B1626" t="s">
        <v>72</v>
      </c>
      <c r="C1626" t="s">
        <v>2930</v>
      </c>
      <c r="D1626" t="s">
        <v>2876</v>
      </c>
      <c r="G1626" t="s">
        <v>5435</v>
      </c>
      <c r="I1626" t="s">
        <v>4653</v>
      </c>
    </row>
    <row r="1627" spans="1:11">
      <c r="A1627" s="69" t="s">
        <v>5481</v>
      </c>
      <c r="B1627" t="s">
        <v>72</v>
      </c>
      <c r="C1627" t="s">
        <v>2931</v>
      </c>
      <c r="D1627" t="s">
        <v>56</v>
      </c>
      <c r="G1627" t="s">
        <v>5435</v>
      </c>
      <c r="I1627" t="s">
        <v>4653</v>
      </c>
    </row>
    <row r="1628" spans="1:11">
      <c r="A1628" s="69" t="s">
        <v>5481</v>
      </c>
      <c r="B1628" t="s">
        <v>72</v>
      </c>
      <c r="C1628" t="s">
        <v>2932</v>
      </c>
      <c r="D1628" t="s">
        <v>2876</v>
      </c>
      <c r="G1628" t="s">
        <v>5435</v>
      </c>
      <c r="I1628" t="s">
        <v>4653</v>
      </c>
    </row>
    <row r="1629" spans="1:11">
      <c r="A1629" s="69" t="s">
        <v>5481</v>
      </c>
      <c r="B1629" t="s">
        <v>78</v>
      </c>
      <c r="C1629" t="s">
        <v>2938</v>
      </c>
      <c r="D1629" t="s">
        <v>44</v>
      </c>
      <c r="G1629" t="s">
        <v>5439</v>
      </c>
      <c r="I1629" t="s">
        <v>4657</v>
      </c>
    </row>
    <row r="1630" spans="1:11">
      <c r="A1630" s="69" t="s">
        <v>5481</v>
      </c>
      <c r="B1630" t="s">
        <v>78</v>
      </c>
      <c r="C1630" t="s">
        <v>2940</v>
      </c>
      <c r="D1630" t="s">
        <v>44</v>
      </c>
      <c r="E1630" t="s">
        <v>2941</v>
      </c>
      <c r="F1630" t="s">
        <v>2943</v>
      </c>
      <c r="G1630" t="s">
        <v>5440</v>
      </c>
      <c r="I1630" t="s">
        <v>4657</v>
      </c>
    </row>
    <row r="1631" spans="1:11">
      <c r="A1631" s="69" t="s">
        <v>5481</v>
      </c>
      <c r="B1631" t="s">
        <v>78</v>
      </c>
      <c r="C1631" t="s">
        <v>2944</v>
      </c>
      <c r="D1631" t="s">
        <v>2876</v>
      </c>
      <c r="G1631" t="s">
        <v>5441</v>
      </c>
      <c r="I1631" t="s">
        <v>4657</v>
      </c>
    </row>
    <row r="1632" spans="1:11">
      <c r="A1632" s="69" t="s">
        <v>5481</v>
      </c>
      <c r="B1632" t="s">
        <v>97</v>
      </c>
      <c r="C1632" t="s">
        <v>2947</v>
      </c>
      <c r="D1632" t="s">
        <v>58</v>
      </c>
      <c r="E1632" t="s">
        <v>2839</v>
      </c>
      <c r="F1632" t="s">
        <v>2948</v>
      </c>
      <c r="G1632" t="s">
        <v>5482</v>
      </c>
      <c r="H1632" t="s">
        <v>2841</v>
      </c>
      <c r="I1632" t="s">
        <v>4661</v>
      </c>
      <c r="J1632" t="s">
        <v>2771</v>
      </c>
      <c r="K1632" t="s">
        <v>225</v>
      </c>
    </row>
    <row r="1633" spans="1:11">
      <c r="A1633" s="69" t="s">
        <v>5481</v>
      </c>
      <c r="B1633" t="s">
        <v>97</v>
      </c>
      <c r="C1633" t="s">
        <v>2949</v>
      </c>
      <c r="D1633" t="s">
        <v>56</v>
      </c>
      <c r="G1633" t="s">
        <v>5435</v>
      </c>
      <c r="I1633" t="s">
        <v>4661</v>
      </c>
    </row>
    <row r="1634" spans="1:11">
      <c r="A1634" s="69" t="s">
        <v>5481</v>
      </c>
      <c r="B1634" t="s">
        <v>14</v>
      </c>
      <c r="C1634" t="s">
        <v>2954</v>
      </c>
      <c r="D1634" t="s">
        <v>17</v>
      </c>
      <c r="E1634" t="s">
        <v>2854</v>
      </c>
      <c r="F1634" t="s">
        <v>2955</v>
      </c>
      <c r="G1634" t="s">
        <v>5482</v>
      </c>
      <c r="H1634" t="s">
        <v>2841</v>
      </c>
      <c r="I1634" t="s">
        <v>4664</v>
      </c>
      <c r="J1634" t="s">
        <v>2771</v>
      </c>
      <c r="K1634" t="s">
        <v>225</v>
      </c>
    </row>
    <row r="1635" spans="1:11">
      <c r="A1635" s="69" t="s">
        <v>5481</v>
      </c>
      <c r="B1635" t="s">
        <v>60</v>
      </c>
      <c r="C1635" t="s">
        <v>2961</v>
      </c>
      <c r="D1635" t="s">
        <v>10</v>
      </c>
      <c r="E1635" t="s">
        <v>2847</v>
      </c>
      <c r="G1635" t="s">
        <v>5482</v>
      </c>
      <c r="H1635" t="s">
        <v>2848</v>
      </c>
      <c r="I1635" t="s">
        <v>4680</v>
      </c>
      <c r="J1635" t="s">
        <v>2771</v>
      </c>
      <c r="K1635" t="s">
        <v>225</v>
      </c>
    </row>
    <row r="1636" spans="1:11">
      <c r="A1636" s="69" t="s">
        <v>5481</v>
      </c>
      <c r="B1636" t="s">
        <v>60</v>
      </c>
      <c r="C1636" t="s">
        <v>2962</v>
      </c>
      <c r="D1636" t="s">
        <v>10</v>
      </c>
      <c r="E1636" t="s">
        <v>2847</v>
      </c>
      <c r="G1636" t="s">
        <v>5482</v>
      </c>
      <c r="H1636" t="s">
        <v>2848</v>
      </c>
      <c r="I1636" t="s">
        <v>4680</v>
      </c>
      <c r="J1636" t="s">
        <v>2771</v>
      </c>
      <c r="K1636" t="s">
        <v>225</v>
      </c>
    </row>
    <row r="1637" spans="1:11">
      <c r="A1637" s="69" t="s">
        <v>5481</v>
      </c>
      <c r="B1637" t="s">
        <v>60</v>
      </c>
      <c r="C1637" t="s">
        <v>2963</v>
      </c>
      <c r="D1637" t="s">
        <v>10</v>
      </c>
      <c r="E1637" t="s">
        <v>2847</v>
      </c>
      <c r="G1637" t="s">
        <v>5482</v>
      </c>
      <c r="H1637" t="s">
        <v>2848</v>
      </c>
      <c r="I1637" t="s">
        <v>4680</v>
      </c>
      <c r="J1637" t="s">
        <v>2771</v>
      </c>
      <c r="K1637" t="s">
        <v>225</v>
      </c>
    </row>
    <row r="1638" spans="1:11">
      <c r="A1638" s="69" t="s">
        <v>5481</v>
      </c>
      <c r="B1638" t="s">
        <v>60</v>
      </c>
      <c r="C1638" t="s">
        <v>2964</v>
      </c>
      <c r="D1638" t="s">
        <v>10</v>
      </c>
      <c r="E1638" t="s">
        <v>2847</v>
      </c>
      <c r="G1638" t="s">
        <v>5482</v>
      </c>
      <c r="H1638" t="s">
        <v>2848</v>
      </c>
      <c r="I1638" t="s">
        <v>4680</v>
      </c>
      <c r="J1638" t="s">
        <v>2771</v>
      </c>
      <c r="K1638" t="s">
        <v>225</v>
      </c>
    </row>
    <row r="1639" spans="1:11">
      <c r="A1639" s="69" t="s">
        <v>5481</v>
      </c>
      <c r="B1639" t="s">
        <v>54</v>
      </c>
      <c r="C1639" t="s">
        <v>2966</v>
      </c>
      <c r="D1639" t="s">
        <v>2957</v>
      </c>
      <c r="E1639" t="s">
        <v>2847</v>
      </c>
      <c r="G1639" t="s">
        <v>5482</v>
      </c>
      <c r="H1639" t="s">
        <v>2848</v>
      </c>
      <c r="I1639" t="s">
        <v>4682</v>
      </c>
      <c r="J1639" t="s">
        <v>2771</v>
      </c>
      <c r="K1639" t="s">
        <v>225</v>
      </c>
    </row>
    <row r="1640" spans="1:11">
      <c r="A1640" s="69" t="s">
        <v>5481</v>
      </c>
      <c r="B1640" t="s">
        <v>54</v>
      </c>
      <c r="C1640" t="s">
        <v>2967</v>
      </c>
      <c r="D1640" t="s">
        <v>2957</v>
      </c>
      <c r="E1640" t="s">
        <v>2847</v>
      </c>
      <c r="G1640" t="s">
        <v>5482</v>
      </c>
      <c r="H1640" t="s">
        <v>2848</v>
      </c>
      <c r="I1640" t="s">
        <v>4682</v>
      </c>
      <c r="J1640" t="s">
        <v>2771</v>
      </c>
      <c r="K1640" t="s">
        <v>225</v>
      </c>
    </row>
    <row r="1641" spans="1:11">
      <c r="A1641" s="69" t="s">
        <v>5481</v>
      </c>
      <c r="B1641" t="s">
        <v>54</v>
      </c>
      <c r="C1641" t="s">
        <v>2968</v>
      </c>
      <c r="D1641" t="s">
        <v>2957</v>
      </c>
      <c r="E1641" t="s">
        <v>2847</v>
      </c>
      <c r="G1641" t="s">
        <v>5482</v>
      </c>
      <c r="H1641" t="s">
        <v>2848</v>
      </c>
      <c r="I1641" t="s">
        <v>4682</v>
      </c>
      <c r="J1641" t="s">
        <v>2771</v>
      </c>
      <c r="K1641" t="s">
        <v>225</v>
      </c>
    </row>
    <row r="1642" spans="1:11">
      <c r="A1642" s="69" t="s">
        <v>5481</v>
      </c>
      <c r="B1642" t="s">
        <v>73</v>
      </c>
      <c r="C1642" t="s">
        <v>2970</v>
      </c>
      <c r="D1642" t="s">
        <v>2957</v>
      </c>
      <c r="E1642" t="s">
        <v>2847</v>
      </c>
      <c r="G1642" t="s">
        <v>5482</v>
      </c>
      <c r="H1642" t="s">
        <v>2848</v>
      </c>
      <c r="I1642" t="s">
        <v>4684</v>
      </c>
      <c r="J1642" t="s">
        <v>2771</v>
      </c>
      <c r="K1642" t="s">
        <v>225</v>
      </c>
    </row>
    <row r="1643" spans="1:11">
      <c r="A1643" s="69" t="s">
        <v>5481</v>
      </c>
      <c r="B1643" t="s">
        <v>73</v>
      </c>
      <c r="C1643" t="s">
        <v>2971</v>
      </c>
      <c r="D1643" t="s">
        <v>2957</v>
      </c>
      <c r="E1643" t="s">
        <v>2847</v>
      </c>
      <c r="G1643" t="s">
        <v>5482</v>
      </c>
      <c r="H1643" t="s">
        <v>2848</v>
      </c>
      <c r="I1643" t="s">
        <v>4684</v>
      </c>
      <c r="J1643" t="s">
        <v>2771</v>
      </c>
      <c r="K1643" t="s">
        <v>225</v>
      </c>
    </row>
    <row r="1644" spans="1:11">
      <c r="A1644" s="69" t="s">
        <v>5481</v>
      </c>
      <c r="B1644" t="s">
        <v>86</v>
      </c>
      <c r="C1644" t="s">
        <v>2973</v>
      </c>
      <c r="D1644" t="s">
        <v>2974</v>
      </c>
      <c r="E1644" t="s">
        <v>2854</v>
      </c>
      <c r="F1644" t="s">
        <v>2975</v>
      </c>
      <c r="G1644" t="s">
        <v>5482</v>
      </c>
      <c r="H1644" t="s">
        <v>2841</v>
      </c>
      <c r="I1644" t="s">
        <v>4692</v>
      </c>
      <c r="J1644" t="s">
        <v>2771</v>
      </c>
      <c r="K1644" t="s">
        <v>225</v>
      </c>
    </row>
    <row r="1645" spans="1:11">
      <c r="A1645" s="69" t="s">
        <v>5481</v>
      </c>
      <c r="B1645" t="s">
        <v>86</v>
      </c>
      <c r="C1645" t="s">
        <v>2976</v>
      </c>
      <c r="D1645" t="s">
        <v>2977</v>
      </c>
      <c r="E1645" t="s">
        <v>2854</v>
      </c>
      <c r="F1645" t="s">
        <v>2978</v>
      </c>
      <c r="G1645" t="s">
        <v>5482</v>
      </c>
      <c r="H1645" t="s">
        <v>2841</v>
      </c>
      <c r="I1645" t="s">
        <v>4692</v>
      </c>
      <c r="J1645" t="s">
        <v>2771</v>
      </c>
      <c r="K1645" t="s">
        <v>225</v>
      </c>
    </row>
    <row r="1646" spans="1:11">
      <c r="A1646" s="69" t="s">
        <v>5481</v>
      </c>
      <c r="B1646" t="s">
        <v>86</v>
      </c>
      <c r="C1646" t="s">
        <v>2979</v>
      </c>
      <c r="D1646" t="s">
        <v>2980</v>
      </c>
      <c r="F1646" t="s">
        <v>2982</v>
      </c>
      <c r="G1646" t="s">
        <v>5442</v>
      </c>
      <c r="I1646" t="s">
        <v>4692</v>
      </c>
    </row>
    <row r="1647" spans="1:11">
      <c r="A1647" s="69" t="s">
        <v>5481</v>
      </c>
      <c r="B1647" t="s">
        <v>86</v>
      </c>
      <c r="C1647" t="s">
        <v>2983</v>
      </c>
      <c r="D1647" t="s">
        <v>2980</v>
      </c>
      <c r="G1647" t="s">
        <v>5442</v>
      </c>
      <c r="I1647" t="s">
        <v>4692</v>
      </c>
    </row>
    <row r="1648" spans="1:11">
      <c r="A1648" s="69" t="s">
        <v>5481</v>
      </c>
      <c r="B1648" t="s">
        <v>86</v>
      </c>
      <c r="C1648" t="s">
        <v>2984</v>
      </c>
      <c r="D1648" t="s">
        <v>88</v>
      </c>
      <c r="E1648" t="s">
        <v>2854</v>
      </c>
      <c r="F1648" t="s">
        <v>2985</v>
      </c>
      <c r="G1648" t="s">
        <v>5482</v>
      </c>
      <c r="H1648" t="s">
        <v>2841</v>
      </c>
      <c r="I1648" t="s">
        <v>4692</v>
      </c>
      <c r="J1648" t="s">
        <v>2771</v>
      </c>
      <c r="K1648" t="s">
        <v>225</v>
      </c>
    </row>
    <row r="1649" spans="1:11">
      <c r="A1649" s="69" t="s">
        <v>5481</v>
      </c>
      <c r="B1649" t="s">
        <v>86</v>
      </c>
      <c r="C1649" t="s">
        <v>2986</v>
      </c>
      <c r="D1649" t="s">
        <v>2974</v>
      </c>
      <c r="E1649" t="s">
        <v>2987</v>
      </c>
      <c r="F1649" t="s">
        <v>2989</v>
      </c>
      <c r="G1649" t="s">
        <v>5443</v>
      </c>
      <c r="I1649" t="s">
        <v>4692</v>
      </c>
    </row>
    <row r="1650" spans="1:11">
      <c r="A1650" s="69" t="s">
        <v>5481</v>
      </c>
      <c r="B1650" t="s">
        <v>86</v>
      </c>
      <c r="C1650" t="s">
        <v>2990</v>
      </c>
      <c r="D1650" t="s">
        <v>2957</v>
      </c>
      <c r="E1650" t="s">
        <v>2893</v>
      </c>
      <c r="G1650" t="s">
        <v>5482</v>
      </c>
      <c r="H1650" t="s">
        <v>2894</v>
      </c>
      <c r="I1650" t="s">
        <v>4692</v>
      </c>
      <c r="J1650" t="s">
        <v>2771</v>
      </c>
      <c r="K1650" t="s">
        <v>225</v>
      </c>
    </row>
    <row r="1651" spans="1:11">
      <c r="A1651" s="69" t="s">
        <v>5481</v>
      </c>
      <c r="B1651" t="s">
        <v>86</v>
      </c>
      <c r="C1651" t="s">
        <v>2991</v>
      </c>
      <c r="D1651" t="s">
        <v>2957</v>
      </c>
      <c r="E1651" t="s">
        <v>2854</v>
      </c>
      <c r="G1651" t="s">
        <v>5482</v>
      </c>
      <c r="H1651" t="s">
        <v>2841</v>
      </c>
      <c r="I1651" t="s">
        <v>4692</v>
      </c>
      <c r="J1651" t="s">
        <v>2771</v>
      </c>
      <c r="K1651" t="s">
        <v>225</v>
      </c>
    </row>
    <row r="1652" spans="1:11">
      <c r="A1652" s="69" t="s">
        <v>5481</v>
      </c>
      <c r="B1652" t="s">
        <v>86</v>
      </c>
      <c r="C1652" t="s">
        <v>2992</v>
      </c>
      <c r="D1652" t="s">
        <v>2993</v>
      </c>
      <c r="E1652" t="s">
        <v>2847</v>
      </c>
      <c r="G1652" t="s">
        <v>5482</v>
      </c>
      <c r="H1652" t="s">
        <v>2848</v>
      </c>
      <c r="I1652" t="s">
        <v>4692</v>
      </c>
      <c r="J1652" t="s">
        <v>2771</v>
      </c>
      <c r="K1652" t="s">
        <v>225</v>
      </c>
    </row>
    <row r="1653" spans="1:11">
      <c r="A1653" s="69" t="s">
        <v>5481</v>
      </c>
      <c r="B1653" t="s">
        <v>86</v>
      </c>
      <c r="C1653" t="s">
        <v>2992</v>
      </c>
      <c r="D1653" t="s">
        <v>2993</v>
      </c>
      <c r="E1653" t="s">
        <v>2847</v>
      </c>
      <c r="G1653" t="s">
        <v>5482</v>
      </c>
      <c r="H1653" t="s">
        <v>2848</v>
      </c>
      <c r="I1653" t="s">
        <v>4692</v>
      </c>
      <c r="J1653" t="s">
        <v>2771</v>
      </c>
      <c r="K1653" t="s">
        <v>225</v>
      </c>
    </row>
    <row r="1654" spans="1:11">
      <c r="A1654" s="69" t="s">
        <v>5481</v>
      </c>
      <c r="B1654" t="s">
        <v>87</v>
      </c>
      <c r="C1654" t="s">
        <v>2995</v>
      </c>
      <c r="D1654" t="s">
        <v>2957</v>
      </c>
      <c r="E1654" t="s">
        <v>2854</v>
      </c>
      <c r="G1654" t="s">
        <v>5482</v>
      </c>
      <c r="H1654" t="s">
        <v>2841</v>
      </c>
      <c r="I1654" t="s">
        <v>4696</v>
      </c>
      <c r="J1654" t="s">
        <v>2771</v>
      </c>
      <c r="K1654" t="s">
        <v>225</v>
      </c>
    </row>
    <row r="1655" spans="1:11">
      <c r="A1655" s="69" t="s">
        <v>5481</v>
      </c>
      <c r="B1655" t="s">
        <v>87</v>
      </c>
      <c r="C1655" t="s">
        <v>2996</v>
      </c>
      <c r="D1655" t="s">
        <v>2957</v>
      </c>
      <c r="G1655" t="s">
        <v>5444</v>
      </c>
      <c r="I1655" t="s">
        <v>4696</v>
      </c>
    </row>
    <row r="1656" spans="1:11">
      <c r="A1656" s="69" t="s">
        <v>5481</v>
      </c>
      <c r="B1656" t="s">
        <v>92</v>
      </c>
      <c r="C1656" t="s">
        <v>2999</v>
      </c>
      <c r="E1656" t="s">
        <v>669</v>
      </c>
      <c r="G1656" t="s">
        <v>5445</v>
      </c>
      <c r="I1656" t="s">
        <v>4700</v>
      </c>
    </row>
    <row r="1657" spans="1:11">
      <c r="A1657" s="69" t="s">
        <v>5481</v>
      </c>
      <c r="B1657" t="s">
        <v>92</v>
      </c>
      <c r="C1657" t="s">
        <v>3005</v>
      </c>
      <c r="D1657" t="s">
        <v>2957</v>
      </c>
      <c r="E1657" t="s">
        <v>3006</v>
      </c>
      <c r="G1657" t="s">
        <v>5446</v>
      </c>
      <c r="I1657" t="s">
        <v>4700</v>
      </c>
    </row>
    <row r="1658" spans="1:11">
      <c r="A1658" s="69" t="s">
        <v>5481</v>
      </c>
      <c r="B1658" t="s">
        <v>92</v>
      </c>
      <c r="C1658" t="s">
        <v>3008</v>
      </c>
      <c r="D1658" t="s">
        <v>96</v>
      </c>
      <c r="G1658" t="s">
        <v>5447</v>
      </c>
      <c r="I1658" t="s">
        <v>4700</v>
      </c>
    </row>
    <row r="1659" spans="1:11">
      <c r="A1659" s="69" t="s">
        <v>5481</v>
      </c>
      <c r="B1659" t="s">
        <v>98</v>
      </c>
      <c r="C1659" t="s">
        <v>3011</v>
      </c>
      <c r="D1659" t="s">
        <v>2957</v>
      </c>
      <c r="E1659" t="s">
        <v>2854</v>
      </c>
      <c r="F1659" t="s">
        <v>3012</v>
      </c>
      <c r="G1659" t="s">
        <v>5482</v>
      </c>
      <c r="H1659" t="s">
        <v>2841</v>
      </c>
      <c r="I1659" t="s">
        <v>4704</v>
      </c>
      <c r="J1659" t="s">
        <v>2771</v>
      </c>
      <c r="K1659" t="s">
        <v>225</v>
      </c>
    </row>
    <row r="1660" spans="1:11">
      <c r="A1660" s="69" t="s">
        <v>5481</v>
      </c>
      <c r="B1660" t="s">
        <v>98</v>
      </c>
      <c r="C1660" t="s">
        <v>3013</v>
      </c>
      <c r="D1660" t="s">
        <v>104</v>
      </c>
      <c r="E1660" t="s">
        <v>2847</v>
      </c>
      <c r="G1660" t="s">
        <v>5482</v>
      </c>
      <c r="H1660" t="s">
        <v>2848</v>
      </c>
      <c r="I1660" t="s">
        <v>4704</v>
      </c>
      <c r="J1660" t="s">
        <v>2771</v>
      </c>
      <c r="K1660" t="s">
        <v>225</v>
      </c>
    </row>
    <row r="1661" spans="1:11">
      <c r="A1661" s="69" t="s">
        <v>5481</v>
      </c>
      <c r="B1661" t="s">
        <v>98</v>
      </c>
      <c r="C1661" t="s">
        <v>3014</v>
      </c>
      <c r="D1661" t="s">
        <v>101</v>
      </c>
      <c r="E1661" t="s">
        <v>3015</v>
      </c>
      <c r="F1661" t="s">
        <v>3016</v>
      </c>
      <c r="G1661" t="s">
        <v>5482</v>
      </c>
      <c r="H1661" t="s">
        <v>2841</v>
      </c>
      <c r="I1661" t="s">
        <v>4704</v>
      </c>
      <c r="J1661" t="s">
        <v>2771</v>
      </c>
      <c r="K1661" t="s">
        <v>225</v>
      </c>
    </row>
    <row r="1662" spans="1:11">
      <c r="A1662" s="69" t="s">
        <v>5481</v>
      </c>
      <c r="B1662" t="s">
        <v>98</v>
      </c>
      <c r="C1662" t="s">
        <v>3017</v>
      </c>
      <c r="D1662" t="s">
        <v>2957</v>
      </c>
      <c r="E1662" t="s">
        <v>2847</v>
      </c>
      <c r="G1662" t="s">
        <v>5482</v>
      </c>
      <c r="H1662" t="s">
        <v>2848</v>
      </c>
      <c r="I1662" t="s">
        <v>4704</v>
      </c>
      <c r="J1662" t="s">
        <v>2771</v>
      </c>
      <c r="K1662" t="s">
        <v>225</v>
      </c>
    </row>
    <row r="1663" spans="1:11">
      <c r="A1663" s="69" t="s">
        <v>5483</v>
      </c>
      <c r="B1663" t="s">
        <v>32</v>
      </c>
      <c r="C1663" t="s">
        <v>3019</v>
      </c>
      <c r="D1663" t="s">
        <v>36</v>
      </c>
      <c r="E1663" t="s">
        <v>669</v>
      </c>
      <c r="F1663" t="s">
        <v>3021</v>
      </c>
      <c r="G1663" t="s">
        <v>5484</v>
      </c>
      <c r="H1663" t="s">
        <v>669</v>
      </c>
      <c r="I1663" t="s">
        <v>4633</v>
      </c>
      <c r="J1663" t="s">
        <v>715</v>
      </c>
      <c r="K1663" t="s">
        <v>257</v>
      </c>
    </row>
    <row r="1664" spans="1:11">
      <c r="A1664" s="69" t="s">
        <v>5483</v>
      </c>
      <c r="B1664" t="s">
        <v>32</v>
      </c>
      <c r="C1664" t="s">
        <v>3022</v>
      </c>
      <c r="D1664" t="s">
        <v>40</v>
      </c>
      <c r="E1664" t="s">
        <v>669</v>
      </c>
      <c r="F1664" t="s">
        <v>3023</v>
      </c>
      <c r="G1664" t="s">
        <v>5484</v>
      </c>
      <c r="H1664" t="s">
        <v>669</v>
      </c>
      <c r="I1664" t="s">
        <v>4633</v>
      </c>
      <c r="J1664" t="s">
        <v>715</v>
      </c>
      <c r="K1664" t="s">
        <v>257</v>
      </c>
    </row>
    <row r="1665" spans="1:11">
      <c r="A1665" s="69" t="s">
        <v>5483</v>
      </c>
      <c r="B1665" t="s">
        <v>32</v>
      </c>
      <c r="C1665" t="s">
        <v>3024</v>
      </c>
      <c r="D1665" t="s">
        <v>42</v>
      </c>
      <c r="E1665" t="s">
        <v>3025</v>
      </c>
      <c r="F1665" t="s">
        <v>3026</v>
      </c>
      <c r="G1665" t="s">
        <v>5484</v>
      </c>
      <c r="H1665" t="s">
        <v>669</v>
      </c>
      <c r="I1665" t="s">
        <v>4633</v>
      </c>
      <c r="J1665" t="s">
        <v>715</v>
      </c>
      <c r="K1665" t="s">
        <v>257</v>
      </c>
    </row>
    <row r="1666" spans="1:11">
      <c r="A1666" s="69" t="s">
        <v>5483</v>
      </c>
      <c r="B1666" t="s">
        <v>32</v>
      </c>
      <c r="C1666" t="s">
        <v>3027</v>
      </c>
      <c r="D1666" t="s">
        <v>44</v>
      </c>
      <c r="E1666" t="s">
        <v>1889</v>
      </c>
      <c r="F1666" t="s">
        <v>3028</v>
      </c>
      <c r="G1666" t="s">
        <v>5484</v>
      </c>
      <c r="H1666" t="s">
        <v>669</v>
      </c>
      <c r="I1666" t="s">
        <v>4633</v>
      </c>
      <c r="J1666" t="s">
        <v>715</v>
      </c>
      <c r="K1666" t="s">
        <v>257</v>
      </c>
    </row>
    <row r="1667" spans="1:11">
      <c r="A1667" s="69" t="s">
        <v>5483</v>
      </c>
      <c r="B1667" t="s">
        <v>32</v>
      </c>
      <c r="C1667" t="s">
        <v>2833</v>
      </c>
      <c r="D1667" t="s">
        <v>36</v>
      </c>
      <c r="G1667" t="s">
        <v>5435</v>
      </c>
      <c r="I1667" t="s">
        <v>4633</v>
      </c>
    </row>
    <row r="1668" spans="1:11">
      <c r="A1668" s="69" t="s">
        <v>5483</v>
      </c>
      <c r="B1668" t="s">
        <v>32</v>
      </c>
      <c r="C1668" t="s">
        <v>3387</v>
      </c>
      <c r="D1668" t="s">
        <v>2863</v>
      </c>
      <c r="E1668" t="s">
        <v>3388</v>
      </c>
      <c r="F1668" t="s">
        <v>3389</v>
      </c>
      <c r="G1668" t="s">
        <v>5484</v>
      </c>
      <c r="H1668" t="s">
        <v>680</v>
      </c>
      <c r="I1668" t="s">
        <v>4633</v>
      </c>
      <c r="J1668" t="s">
        <v>715</v>
      </c>
      <c r="K1668" t="s">
        <v>257</v>
      </c>
    </row>
    <row r="1669" spans="1:11">
      <c r="A1669" s="69" t="s">
        <v>5483</v>
      </c>
      <c r="B1669" t="s">
        <v>55</v>
      </c>
      <c r="C1669" t="s">
        <v>2843</v>
      </c>
      <c r="D1669" t="s">
        <v>35</v>
      </c>
      <c r="E1669" t="s">
        <v>2844</v>
      </c>
      <c r="F1669" t="s">
        <v>2845</v>
      </c>
      <c r="G1669" t="s">
        <v>5438</v>
      </c>
      <c r="H1669" t="s">
        <v>3571</v>
      </c>
      <c r="I1669" t="s">
        <v>4637</v>
      </c>
    </row>
    <row r="1670" spans="1:11">
      <c r="A1670" s="69" t="s">
        <v>5483</v>
      </c>
      <c r="B1670" t="s">
        <v>55</v>
      </c>
      <c r="C1670" t="s">
        <v>2846</v>
      </c>
      <c r="D1670" t="s">
        <v>36</v>
      </c>
      <c r="E1670" t="s">
        <v>2847</v>
      </c>
      <c r="F1670" t="s">
        <v>2849</v>
      </c>
      <c r="G1670" t="s">
        <v>5485</v>
      </c>
      <c r="H1670" t="s">
        <v>3030</v>
      </c>
      <c r="I1670" t="s">
        <v>4637</v>
      </c>
      <c r="J1670" t="s">
        <v>2788</v>
      </c>
      <c r="K1670" t="s">
        <v>231</v>
      </c>
    </row>
    <row r="1671" spans="1:11">
      <c r="A1671" s="69" t="s">
        <v>5483</v>
      </c>
      <c r="B1671" t="s">
        <v>55</v>
      </c>
      <c r="C1671" t="s">
        <v>3031</v>
      </c>
      <c r="D1671" t="s">
        <v>36</v>
      </c>
      <c r="E1671" t="s">
        <v>3032</v>
      </c>
      <c r="F1671" t="s">
        <v>3033</v>
      </c>
      <c r="G1671" t="s">
        <v>5484</v>
      </c>
      <c r="H1671" t="s">
        <v>669</v>
      </c>
      <c r="I1671" t="s">
        <v>4637</v>
      </c>
      <c r="J1671" t="s">
        <v>715</v>
      </c>
      <c r="K1671" t="s">
        <v>257</v>
      </c>
    </row>
    <row r="1672" spans="1:11">
      <c r="A1672" s="69" t="s">
        <v>5483</v>
      </c>
      <c r="B1672" t="s">
        <v>55</v>
      </c>
      <c r="C1672" t="s">
        <v>3034</v>
      </c>
      <c r="D1672" t="s">
        <v>38</v>
      </c>
      <c r="E1672" t="s">
        <v>669</v>
      </c>
      <c r="G1672" t="s">
        <v>5484</v>
      </c>
      <c r="H1672" t="s">
        <v>669</v>
      </c>
      <c r="I1672" t="s">
        <v>4637</v>
      </c>
      <c r="J1672" t="s">
        <v>715</v>
      </c>
      <c r="K1672" t="s">
        <v>257</v>
      </c>
    </row>
    <row r="1673" spans="1:11">
      <c r="A1673" s="69" t="s">
        <v>5483</v>
      </c>
      <c r="B1673" t="s">
        <v>55</v>
      </c>
      <c r="C1673" t="s">
        <v>2850</v>
      </c>
      <c r="D1673" t="s">
        <v>38</v>
      </c>
      <c r="E1673" t="s">
        <v>2851</v>
      </c>
      <c r="F1673" t="s">
        <v>2852</v>
      </c>
      <c r="G1673" t="s">
        <v>5438</v>
      </c>
      <c r="H1673" t="s">
        <v>1333</v>
      </c>
      <c r="I1673" t="s">
        <v>4637</v>
      </c>
    </row>
    <row r="1674" spans="1:11">
      <c r="A1674" s="69" t="s">
        <v>5483</v>
      </c>
      <c r="B1674" t="s">
        <v>55</v>
      </c>
      <c r="C1674" t="s">
        <v>2856</v>
      </c>
      <c r="D1674" t="s">
        <v>42</v>
      </c>
      <c r="E1674" t="s">
        <v>2847</v>
      </c>
      <c r="F1674" t="s">
        <v>2857</v>
      </c>
      <c r="G1674" t="s">
        <v>5485</v>
      </c>
      <c r="H1674" t="s">
        <v>3030</v>
      </c>
      <c r="I1674" t="s">
        <v>4637</v>
      </c>
      <c r="J1674" t="s">
        <v>2788</v>
      </c>
      <c r="K1674" t="s">
        <v>231</v>
      </c>
    </row>
    <row r="1675" spans="1:11">
      <c r="A1675" s="69" t="s">
        <v>5483</v>
      </c>
      <c r="B1675" t="s">
        <v>55</v>
      </c>
      <c r="C1675" t="s">
        <v>3035</v>
      </c>
      <c r="D1675" t="s">
        <v>42</v>
      </c>
      <c r="E1675" t="s">
        <v>3036</v>
      </c>
      <c r="F1675" t="s">
        <v>3037</v>
      </c>
      <c r="G1675" t="s">
        <v>5484</v>
      </c>
      <c r="H1675" t="s">
        <v>669</v>
      </c>
      <c r="I1675" t="s">
        <v>4637</v>
      </c>
      <c r="J1675" t="s">
        <v>715</v>
      </c>
      <c r="K1675" t="s">
        <v>257</v>
      </c>
    </row>
    <row r="1676" spans="1:11">
      <c r="A1676" s="69" t="s">
        <v>5483</v>
      </c>
      <c r="B1676" t="s">
        <v>55</v>
      </c>
      <c r="C1676" t="s">
        <v>2858</v>
      </c>
      <c r="D1676" t="s">
        <v>44</v>
      </c>
      <c r="E1676" t="s">
        <v>2847</v>
      </c>
      <c r="G1676" t="s">
        <v>5485</v>
      </c>
      <c r="H1676" t="s">
        <v>3030</v>
      </c>
      <c r="I1676" t="s">
        <v>4637</v>
      </c>
      <c r="J1676" t="s">
        <v>2788</v>
      </c>
      <c r="K1676" t="s">
        <v>231</v>
      </c>
    </row>
    <row r="1677" spans="1:11">
      <c r="A1677" s="69" t="s">
        <v>5483</v>
      </c>
      <c r="B1677" t="s">
        <v>55</v>
      </c>
      <c r="C1677" t="s">
        <v>2859</v>
      </c>
      <c r="D1677" t="s">
        <v>57</v>
      </c>
      <c r="E1677" t="s">
        <v>2847</v>
      </c>
      <c r="G1677" t="s">
        <v>5485</v>
      </c>
      <c r="H1677" t="s">
        <v>3030</v>
      </c>
      <c r="I1677" t="s">
        <v>4637</v>
      </c>
      <c r="J1677" t="s">
        <v>2788</v>
      </c>
      <c r="K1677" t="s">
        <v>231</v>
      </c>
    </row>
    <row r="1678" spans="1:11">
      <c r="A1678" s="69" t="s">
        <v>5483</v>
      </c>
      <c r="B1678" t="s">
        <v>55</v>
      </c>
      <c r="C1678" t="s">
        <v>2861</v>
      </c>
      <c r="D1678" t="s">
        <v>58</v>
      </c>
      <c r="E1678" t="s">
        <v>2851</v>
      </c>
      <c r="F1678" t="s">
        <v>2852</v>
      </c>
      <c r="G1678" t="s">
        <v>5438</v>
      </c>
      <c r="H1678" t="s">
        <v>1333</v>
      </c>
      <c r="I1678" t="s">
        <v>4637</v>
      </c>
    </row>
    <row r="1679" spans="1:11">
      <c r="A1679" s="69" t="s">
        <v>5483</v>
      </c>
      <c r="B1679" t="s">
        <v>55</v>
      </c>
      <c r="C1679" t="s">
        <v>2862</v>
      </c>
      <c r="D1679" t="s">
        <v>2863</v>
      </c>
      <c r="G1679" t="s">
        <v>5435</v>
      </c>
      <c r="I1679" t="s">
        <v>4637</v>
      </c>
    </row>
    <row r="1680" spans="1:11">
      <c r="A1680" s="69" t="s">
        <v>5483</v>
      </c>
      <c r="B1680" t="s">
        <v>55</v>
      </c>
      <c r="C1680" t="s">
        <v>2864</v>
      </c>
      <c r="D1680" t="s">
        <v>2863</v>
      </c>
      <c r="G1680" t="s">
        <v>5435</v>
      </c>
      <c r="I1680" t="s">
        <v>4637</v>
      </c>
    </row>
    <row r="1681" spans="1:11">
      <c r="A1681" s="69" t="s">
        <v>5483</v>
      </c>
      <c r="B1681" t="s">
        <v>55</v>
      </c>
      <c r="C1681" t="s">
        <v>2865</v>
      </c>
      <c r="D1681" t="s">
        <v>2866</v>
      </c>
      <c r="G1681" t="s">
        <v>5435</v>
      </c>
      <c r="I1681" t="s">
        <v>4637</v>
      </c>
    </row>
    <row r="1682" spans="1:11">
      <c r="A1682" s="69" t="s">
        <v>5483</v>
      </c>
      <c r="B1682" t="s">
        <v>55</v>
      </c>
      <c r="C1682" t="s">
        <v>2867</v>
      </c>
      <c r="D1682" t="s">
        <v>2868</v>
      </c>
      <c r="G1682" t="s">
        <v>5435</v>
      </c>
      <c r="I1682" t="s">
        <v>4637</v>
      </c>
    </row>
    <row r="1683" spans="1:11">
      <c r="A1683" s="69" t="s">
        <v>5483</v>
      </c>
      <c r="B1683" t="s">
        <v>55</v>
      </c>
      <c r="C1683" t="s">
        <v>2869</v>
      </c>
      <c r="D1683" t="s">
        <v>2868</v>
      </c>
      <c r="G1683" t="s">
        <v>5435</v>
      </c>
      <c r="I1683" t="s">
        <v>4637</v>
      </c>
    </row>
    <row r="1684" spans="1:11">
      <c r="A1684" s="69" t="s">
        <v>5483</v>
      </c>
      <c r="B1684" t="s">
        <v>55</v>
      </c>
      <c r="C1684" t="s">
        <v>2870</v>
      </c>
      <c r="D1684" t="s">
        <v>2868</v>
      </c>
      <c r="G1684" t="s">
        <v>5435</v>
      </c>
      <c r="I1684" t="s">
        <v>4637</v>
      </c>
    </row>
    <row r="1685" spans="1:11">
      <c r="A1685" s="69" t="s">
        <v>5483</v>
      </c>
      <c r="B1685" t="s">
        <v>55</v>
      </c>
      <c r="C1685" t="s">
        <v>2871</v>
      </c>
      <c r="D1685" t="s">
        <v>2868</v>
      </c>
      <c r="G1685" t="s">
        <v>5435</v>
      </c>
      <c r="I1685" t="s">
        <v>4637</v>
      </c>
    </row>
    <row r="1686" spans="1:11">
      <c r="A1686" s="69" t="s">
        <v>5483</v>
      </c>
      <c r="B1686" t="s">
        <v>55</v>
      </c>
      <c r="C1686" t="s">
        <v>2872</v>
      </c>
      <c r="D1686" t="s">
        <v>36</v>
      </c>
      <c r="G1686" t="s">
        <v>5435</v>
      </c>
      <c r="I1686" t="s">
        <v>4637</v>
      </c>
    </row>
    <row r="1687" spans="1:11">
      <c r="A1687" s="69" t="s">
        <v>5483</v>
      </c>
      <c r="B1687" t="s">
        <v>55</v>
      </c>
      <c r="C1687" t="s">
        <v>2873</v>
      </c>
      <c r="D1687" t="s">
        <v>35</v>
      </c>
      <c r="G1687" t="s">
        <v>5435</v>
      </c>
      <c r="I1687" t="s">
        <v>4637</v>
      </c>
    </row>
    <row r="1688" spans="1:11">
      <c r="A1688" s="69" t="s">
        <v>5483</v>
      </c>
      <c r="B1688" t="s">
        <v>55</v>
      </c>
      <c r="C1688" t="s">
        <v>2874</v>
      </c>
      <c r="D1688" t="s">
        <v>40</v>
      </c>
      <c r="G1688" t="s">
        <v>5435</v>
      </c>
      <c r="I1688" t="s">
        <v>4637</v>
      </c>
    </row>
    <row r="1689" spans="1:11">
      <c r="A1689" s="69" t="s">
        <v>5483</v>
      </c>
      <c r="B1689" t="s">
        <v>55</v>
      </c>
      <c r="C1689" t="s">
        <v>2875</v>
      </c>
      <c r="D1689" t="s">
        <v>2876</v>
      </c>
      <c r="G1689" t="s">
        <v>5435</v>
      </c>
      <c r="I1689" t="s">
        <v>4637</v>
      </c>
    </row>
    <row r="1690" spans="1:11">
      <c r="A1690" s="69" t="s">
        <v>5483</v>
      </c>
      <c r="B1690" t="s">
        <v>55</v>
      </c>
      <c r="C1690" t="s">
        <v>2877</v>
      </c>
      <c r="D1690" t="s">
        <v>35</v>
      </c>
      <c r="G1690" t="s">
        <v>5435</v>
      </c>
      <c r="I1690" t="s">
        <v>4637</v>
      </c>
    </row>
    <row r="1691" spans="1:11">
      <c r="A1691" s="69" t="s">
        <v>5483</v>
      </c>
      <c r="B1691" t="s">
        <v>55</v>
      </c>
      <c r="C1691" t="s">
        <v>2878</v>
      </c>
      <c r="D1691" t="s">
        <v>42</v>
      </c>
      <c r="E1691" t="s">
        <v>2847</v>
      </c>
      <c r="F1691" t="s">
        <v>2879</v>
      </c>
      <c r="G1691" t="s">
        <v>5485</v>
      </c>
      <c r="H1691" t="s">
        <v>3030</v>
      </c>
      <c r="I1691" t="s">
        <v>4637</v>
      </c>
      <c r="J1691" t="s">
        <v>2788</v>
      </c>
      <c r="K1691" t="s">
        <v>231</v>
      </c>
    </row>
    <row r="1692" spans="1:11">
      <c r="A1692" s="69" t="s">
        <v>5483</v>
      </c>
      <c r="B1692" t="s">
        <v>55</v>
      </c>
      <c r="C1692" t="s">
        <v>3038</v>
      </c>
      <c r="D1692" t="s">
        <v>35</v>
      </c>
      <c r="E1692" t="s">
        <v>669</v>
      </c>
      <c r="F1692" t="s">
        <v>3039</v>
      </c>
      <c r="G1692" t="s">
        <v>5484</v>
      </c>
      <c r="H1692" t="s">
        <v>669</v>
      </c>
      <c r="I1692" t="s">
        <v>4637</v>
      </c>
      <c r="J1692" t="s">
        <v>715</v>
      </c>
      <c r="K1692" t="s">
        <v>257</v>
      </c>
    </row>
    <row r="1693" spans="1:11">
      <c r="A1693" s="69" t="s">
        <v>5483</v>
      </c>
      <c r="B1693" t="s">
        <v>55</v>
      </c>
      <c r="C1693" t="s">
        <v>2880</v>
      </c>
      <c r="D1693" t="s">
        <v>2881</v>
      </c>
      <c r="E1693" t="s">
        <v>1333</v>
      </c>
      <c r="F1693" t="s">
        <v>2882</v>
      </c>
      <c r="G1693" t="s">
        <v>5438</v>
      </c>
      <c r="H1693" t="s">
        <v>1333</v>
      </c>
      <c r="I1693" t="s">
        <v>4637</v>
      </c>
    </row>
    <row r="1694" spans="1:11">
      <c r="A1694" s="69" t="s">
        <v>5483</v>
      </c>
      <c r="B1694" t="s">
        <v>59</v>
      </c>
      <c r="C1694" t="s">
        <v>3041</v>
      </c>
      <c r="D1694" t="s">
        <v>35</v>
      </c>
      <c r="E1694" t="s">
        <v>669</v>
      </c>
      <c r="F1694" t="s">
        <v>3042</v>
      </c>
      <c r="G1694" t="s">
        <v>5484</v>
      </c>
      <c r="H1694" t="s">
        <v>669</v>
      </c>
      <c r="I1694" t="s">
        <v>4641</v>
      </c>
      <c r="J1694" t="s">
        <v>715</v>
      </c>
      <c r="K1694" t="s">
        <v>257</v>
      </c>
    </row>
    <row r="1695" spans="1:11">
      <c r="A1695" s="69" t="s">
        <v>5483</v>
      </c>
      <c r="B1695" t="s">
        <v>59</v>
      </c>
      <c r="C1695" t="s">
        <v>3043</v>
      </c>
      <c r="D1695" t="s">
        <v>35</v>
      </c>
      <c r="E1695" t="s">
        <v>669</v>
      </c>
      <c r="F1695" t="s">
        <v>3044</v>
      </c>
      <c r="G1695" t="s">
        <v>5484</v>
      </c>
      <c r="H1695" t="s">
        <v>669</v>
      </c>
      <c r="I1695" t="s">
        <v>4641</v>
      </c>
      <c r="J1695" t="s">
        <v>715</v>
      </c>
      <c r="K1695" t="s">
        <v>257</v>
      </c>
    </row>
    <row r="1696" spans="1:11">
      <c r="A1696" s="69" t="s">
        <v>5483</v>
      </c>
      <c r="B1696" t="s">
        <v>59</v>
      </c>
      <c r="C1696" t="s">
        <v>3045</v>
      </c>
      <c r="D1696" t="s">
        <v>2863</v>
      </c>
      <c r="E1696" t="s">
        <v>669</v>
      </c>
      <c r="G1696" t="s">
        <v>5484</v>
      </c>
      <c r="H1696" t="s">
        <v>669</v>
      </c>
      <c r="I1696" t="s">
        <v>4641</v>
      </c>
      <c r="J1696" t="s">
        <v>715</v>
      </c>
      <c r="K1696" t="s">
        <v>257</v>
      </c>
    </row>
    <row r="1697" spans="1:11">
      <c r="A1697" s="69" t="s">
        <v>5483</v>
      </c>
      <c r="B1697" t="s">
        <v>59</v>
      </c>
      <c r="C1697" t="s">
        <v>2887</v>
      </c>
      <c r="D1697" t="s">
        <v>40</v>
      </c>
      <c r="F1697" t="s">
        <v>2888</v>
      </c>
      <c r="G1697" t="s">
        <v>5435</v>
      </c>
      <c r="I1697" t="s">
        <v>4641</v>
      </c>
    </row>
    <row r="1698" spans="1:11">
      <c r="A1698" s="69" t="s">
        <v>5483</v>
      </c>
      <c r="B1698" t="s">
        <v>70</v>
      </c>
      <c r="C1698" t="s">
        <v>3047</v>
      </c>
      <c r="D1698" t="s">
        <v>40</v>
      </c>
      <c r="E1698" t="s">
        <v>3048</v>
      </c>
      <c r="F1698" t="s">
        <v>3049</v>
      </c>
      <c r="G1698" t="s">
        <v>5484</v>
      </c>
      <c r="H1698" t="s">
        <v>669</v>
      </c>
      <c r="I1698" t="s">
        <v>4645</v>
      </c>
      <c r="J1698" t="s">
        <v>715</v>
      </c>
      <c r="K1698" t="s">
        <v>257</v>
      </c>
    </row>
    <row r="1699" spans="1:11">
      <c r="A1699" s="69" t="s">
        <v>5483</v>
      </c>
      <c r="B1699" t="s">
        <v>70</v>
      </c>
      <c r="C1699" t="s">
        <v>2890</v>
      </c>
      <c r="D1699" t="s">
        <v>42</v>
      </c>
      <c r="E1699" t="s">
        <v>2847</v>
      </c>
      <c r="F1699" t="s">
        <v>2891</v>
      </c>
      <c r="G1699" t="s">
        <v>5485</v>
      </c>
      <c r="H1699" t="s">
        <v>3030</v>
      </c>
      <c r="I1699" t="s">
        <v>4645</v>
      </c>
      <c r="J1699" t="s">
        <v>2788</v>
      </c>
      <c r="K1699" t="s">
        <v>231</v>
      </c>
    </row>
    <row r="1700" spans="1:11">
      <c r="A1700" s="69" t="s">
        <v>5483</v>
      </c>
      <c r="B1700" t="s">
        <v>70</v>
      </c>
      <c r="C1700" t="s">
        <v>2892</v>
      </c>
      <c r="D1700" t="s">
        <v>42</v>
      </c>
      <c r="E1700" t="s">
        <v>2893</v>
      </c>
      <c r="F1700" t="s">
        <v>2895</v>
      </c>
      <c r="G1700" t="s">
        <v>5485</v>
      </c>
      <c r="H1700" t="s">
        <v>3050</v>
      </c>
      <c r="I1700" t="s">
        <v>4645</v>
      </c>
      <c r="J1700" t="s">
        <v>2788</v>
      </c>
      <c r="K1700" t="s">
        <v>231</v>
      </c>
    </row>
    <row r="1701" spans="1:11">
      <c r="A1701" s="69" t="s">
        <v>5483</v>
      </c>
      <c r="B1701" t="s">
        <v>70</v>
      </c>
      <c r="C1701" t="s">
        <v>2896</v>
      </c>
      <c r="D1701" t="s">
        <v>44</v>
      </c>
      <c r="E1701" t="s">
        <v>2897</v>
      </c>
      <c r="F1701" t="s">
        <v>2898</v>
      </c>
      <c r="G1701" t="s">
        <v>5438</v>
      </c>
      <c r="H1701" t="s">
        <v>1333</v>
      </c>
      <c r="I1701" t="s">
        <v>4645</v>
      </c>
    </row>
    <row r="1702" spans="1:11">
      <c r="A1702" s="69" t="s">
        <v>5483</v>
      </c>
      <c r="B1702" t="s">
        <v>70</v>
      </c>
      <c r="C1702" t="s">
        <v>3051</v>
      </c>
      <c r="D1702" t="s">
        <v>56</v>
      </c>
      <c r="E1702" t="s">
        <v>669</v>
      </c>
      <c r="F1702" t="s">
        <v>3052</v>
      </c>
      <c r="G1702" t="s">
        <v>5484</v>
      </c>
      <c r="H1702" t="s">
        <v>669</v>
      </c>
      <c r="I1702" t="s">
        <v>4645</v>
      </c>
      <c r="J1702" t="s">
        <v>715</v>
      </c>
      <c r="K1702" t="s">
        <v>257</v>
      </c>
    </row>
    <row r="1703" spans="1:11">
      <c r="A1703" s="69" t="s">
        <v>5483</v>
      </c>
      <c r="B1703" t="s">
        <v>70</v>
      </c>
      <c r="C1703" t="s">
        <v>2899</v>
      </c>
      <c r="D1703" t="s">
        <v>56</v>
      </c>
      <c r="E1703" t="s">
        <v>2847</v>
      </c>
      <c r="F1703" t="s">
        <v>2891</v>
      </c>
      <c r="G1703" t="s">
        <v>5485</v>
      </c>
      <c r="H1703" t="s">
        <v>3030</v>
      </c>
      <c r="I1703" t="s">
        <v>4645</v>
      </c>
      <c r="J1703" t="s">
        <v>2788</v>
      </c>
      <c r="K1703" t="s">
        <v>231</v>
      </c>
    </row>
    <row r="1704" spans="1:11">
      <c r="A1704" s="69" t="s">
        <v>5483</v>
      </c>
      <c r="B1704" t="s">
        <v>70</v>
      </c>
      <c r="C1704" t="s">
        <v>2900</v>
      </c>
      <c r="D1704" t="s">
        <v>58</v>
      </c>
      <c r="E1704" t="s">
        <v>1333</v>
      </c>
      <c r="F1704" t="s">
        <v>2901</v>
      </c>
      <c r="G1704" t="s">
        <v>5438</v>
      </c>
      <c r="H1704" t="s">
        <v>1333</v>
      </c>
      <c r="I1704" t="s">
        <v>4645</v>
      </c>
    </row>
    <row r="1705" spans="1:11">
      <c r="A1705" s="69" t="s">
        <v>5483</v>
      </c>
      <c r="B1705" t="s">
        <v>70</v>
      </c>
      <c r="C1705" t="s">
        <v>2902</v>
      </c>
      <c r="D1705" t="s">
        <v>35</v>
      </c>
      <c r="E1705" t="s">
        <v>2847</v>
      </c>
      <c r="G1705" t="s">
        <v>5485</v>
      </c>
      <c r="H1705" t="s">
        <v>3030</v>
      </c>
      <c r="I1705" t="s">
        <v>4645</v>
      </c>
      <c r="J1705" t="s">
        <v>2788</v>
      </c>
      <c r="K1705" t="s">
        <v>231</v>
      </c>
    </row>
    <row r="1706" spans="1:11">
      <c r="A1706" s="69" t="s">
        <v>5483</v>
      </c>
      <c r="B1706" t="s">
        <v>70</v>
      </c>
      <c r="C1706" t="s">
        <v>2903</v>
      </c>
      <c r="D1706" t="s">
        <v>36</v>
      </c>
      <c r="G1706" t="s">
        <v>5435</v>
      </c>
      <c r="I1706" t="s">
        <v>4645</v>
      </c>
    </row>
    <row r="1707" spans="1:11">
      <c r="A1707" s="69" t="s">
        <v>5483</v>
      </c>
      <c r="B1707" t="s">
        <v>70</v>
      </c>
      <c r="C1707" t="s">
        <v>3057</v>
      </c>
      <c r="D1707" t="s">
        <v>3058</v>
      </c>
      <c r="E1707" t="s">
        <v>669</v>
      </c>
      <c r="F1707" t="s">
        <v>3059</v>
      </c>
      <c r="G1707" t="s">
        <v>5484</v>
      </c>
      <c r="H1707" t="s">
        <v>669</v>
      </c>
      <c r="I1707" t="s">
        <v>4645</v>
      </c>
      <c r="J1707" t="s">
        <v>715</v>
      </c>
      <c r="K1707" t="s">
        <v>257</v>
      </c>
    </row>
    <row r="1708" spans="1:11">
      <c r="A1708" s="69" t="s">
        <v>5483</v>
      </c>
      <c r="B1708" t="s">
        <v>106</v>
      </c>
      <c r="C1708" t="s">
        <v>3061</v>
      </c>
      <c r="D1708" t="s">
        <v>38</v>
      </c>
      <c r="E1708" t="s">
        <v>669</v>
      </c>
      <c r="F1708" t="s">
        <v>3062</v>
      </c>
      <c r="G1708" t="s">
        <v>5484</v>
      </c>
      <c r="H1708" t="s">
        <v>669</v>
      </c>
      <c r="I1708" t="s">
        <v>4649</v>
      </c>
      <c r="J1708" t="s">
        <v>715</v>
      </c>
      <c r="K1708" t="s">
        <v>257</v>
      </c>
    </row>
    <row r="1709" spans="1:11">
      <c r="A1709" s="69" t="s">
        <v>5483</v>
      </c>
      <c r="B1709" t="s">
        <v>106</v>
      </c>
      <c r="C1709" t="s">
        <v>2911</v>
      </c>
      <c r="D1709" t="s">
        <v>40</v>
      </c>
      <c r="E1709" t="s">
        <v>2847</v>
      </c>
      <c r="G1709" t="s">
        <v>5485</v>
      </c>
      <c r="H1709" t="s">
        <v>3030</v>
      </c>
      <c r="I1709" t="s">
        <v>4649</v>
      </c>
      <c r="J1709" t="s">
        <v>2788</v>
      </c>
      <c r="K1709" t="s">
        <v>231</v>
      </c>
    </row>
    <row r="1710" spans="1:11">
      <c r="A1710" s="69" t="s">
        <v>5483</v>
      </c>
      <c r="B1710" t="s">
        <v>106</v>
      </c>
      <c r="C1710" t="s">
        <v>3063</v>
      </c>
      <c r="D1710" t="s">
        <v>40</v>
      </c>
      <c r="E1710" t="s">
        <v>669</v>
      </c>
      <c r="F1710" t="s">
        <v>3064</v>
      </c>
      <c r="G1710" t="s">
        <v>5484</v>
      </c>
      <c r="H1710" t="s">
        <v>669</v>
      </c>
      <c r="I1710" t="s">
        <v>4649</v>
      </c>
      <c r="J1710" t="s">
        <v>715</v>
      </c>
      <c r="K1710" t="s">
        <v>257</v>
      </c>
    </row>
    <row r="1711" spans="1:11">
      <c r="A1711" s="69" t="s">
        <v>5483</v>
      </c>
      <c r="B1711" t="s">
        <v>106</v>
      </c>
      <c r="C1711" t="s">
        <v>2912</v>
      </c>
      <c r="D1711" t="s">
        <v>42</v>
      </c>
      <c r="E1711" t="s">
        <v>2893</v>
      </c>
      <c r="G1711" t="s">
        <v>5485</v>
      </c>
      <c r="H1711" t="s">
        <v>3050</v>
      </c>
      <c r="I1711" t="s">
        <v>4649</v>
      </c>
      <c r="J1711" t="s">
        <v>2788</v>
      </c>
      <c r="K1711" t="s">
        <v>231</v>
      </c>
    </row>
    <row r="1712" spans="1:11">
      <c r="A1712" s="69" t="s">
        <v>5483</v>
      </c>
      <c r="B1712" t="s">
        <v>106</v>
      </c>
      <c r="C1712" t="s">
        <v>2913</v>
      </c>
      <c r="D1712" t="s">
        <v>57</v>
      </c>
      <c r="E1712" t="s">
        <v>2847</v>
      </c>
      <c r="F1712" t="s">
        <v>2914</v>
      </c>
      <c r="G1712" t="s">
        <v>5485</v>
      </c>
      <c r="H1712" t="s">
        <v>3030</v>
      </c>
      <c r="I1712" t="s">
        <v>4649</v>
      </c>
      <c r="J1712" t="s">
        <v>2788</v>
      </c>
      <c r="K1712" t="s">
        <v>231</v>
      </c>
    </row>
    <row r="1713" spans="1:11">
      <c r="A1713" s="69" t="s">
        <v>5483</v>
      </c>
      <c r="B1713" t="s">
        <v>106</v>
      </c>
      <c r="C1713" t="s">
        <v>3065</v>
      </c>
      <c r="E1713" t="s">
        <v>3066</v>
      </c>
      <c r="F1713" t="s">
        <v>3067</v>
      </c>
      <c r="G1713" t="s">
        <v>5484</v>
      </c>
      <c r="H1713" t="s">
        <v>669</v>
      </c>
      <c r="I1713" t="s">
        <v>4649</v>
      </c>
      <c r="J1713" t="s">
        <v>715</v>
      </c>
      <c r="K1713" t="s">
        <v>257</v>
      </c>
    </row>
    <row r="1714" spans="1:11">
      <c r="A1714" s="69" t="s">
        <v>5483</v>
      </c>
      <c r="B1714" t="s">
        <v>106</v>
      </c>
      <c r="C1714" t="s">
        <v>2915</v>
      </c>
      <c r="D1714" t="s">
        <v>2916</v>
      </c>
      <c r="E1714" t="s">
        <v>1333</v>
      </c>
      <c r="G1714" t="s">
        <v>5438</v>
      </c>
      <c r="H1714" t="s">
        <v>1333</v>
      </c>
      <c r="I1714" t="s">
        <v>4649</v>
      </c>
    </row>
    <row r="1715" spans="1:11">
      <c r="A1715" s="69" t="s">
        <v>5483</v>
      </c>
      <c r="B1715" t="s">
        <v>72</v>
      </c>
      <c r="C1715" t="s">
        <v>3069</v>
      </c>
      <c r="D1715" t="s">
        <v>36</v>
      </c>
      <c r="E1715" t="s">
        <v>669</v>
      </c>
      <c r="G1715" t="s">
        <v>5484</v>
      </c>
      <c r="H1715" t="s">
        <v>669</v>
      </c>
      <c r="I1715" t="s">
        <v>4653</v>
      </c>
      <c r="J1715" t="s">
        <v>715</v>
      </c>
      <c r="K1715" t="s">
        <v>257</v>
      </c>
    </row>
    <row r="1716" spans="1:11">
      <c r="A1716" s="69" t="s">
        <v>5483</v>
      </c>
      <c r="B1716" t="s">
        <v>72</v>
      </c>
      <c r="C1716" t="s">
        <v>3070</v>
      </c>
      <c r="D1716" t="s">
        <v>42</v>
      </c>
      <c r="E1716" t="s">
        <v>3071</v>
      </c>
      <c r="F1716" t="s">
        <v>3072</v>
      </c>
      <c r="G1716" t="s">
        <v>5484</v>
      </c>
      <c r="H1716" t="s">
        <v>669</v>
      </c>
      <c r="I1716" t="s">
        <v>4653</v>
      </c>
      <c r="J1716" t="s">
        <v>715</v>
      </c>
      <c r="K1716" t="s">
        <v>257</v>
      </c>
    </row>
    <row r="1717" spans="1:11">
      <c r="A1717" s="69" t="s">
        <v>5483</v>
      </c>
      <c r="B1717" t="s">
        <v>72</v>
      </c>
      <c r="C1717" t="s">
        <v>2918</v>
      </c>
      <c r="D1717" t="s">
        <v>36</v>
      </c>
      <c r="E1717" t="s">
        <v>2893</v>
      </c>
      <c r="G1717" t="s">
        <v>5485</v>
      </c>
      <c r="H1717" t="s">
        <v>3050</v>
      </c>
      <c r="I1717" t="s">
        <v>4653</v>
      </c>
      <c r="J1717" t="s">
        <v>2788</v>
      </c>
      <c r="K1717" t="s">
        <v>231</v>
      </c>
    </row>
    <row r="1718" spans="1:11">
      <c r="A1718" s="69" t="s">
        <v>5483</v>
      </c>
      <c r="B1718" t="s">
        <v>72</v>
      </c>
      <c r="C1718" t="s">
        <v>2919</v>
      </c>
      <c r="D1718" t="s">
        <v>36</v>
      </c>
      <c r="F1718" t="s">
        <v>2920</v>
      </c>
      <c r="G1718" t="s">
        <v>5435</v>
      </c>
      <c r="I1718" t="s">
        <v>4653</v>
      </c>
    </row>
    <row r="1719" spans="1:11">
      <c r="A1719" s="69" t="s">
        <v>5483</v>
      </c>
      <c r="B1719" t="s">
        <v>72</v>
      </c>
      <c r="C1719" t="s">
        <v>3073</v>
      </c>
      <c r="D1719" t="s">
        <v>40</v>
      </c>
      <c r="E1719" t="s">
        <v>3074</v>
      </c>
      <c r="F1719" t="s">
        <v>3075</v>
      </c>
      <c r="G1719" t="s">
        <v>5484</v>
      </c>
      <c r="H1719" t="s">
        <v>669</v>
      </c>
      <c r="I1719" t="s">
        <v>4653</v>
      </c>
      <c r="J1719" t="s">
        <v>715</v>
      </c>
      <c r="K1719" t="s">
        <v>257</v>
      </c>
    </row>
    <row r="1720" spans="1:11">
      <c r="A1720" s="69" t="s">
        <v>5483</v>
      </c>
      <c r="B1720" t="s">
        <v>72</v>
      </c>
      <c r="C1720" t="s">
        <v>3076</v>
      </c>
      <c r="D1720" t="s">
        <v>40</v>
      </c>
      <c r="E1720" t="s">
        <v>669</v>
      </c>
      <c r="F1720" t="s">
        <v>3077</v>
      </c>
      <c r="G1720" t="s">
        <v>5484</v>
      </c>
      <c r="H1720" t="s">
        <v>669</v>
      </c>
      <c r="I1720" t="s">
        <v>4653</v>
      </c>
      <c r="J1720" t="s">
        <v>715</v>
      </c>
      <c r="K1720" t="s">
        <v>257</v>
      </c>
    </row>
    <row r="1721" spans="1:11">
      <c r="A1721" s="69" t="s">
        <v>5483</v>
      </c>
      <c r="B1721" t="s">
        <v>72</v>
      </c>
      <c r="C1721" t="s">
        <v>3078</v>
      </c>
      <c r="D1721" t="s">
        <v>42</v>
      </c>
      <c r="E1721" t="s">
        <v>3074</v>
      </c>
      <c r="F1721" t="s">
        <v>3079</v>
      </c>
      <c r="G1721" t="s">
        <v>5484</v>
      </c>
      <c r="H1721" t="s">
        <v>669</v>
      </c>
      <c r="I1721" t="s">
        <v>4653</v>
      </c>
      <c r="J1721" t="s">
        <v>715</v>
      </c>
      <c r="K1721" t="s">
        <v>257</v>
      </c>
    </row>
    <row r="1722" spans="1:11">
      <c r="A1722" s="69" t="s">
        <v>5483</v>
      </c>
      <c r="B1722" t="s">
        <v>72</v>
      </c>
      <c r="C1722" t="s">
        <v>2921</v>
      </c>
      <c r="D1722" t="s">
        <v>42</v>
      </c>
      <c r="E1722" t="s">
        <v>2922</v>
      </c>
      <c r="F1722" t="s">
        <v>2923</v>
      </c>
      <c r="G1722" t="s">
        <v>5485</v>
      </c>
      <c r="H1722" t="s">
        <v>3030</v>
      </c>
      <c r="I1722" t="s">
        <v>4653</v>
      </c>
      <c r="J1722" t="s">
        <v>2788</v>
      </c>
      <c r="K1722" t="s">
        <v>231</v>
      </c>
    </row>
    <row r="1723" spans="1:11">
      <c r="A1723" s="69" t="s">
        <v>5483</v>
      </c>
      <c r="B1723" t="s">
        <v>72</v>
      </c>
      <c r="C1723" t="s">
        <v>3080</v>
      </c>
      <c r="D1723" t="s">
        <v>42</v>
      </c>
      <c r="E1723" t="s">
        <v>669</v>
      </c>
      <c r="F1723" t="s">
        <v>3081</v>
      </c>
      <c r="G1723" t="s">
        <v>5484</v>
      </c>
      <c r="H1723" t="s">
        <v>669</v>
      </c>
      <c r="I1723" t="s">
        <v>4653</v>
      </c>
      <c r="J1723" t="s">
        <v>715</v>
      </c>
      <c r="K1723" t="s">
        <v>257</v>
      </c>
    </row>
    <row r="1724" spans="1:11">
      <c r="A1724" s="69" t="s">
        <v>5483</v>
      </c>
      <c r="B1724" t="s">
        <v>72</v>
      </c>
      <c r="C1724" t="s">
        <v>2924</v>
      </c>
      <c r="D1724" t="s">
        <v>44</v>
      </c>
      <c r="E1724" t="s">
        <v>2847</v>
      </c>
      <c r="F1724" t="s">
        <v>2925</v>
      </c>
      <c r="G1724" t="s">
        <v>5485</v>
      </c>
      <c r="H1724" t="s">
        <v>3030</v>
      </c>
      <c r="I1724" t="s">
        <v>4653</v>
      </c>
      <c r="J1724" t="s">
        <v>2788</v>
      </c>
      <c r="K1724" t="s">
        <v>231</v>
      </c>
    </row>
    <row r="1725" spans="1:11">
      <c r="A1725" s="69" t="s">
        <v>5483</v>
      </c>
      <c r="B1725" t="s">
        <v>72</v>
      </c>
      <c r="C1725" t="s">
        <v>3082</v>
      </c>
      <c r="D1725" t="s">
        <v>2876</v>
      </c>
      <c r="E1725" t="s">
        <v>3083</v>
      </c>
      <c r="F1725" t="s">
        <v>3084</v>
      </c>
      <c r="G1725" t="s">
        <v>5484</v>
      </c>
      <c r="H1725" t="s">
        <v>669</v>
      </c>
      <c r="I1725" t="s">
        <v>4653</v>
      </c>
      <c r="J1725" t="s">
        <v>715</v>
      </c>
      <c r="K1725" t="s">
        <v>257</v>
      </c>
    </row>
    <row r="1726" spans="1:11">
      <c r="A1726" s="69" t="s">
        <v>5483</v>
      </c>
      <c r="B1726" t="s">
        <v>72</v>
      </c>
      <c r="C1726" t="s">
        <v>2926</v>
      </c>
      <c r="D1726" t="s">
        <v>58</v>
      </c>
      <c r="G1726" t="s">
        <v>5435</v>
      </c>
      <c r="I1726" t="s">
        <v>4653</v>
      </c>
    </row>
    <row r="1727" spans="1:11">
      <c r="A1727" s="69" t="s">
        <v>5483</v>
      </c>
      <c r="B1727" t="s">
        <v>72</v>
      </c>
      <c r="C1727" t="s">
        <v>2927</v>
      </c>
      <c r="D1727" t="s">
        <v>40</v>
      </c>
      <c r="G1727" t="s">
        <v>5435</v>
      </c>
      <c r="I1727" t="s">
        <v>4653</v>
      </c>
    </row>
    <row r="1728" spans="1:11">
      <c r="A1728" s="69" t="s">
        <v>5483</v>
      </c>
      <c r="B1728" t="s">
        <v>72</v>
      </c>
      <c r="C1728" t="s">
        <v>2928</v>
      </c>
      <c r="D1728" t="s">
        <v>42</v>
      </c>
      <c r="G1728" t="s">
        <v>5435</v>
      </c>
      <c r="I1728" t="s">
        <v>4653</v>
      </c>
    </row>
    <row r="1729" spans="1:11">
      <c r="A1729" s="69" t="s">
        <v>5483</v>
      </c>
      <c r="B1729" t="s">
        <v>72</v>
      </c>
      <c r="C1729" t="s">
        <v>2929</v>
      </c>
      <c r="D1729" t="s">
        <v>42</v>
      </c>
      <c r="G1729" t="s">
        <v>5435</v>
      </c>
      <c r="I1729" t="s">
        <v>4653</v>
      </c>
    </row>
    <row r="1730" spans="1:11">
      <c r="A1730" s="69" t="s">
        <v>5483</v>
      </c>
      <c r="B1730" t="s">
        <v>72</v>
      </c>
      <c r="C1730" t="s">
        <v>2930</v>
      </c>
      <c r="D1730" t="s">
        <v>2876</v>
      </c>
      <c r="G1730" t="s">
        <v>5435</v>
      </c>
      <c r="I1730" t="s">
        <v>4653</v>
      </c>
    </row>
    <row r="1731" spans="1:11">
      <c r="A1731" s="69" t="s">
        <v>5483</v>
      </c>
      <c r="B1731" t="s">
        <v>72</v>
      </c>
      <c r="C1731" t="s">
        <v>2931</v>
      </c>
      <c r="D1731" t="s">
        <v>56</v>
      </c>
      <c r="G1731" t="s">
        <v>5435</v>
      </c>
      <c r="I1731" t="s">
        <v>4653</v>
      </c>
    </row>
    <row r="1732" spans="1:11">
      <c r="A1732" s="69" t="s">
        <v>5483</v>
      </c>
      <c r="B1732" t="s">
        <v>72</v>
      </c>
      <c r="C1732" t="s">
        <v>2932</v>
      </c>
      <c r="D1732" t="s">
        <v>2876</v>
      </c>
      <c r="G1732" t="s">
        <v>5435</v>
      </c>
      <c r="I1732" t="s">
        <v>4653</v>
      </c>
    </row>
    <row r="1733" spans="1:11">
      <c r="A1733" s="69" t="s">
        <v>5483</v>
      </c>
      <c r="B1733" t="s">
        <v>78</v>
      </c>
      <c r="C1733" t="s">
        <v>3086</v>
      </c>
      <c r="D1733" t="s">
        <v>38</v>
      </c>
      <c r="E1733" t="s">
        <v>669</v>
      </c>
      <c r="F1733" t="s">
        <v>3087</v>
      </c>
      <c r="G1733" t="s">
        <v>5484</v>
      </c>
      <c r="H1733" t="s">
        <v>669</v>
      </c>
      <c r="I1733" t="s">
        <v>4657</v>
      </c>
      <c r="J1733" t="s">
        <v>715</v>
      </c>
      <c r="K1733" t="s">
        <v>257</v>
      </c>
    </row>
    <row r="1734" spans="1:11">
      <c r="A1734" s="69" t="s">
        <v>5483</v>
      </c>
      <c r="B1734" t="s">
        <v>78</v>
      </c>
      <c r="C1734" t="s">
        <v>2938</v>
      </c>
      <c r="D1734" t="s">
        <v>44</v>
      </c>
      <c r="G1734" t="s">
        <v>5439</v>
      </c>
      <c r="I1734" t="s">
        <v>4657</v>
      </c>
    </row>
    <row r="1735" spans="1:11">
      <c r="A1735" s="69" t="s">
        <v>5483</v>
      </c>
      <c r="B1735" t="s">
        <v>78</v>
      </c>
      <c r="C1735" t="s">
        <v>2940</v>
      </c>
      <c r="D1735" t="s">
        <v>44</v>
      </c>
      <c r="E1735" t="s">
        <v>2941</v>
      </c>
      <c r="F1735" t="s">
        <v>2943</v>
      </c>
      <c r="G1735" t="s">
        <v>5440</v>
      </c>
      <c r="I1735" t="s">
        <v>4657</v>
      </c>
    </row>
    <row r="1736" spans="1:11">
      <c r="A1736" s="69" t="s">
        <v>5483</v>
      </c>
      <c r="B1736" t="s">
        <v>78</v>
      </c>
      <c r="C1736" t="s">
        <v>2944</v>
      </c>
      <c r="D1736" t="s">
        <v>2876</v>
      </c>
      <c r="G1736" t="s">
        <v>5441</v>
      </c>
      <c r="I1736" t="s">
        <v>4657</v>
      </c>
    </row>
    <row r="1737" spans="1:11">
      <c r="A1737" s="69" t="s">
        <v>5483</v>
      </c>
      <c r="B1737" t="s">
        <v>97</v>
      </c>
      <c r="C1737" t="s">
        <v>3089</v>
      </c>
      <c r="D1737" t="s">
        <v>33</v>
      </c>
      <c r="E1737" t="s">
        <v>3090</v>
      </c>
      <c r="G1737" t="s">
        <v>5484</v>
      </c>
      <c r="H1737" t="s">
        <v>669</v>
      </c>
      <c r="I1737" t="s">
        <v>4661</v>
      </c>
      <c r="J1737" t="s">
        <v>715</v>
      </c>
      <c r="K1737" t="s">
        <v>257</v>
      </c>
    </row>
    <row r="1738" spans="1:11">
      <c r="A1738" s="69" t="s">
        <v>5483</v>
      </c>
      <c r="B1738" t="s">
        <v>97</v>
      </c>
      <c r="C1738" t="s">
        <v>3091</v>
      </c>
      <c r="D1738" t="s">
        <v>57</v>
      </c>
      <c r="E1738" t="s">
        <v>3092</v>
      </c>
      <c r="F1738" t="s">
        <v>3093</v>
      </c>
      <c r="G1738" t="s">
        <v>5484</v>
      </c>
      <c r="H1738" t="s">
        <v>669</v>
      </c>
      <c r="I1738" t="s">
        <v>4661</v>
      </c>
      <c r="J1738" t="s">
        <v>715</v>
      </c>
      <c r="K1738" t="s">
        <v>257</v>
      </c>
    </row>
    <row r="1739" spans="1:11">
      <c r="A1739" s="69" t="s">
        <v>5483</v>
      </c>
      <c r="B1739" t="s">
        <v>97</v>
      </c>
      <c r="C1739" t="s">
        <v>2949</v>
      </c>
      <c r="D1739" t="s">
        <v>56</v>
      </c>
      <c r="G1739" t="s">
        <v>5435</v>
      </c>
      <c r="I1739" t="s">
        <v>4661</v>
      </c>
    </row>
    <row r="1740" spans="1:11">
      <c r="A1740" s="69" t="s">
        <v>5483</v>
      </c>
      <c r="B1740" t="s">
        <v>97</v>
      </c>
      <c r="C1740" t="s">
        <v>2950</v>
      </c>
      <c r="D1740" t="s">
        <v>2951</v>
      </c>
      <c r="E1740" t="s">
        <v>1333</v>
      </c>
      <c r="G1740" t="s">
        <v>5438</v>
      </c>
      <c r="H1740" t="s">
        <v>1333</v>
      </c>
      <c r="I1740" t="s">
        <v>4661</v>
      </c>
    </row>
    <row r="1741" spans="1:11">
      <c r="A1741" s="69" t="s">
        <v>5483</v>
      </c>
      <c r="B1741" t="s">
        <v>97</v>
      </c>
      <c r="C1741" t="s">
        <v>2952</v>
      </c>
      <c r="D1741" t="s">
        <v>2951</v>
      </c>
      <c r="E1741" t="s">
        <v>1333</v>
      </c>
      <c r="G1741" t="s">
        <v>5438</v>
      </c>
      <c r="H1741" t="s">
        <v>1333</v>
      </c>
      <c r="I1741" t="s">
        <v>4661</v>
      </c>
    </row>
    <row r="1742" spans="1:11">
      <c r="A1742" s="69" t="s">
        <v>5483</v>
      </c>
      <c r="B1742" t="s">
        <v>14</v>
      </c>
      <c r="C1742" t="s">
        <v>3095</v>
      </c>
      <c r="D1742" t="s">
        <v>19</v>
      </c>
      <c r="E1742" t="s">
        <v>669</v>
      </c>
      <c r="F1742" t="s">
        <v>3096</v>
      </c>
      <c r="G1742" t="s">
        <v>5484</v>
      </c>
      <c r="H1742" t="s">
        <v>669</v>
      </c>
      <c r="I1742" t="s">
        <v>4664</v>
      </c>
      <c r="J1742" t="s">
        <v>715</v>
      </c>
      <c r="K1742" t="s">
        <v>257</v>
      </c>
    </row>
    <row r="1743" spans="1:11">
      <c r="A1743" s="69" t="s">
        <v>5483</v>
      </c>
      <c r="B1743" t="s">
        <v>14</v>
      </c>
      <c r="C1743" t="s">
        <v>2956</v>
      </c>
      <c r="D1743" t="s">
        <v>2957</v>
      </c>
      <c r="E1743" t="s">
        <v>1333</v>
      </c>
      <c r="G1743" t="s">
        <v>5438</v>
      </c>
      <c r="H1743" t="s">
        <v>1333</v>
      </c>
      <c r="I1743" t="s">
        <v>4664</v>
      </c>
    </row>
    <row r="1744" spans="1:11">
      <c r="A1744" s="69" t="s">
        <v>5483</v>
      </c>
      <c r="B1744" t="s">
        <v>14</v>
      </c>
      <c r="C1744" t="s">
        <v>2958</v>
      </c>
      <c r="E1744" t="s">
        <v>2959</v>
      </c>
      <c r="G1744" t="s">
        <v>5438</v>
      </c>
      <c r="H1744" t="s">
        <v>1333</v>
      </c>
      <c r="I1744" t="s">
        <v>4664</v>
      </c>
    </row>
    <row r="1745" spans="1:11">
      <c r="A1745" s="69" t="s">
        <v>5483</v>
      </c>
      <c r="B1745" t="s">
        <v>47</v>
      </c>
      <c r="C1745" t="s">
        <v>3098</v>
      </c>
      <c r="D1745" t="s">
        <v>2957</v>
      </c>
      <c r="E1745" t="s">
        <v>669</v>
      </c>
      <c r="F1745" t="s">
        <v>3099</v>
      </c>
      <c r="G1745" t="s">
        <v>5484</v>
      </c>
      <c r="H1745" t="s">
        <v>669</v>
      </c>
      <c r="I1745" t="s">
        <v>4676</v>
      </c>
      <c r="J1745" t="s">
        <v>715</v>
      </c>
      <c r="K1745" t="s">
        <v>257</v>
      </c>
    </row>
    <row r="1746" spans="1:11">
      <c r="A1746" s="69" t="s">
        <v>5483</v>
      </c>
      <c r="B1746" t="s">
        <v>47</v>
      </c>
      <c r="C1746" t="s">
        <v>3100</v>
      </c>
      <c r="D1746" t="s">
        <v>3101</v>
      </c>
      <c r="E1746" t="s">
        <v>669</v>
      </c>
      <c r="G1746" t="s">
        <v>5484</v>
      </c>
      <c r="H1746" t="s">
        <v>669</v>
      </c>
      <c r="I1746" t="s">
        <v>4676</v>
      </c>
      <c r="J1746" t="s">
        <v>715</v>
      </c>
      <c r="K1746" t="s">
        <v>257</v>
      </c>
    </row>
    <row r="1747" spans="1:11">
      <c r="A1747" s="69" t="s">
        <v>5483</v>
      </c>
      <c r="B1747" t="s">
        <v>60</v>
      </c>
      <c r="C1747" t="s">
        <v>2961</v>
      </c>
      <c r="D1747" t="s">
        <v>10</v>
      </c>
      <c r="E1747" t="s">
        <v>2847</v>
      </c>
      <c r="G1747" t="s">
        <v>5485</v>
      </c>
      <c r="H1747" t="s">
        <v>3030</v>
      </c>
      <c r="I1747" t="s">
        <v>4680</v>
      </c>
      <c r="J1747" t="s">
        <v>2788</v>
      </c>
      <c r="K1747" t="s">
        <v>231</v>
      </c>
    </row>
    <row r="1748" spans="1:11">
      <c r="A1748" s="69" t="s">
        <v>5483</v>
      </c>
      <c r="B1748" t="s">
        <v>60</v>
      </c>
      <c r="C1748" t="s">
        <v>2962</v>
      </c>
      <c r="D1748" t="s">
        <v>10</v>
      </c>
      <c r="E1748" t="s">
        <v>2847</v>
      </c>
      <c r="G1748" t="s">
        <v>5485</v>
      </c>
      <c r="H1748" t="s">
        <v>3030</v>
      </c>
      <c r="I1748" t="s">
        <v>4680</v>
      </c>
      <c r="J1748" t="s">
        <v>2788</v>
      </c>
      <c r="K1748" t="s">
        <v>231</v>
      </c>
    </row>
    <row r="1749" spans="1:11">
      <c r="A1749" s="69" t="s">
        <v>5483</v>
      </c>
      <c r="B1749" t="s">
        <v>60</v>
      </c>
      <c r="C1749" t="s">
        <v>2963</v>
      </c>
      <c r="D1749" t="s">
        <v>10</v>
      </c>
      <c r="E1749" t="s">
        <v>2847</v>
      </c>
      <c r="G1749" t="s">
        <v>5485</v>
      </c>
      <c r="H1749" t="s">
        <v>3030</v>
      </c>
      <c r="I1749" t="s">
        <v>4680</v>
      </c>
      <c r="J1749" t="s">
        <v>2788</v>
      </c>
      <c r="K1749" t="s">
        <v>231</v>
      </c>
    </row>
    <row r="1750" spans="1:11">
      <c r="A1750" s="69" t="s">
        <v>5483</v>
      </c>
      <c r="B1750" t="s">
        <v>60</v>
      </c>
      <c r="C1750" t="s">
        <v>2964</v>
      </c>
      <c r="D1750" t="s">
        <v>10</v>
      </c>
      <c r="E1750" t="s">
        <v>2847</v>
      </c>
      <c r="G1750" t="s">
        <v>5485</v>
      </c>
      <c r="H1750" t="s">
        <v>3030</v>
      </c>
      <c r="I1750" t="s">
        <v>4680</v>
      </c>
      <c r="J1750" t="s">
        <v>2788</v>
      </c>
      <c r="K1750" t="s">
        <v>231</v>
      </c>
    </row>
    <row r="1751" spans="1:11">
      <c r="A1751" s="69" t="s">
        <v>5483</v>
      </c>
      <c r="B1751" t="s">
        <v>54</v>
      </c>
      <c r="C1751" t="s">
        <v>2966</v>
      </c>
      <c r="D1751" t="s">
        <v>2957</v>
      </c>
      <c r="E1751" t="s">
        <v>2847</v>
      </c>
      <c r="G1751" t="s">
        <v>5485</v>
      </c>
      <c r="H1751" t="s">
        <v>3030</v>
      </c>
      <c r="I1751" t="s">
        <v>4682</v>
      </c>
      <c r="J1751" t="s">
        <v>2788</v>
      </c>
      <c r="K1751" t="s">
        <v>231</v>
      </c>
    </row>
    <row r="1752" spans="1:11">
      <c r="A1752" s="69" t="s">
        <v>5483</v>
      </c>
      <c r="B1752" t="s">
        <v>54</v>
      </c>
      <c r="C1752" t="s">
        <v>2967</v>
      </c>
      <c r="D1752" t="s">
        <v>2957</v>
      </c>
      <c r="E1752" t="s">
        <v>2847</v>
      </c>
      <c r="G1752" t="s">
        <v>5485</v>
      </c>
      <c r="H1752" t="s">
        <v>3030</v>
      </c>
      <c r="I1752" t="s">
        <v>4682</v>
      </c>
      <c r="J1752" t="s">
        <v>2788</v>
      </c>
      <c r="K1752" t="s">
        <v>231</v>
      </c>
    </row>
    <row r="1753" spans="1:11">
      <c r="A1753" s="69" t="s">
        <v>5483</v>
      </c>
      <c r="B1753" t="s">
        <v>54</v>
      </c>
      <c r="C1753" t="s">
        <v>2968</v>
      </c>
      <c r="D1753" t="s">
        <v>2957</v>
      </c>
      <c r="E1753" t="s">
        <v>2847</v>
      </c>
      <c r="G1753" t="s">
        <v>5485</v>
      </c>
      <c r="H1753" t="s">
        <v>3030</v>
      </c>
      <c r="I1753" t="s">
        <v>4682</v>
      </c>
      <c r="J1753" t="s">
        <v>2788</v>
      </c>
      <c r="K1753" t="s">
        <v>231</v>
      </c>
    </row>
    <row r="1754" spans="1:11">
      <c r="A1754" s="69" t="s">
        <v>5483</v>
      </c>
      <c r="B1754" t="s">
        <v>73</v>
      </c>
      <c r="C1754" t="s">
        <v>3105</v>
      </c>
      <c r="D1754" t="s">
        <v>2957</v>
      </c>
      <c r="E1754" t="s">
        <v>3106</v>
      </c>
      <c r="G1754" t="s">
        <v>5484</v>
      </c>
      <c r="H1754" t="s">
        <v>669</v>
      </c>
      <c r="I1754" t="s">
        <v>4684</v>
      </c>
      <c r="J1754" t="s">
        <v>715</v>
      </c>
      <c r="K1754" t="s">
        <v>257</v>
      </c>
    </row>
    <row r="1755" spans="1:11">
      <c r="A1755" s="69" t="s">
        <v>5483</v>
      </c>
      <c r="B1755" t="s">
        <v>73</v>
      </c>
      <c r="C1755" t="s">
        <v>2970</v>
      </c>
      <c r="D1755" t="s">
        <v>2957</v>
      </c>
      <c r="E1755" t="s">
        <v>2847</v>
      </c>
      <c r="G1755" t="s">
        <v>5485</v>
      </c>
      <c r="H1755" t="s">
        <v>3030</v>
      </c>
      <c r="I1755" t="s">
        <v>4684</v>
      </c>
      <c r="J1755" t="s">
        <v>2788</v>
      </c>
      <c r="K1755" t="s">
        <v>231</v>
      </c>
    </row>
    <row r="1756" spans="1:11">
      <c r="A1756" s="69" t="s">
        <v>5483</v>
      </c>
      <c r="B1756" t="s">
        <v>73</v>
      </c>
      <c r="C1756" t="s">
        <v>2971</v>
      </c>
      <c r="D1756" t="s">
        <v>2957</v>
      </c>
      <c r="E1756" t="s">
        <v>2847</v>
      </c>
      <c r="G1756" t="s">
        <v>5485</v>
      </c>
      <c r="H1756" t="s">
        <v>3030</v>
      </c>
      <c r="I1756" t="s">
        <v>4684</v>
      </c>
      <c r="J1756" t="s">
        <v>2788</v>
      </c>
      <c r="K1756" t="s">
        <v>231</v>
      </c>
    </row>
    <row r="1757" spans="1:11">
      <c r="A1757" s="69" t="s">
        <v>5483</v>
      </c>
      <c r="B1757" t="s">
        <v>86</v>
      </c>
      <c r="C1757" t="s">
        <v>3108</v>
      </c>
      <c r="D1757" t="s">
        <v>3109</v>
      </c>
      <c r="E1757" t="s">
        <v>669</v>
      </c>
      <c r="G1757" t="s">
        <v>5484</v>
      </c>
      <c r="H1757" t="s">
        <v>669</v>
      </c>
      <c r="I1757" t="s">
        <v>4692</v>
      </c>
      <c r="J1757" t="s">
        <v>715</v>
      </c>
      <c r="K1757" t="s">
        <v>257</v>
      </c>
    </row>
    <row r="1758" spans="1:11">
      <c r="A1758" s="69" t="s">
        <v>5483</v>
      </c>
      <c r="B1758" t="s">
        <v>86</v>
      </c>
      <c r="C1758" t="s">
        <v>3110</v>
      </c>
      <c r="D1758" t="s">
        <v>85</v>
      </c>
      <c r="E1758" t="s">
        <v>669</v>
      </c>
      <c r="F1758" t="s">
        <v>3111</v>
      </c>
      <c r="G1758" t="s">
        <v>5484</v>
      </c>
      <c r="H1758" t="s">
        <v>669</v>
      </c>
      <c r="I1758" t="s">
        <v>4692</v>
      </c>
      <c r="J1758" t="s">
        <v>715</v>
      </c>
      <c r="K1758" t="s">
        <v>257</v>
      </c>
    </row>
    <row r="1759" spans="1:11">
      <c r="A1759" s="69" t="s">
        <v>5483</v>
      </c>
      <c r="B1759" t="s">
        <v>86</v>
      </c>
      <c r="C1759" t="s">
        <v>3112</v>
      </c>
      <c r="D1759" t="s">
        <v>88</v>
      </c>
      <c r="E1759" t="s">
        <v>3113</v>
      </c>
      <c r="F1759" t="s">
        <v>3114</v>
      </c>
      <c r="G1759" t="s">
        <v>5484</v>
      </c>
      <c r="H1759" t="s">
        <v>669</v>
      </c>
      <c r="I1759" t="s">
        <v>4692</v>
      </c>
      <c r="J1759" t="s">
        <v>715</v>
      </c>
      <c r="K1759" t="s">
        <v>257</v>
      </c>
    </row>
    <row r="1760" spans="1:11">
      <c r="A1760" s="69" t="s">
        <v>5483</v>
      </c>
      <c r="B1760" t="s">
        <v>86</v>
      </c>
      <c r="C1760" t="s">
        <v>2979</v>
      </c>
      <c r="D1760" t="s">
        <v>2980</v>
      </c>
      <c r="F1760" t="s">
        <v>2982</v>
      </c>
      <c r="G1760" t="s">
        <v>5442</v>
      </c>
      <c r="I1760" t="s">
        <v>4692</v>
      </c>
    </row>
    <row r="1761" spans="1:11">
      <c r="A1761" s="69" t="s">
        <v>5483</v>
      </c>
      <c r="B1761" t="s">
        <v>86</v>
      </c>
      <c r="C1761" t="s">
        <v>2983</v>
      </c>
      <c r="D1761" t="s">
        <v>2980</v>
      </c>
      <c r="G1761" t="s">
        <v>5442</v>
      </c>
      <c r="I1761" t="s">
        <v>4692</v>
      </c>
    </row>
    <row r="1762" spans="1:11">
      <c r="A1762" s="69" t="s">
        <v>5483</v>
      </c>
      <c r="B1762" t="s">
        <v>86</v>
      </c>
      <c r="C1762" t="s">
        <v>2986</v>
      </c>
      <c r="D1762" t="s">
        <v>2974</v>
      </c>
      <c r="E1762" t="s">
        <v>2987</v>
      </c>
      <c r="F1762" t="s">
        <v>2989</v>
      </c>
      <c r="G1762" t="s">
        <v>5443</v>
      </c>
      <c r="I1762" t="s">
        <v>4692</v>
      </c>
    </row>
    <row r="1763" spans="1:11">
      <c r="A1763" s="69" t="s">
        <v>5483</v>
      </c>
      <c r="B1763" t="s">
        <v>86</v>
      </c>
      <c r="C1763" t="s">
        <v>3115</v>
      </c>
      <c r="D1763" t="s">
        <v>2977</v>
      </c>
      <c r="E1763" t="s">
        <v>669</v>
      </c>
      <c r="G1763" t="s">
        <v>5484</v>
      </c>
      <c r="H1763" t="s">
        <v>669</v>
      </c>
      <c r="I1763" t="s">
        <v>4692</v>
      </c>
      <c r="J1763" t="s">
        <v>715</v>
      </c>
      <c r="K1763" t="s">
        <v>257</v>
      </c>
    </row>
    <row r="1764" spans="1:11">
      <c r="A1764" s="69" t="s">
        <v>5483</v>
      </c>
      <c r="B1764" t="s">
        <v>86</v>
      </c>
      <c r="C1764" t="s">
        <v>3116</v>
      </c>
      <c r="D1764" t="s">
        <v>3117</v>
      </c>
      <c r="E1764" t="s">
        <v>1889</v>
      </c>
      <c r="G1764" t="s">
        <v>5484</v>
      </c>
      <c r="H1764" t="s">
        <v>669</v>
      </c>
      <c r="I1764" t="s">
        <v>4692</v>
      </c>
      <c r="J1764" t="s">
        <v>715</v>
      </c>
      <c r="K1764" t="s">
        <v>257</v>
      </c>
    </row>
    <row r="1765" spans="1:11">
      <c r="A1765" s="69" t="s">
        <v>5483</v>
      </c>
      <c r="B1765" t="s">
        <v>86</v>
      </c>
      <c r="C1765" t="s">
        <v>2990</v>
      </c>
      <c r="D1765" t="s">
        <v>2957</v>
      </c>
      <c r="E1765" t="s">
        <v>2893</v>
      </c>
      <c r="G1765" t="s">
        <v>5485</v>
      </c>
      <c r="H1765" t="s">
        <v>3050</v>
      </c>
      <c r="I1765" t="s">
        <v>4692</v>
      </c>
      <c r="J1765" t="s">
        <v>2788</v>
      </c>
      <c r="K1765" t="s">
        <v>231</v>
      </c>
    </row>
    <row r="1766" spans="1:11">
      <c r="A1766" s="69" t="s">
        <v>5483</v>
      </c>
      <c r="B1766" t="s">
        <v>86</v>
      </c>
      <c r="C1766" t="s">
        <v>2992</v>
      </c>
      <c r="D1766" t="s">
        <v>2993</v>
      </c>
      <c r="E1766" t="s">
        <v>2847</v>
      </c>
      <c r="G1766" t="s">
        <v>5485</v>
      </c>
      <c r="H1766" t="s">
        <v>3030</v>
      </c>
      <c r="I1766" t="s">
        <v>4692</v>
      </c>
      <c r="J1766" t="s">
        <v>2788</v>
      </c>
      <c r="K1766" t="s">
        <v>231</v>
      </c>
    </row>
    <row r="1767" spans="1:11">
      <c r="A1767" s="69" t="s">
        <v>5483</v>
      </c>
      <c r="B1767" t="s">
        <v>86</v>
      </c>
      <c r="C1767" t="s">
        <v>2992</v>
      </c>
      <c r="D1767" t="s">
        <v>2993</v>
      </c>
      <c r="E1767" t="s">
        <v>2847</v>
      </c>
      <c r="G1767" t="s">
        <v>5485</v>
      </c>
      <c r="H1767" t="s">
        <v>3030</v>
      </c>
      <c r="I1767" t="s">
        <v>4692</v>
      </c>
      <c r="J1767" t="s">
        <v>2788</v>
      </c>
      <c r="K1767" t="s">
        <v>231</v>
      </c>
    </row>
    <row r="1768" spans="1:11">
      <c r="A1768" s="69" t="s">
        <v>5483</v>
      </c>
      <c r="B1768" t="s">
        <v>87</v>
      </c>
      <c r="C1768" t="s">
        <v>3119</v>
      </c>
      <c r="D1768" t="s">
        <v>2957</v>
      </c>
      <c r="E1768" t="s">
        <v>669</v>
      </c>
      <c r="F1768" t="s">
        <v>3120</v>
      </c>
      <c r="G1768" t="s">
        <v>5484</v>
      </c>
      <c r="H1768" t="s">
        <v>669</v>
      </c>
      <c r="I1768" t="s">
        <v>4696</v>
      </c>
      <c r="J1768" t="s">
        <v>715</v>
      </c>
      <c r="K1768" t="s">
        <v>257</v>
      </c>
    </row>
    <row r="1769" spans="1:11">
      <c r="A1769" s="69" t="s">
        <v>5483</v>
      </c>
      <c r="B1769" t="s">
        <v>87</v>
      </c>
      <c r="C1769" t="s">
        <v>2996</v>
      </c>
      <c r="D1769" t="s">
        <v>2957</v>
      </c>
      <c r="G1769" t="s">
        <v>5444</v>
      </c>
      <c r="I1769" t="s">
        <v>4696</v>
      </c>
    </row>
    <row r="1770" spans="1:11">
      <c r="A1770" s="69" t="s">
        <v>5483</v>
      </c>
      <c r="B1770" t="s">
        <v>92</v>
      </c>
      <c r="C1770" t="s">
        <v>2999</v>
      </c>
      <c r="E1770" t="s">
        <v>669</v>
      </c>
      <c r="G1770" t="s">
        <v>5445</v>
      </c>
      <c r="I1770" t="s">
        <v>4700</v>
      </c>
    </row>
    <row r="1771" spans="1:11">
      <c r="A1771" s="69" t="s">
        <v>5483</v>
      </c>
      <c r="B1771" t="s">
        <v>92</v>
      </c>
      <c r="C1771" t="s">
        <v>2999</v>
      </c>
      <c r="E1771" t="s">
        <v>669</v>
      </c>
      <c r="G1771" t="s">
        <v>5484</v>
      </c>
      <c r="H1771" t="s">
        <v>669</v>
      </c>
      <c r="I1771" t="s">
        <v>4700</v>
      </c>
      <c r="J1771" t="s">
        <v>715</v>
      </c>
      <c r="K1771" t="s">
        <v>257</v>
      </c>
    </row>
    <row r="1772" spans="1:11">
      <c r="A1772" s="69" t="s">
        <v>5483</v>
      </c>
      <c r="B1772" t="s">
        <v>92</v>
      </c>
      <c r="C1772" t="s">
        <v>3001</v>
      </c>
      <c r="D1772" t="s">
        <v>94</v>
      </c>
      <c r="E1772" t="s">
        <v>3002</v>
      </c>
      <c r="F1772" t="s">
        <v>3004</v>
      </c>
      <c r="G1772" t="s">
        <v>5438</v>
      </c>
      <c r="H1772" t="s">
        <v>3488</v>
      </c>
      <c r="I1772" t="s">
        <v>4700</v>
      </c>
    </row>
    <row r="1773" spans="1:11">
      <c r="A1773" s="69" t="s">
        <v>5483</v>
      </c>
      <c r="B1773" t="s">
        <v>92</v>
      </c>
      <c r="C1773" t="s">
        <v>3005</v>
      </c>
      <c r="D1773" t="s">
        <v>2957</v>
      </c>
      <c r="E1773" t="s">
        <v>3006</v>
      </c>
      <c r="G1773" t="s">
        <v>5446</v>
      </c>
      <c r="I1773" t="s">
        <v>4700</v>
      </c>
    </row>
    <row r="1774" spans="1:11">
      <c r="A1774" s="69" t="s">
        <v>5483</v>
      </c>
      <c r="B1774" t="s">
        <v>92</v>
      </c>
      <c r="C1774" t="s">
        <v>3008</v>
      </c>
      <c r="D1774" t="s">
        <v>96</v>
      </c>
      <c r="G1774" t="s">
        <v>5447</v>
      </c>
      <c r="I1774" t="s">
        <v>4700</v>
      </c>
    </row>
    <row r="1775" spans="1:11">
      <c r="A1775" s="69" t="s">
        <v>5483</v>
      </c>
      <c r="B1775" t="s">
        <v>98</v>
      </c>
      <c r="C1775" t="s">
        <v>3013</v>
      </c>
      <c r="D1775" t="s">
        <v>104</v>
      </c>
      <c r="E1775" t="s">
        <v>2847</v>
      </c>
      <c r="G1775" t="s">
        <v>5485</v>
      </c>
      <c r="H1775" t="s">
        <v>3030</v>
      </c>
      <c r="I1775" t="s">
        <v>4704</v>
      </c>
      <c r="J1775" t="s">
        <v>2788</v>
      </c>
      <c r="K1775" t="s">
        <v>231</v>
      </c>
    </row>
    <row r="1776" spans="1:11">
      <c r="A1776" s="69" t="s">
        <v>5483</v>
      </c>
      <c r="B1776" t="s">
        <v>98</v>
      </c>
      <c r="C1776" t="s">
        <v>3017</v>
      </c>
      <c r="D1776" t="s">
        <v>2957</v>
      </c>
      <c r="E1776" t="s">
        <v>2847</v>
      </c>
      <c r="G1776" t="s">
        <v>5485</v>
      </c>
      <c r="H1776" t="s">
        <v>3030</v>
      </c>
      <c r="I1776" t="s">
        <v>4704</v>
      </c>
      <c r="J1776" t="s">
        <v>2788</v>
      </c>
      <c r="K1776" t="s">
        <v>231</v>
      </c>
    </row>
    <row r="1777" spans="1:11">
      <c r="A1777" s="69" t="s">
        <v>5486</v>
      </c>
      <c r="B1777" t="s">
        <v>32</v>
      </c>
      <c r="C1777" t="s">
        <v>3024</v>
      </c>
      <c r="D1777" t="s">
        <v>42</v>
      </c>
      <c r="E1777" t="s">
        <v>3025</v>
      </c>
      <c r="F1777" t="s">
        <v>3026</v>
      </c>
      <c r="G1777" t="s">
        <v>5487</v>
      </c>
      <c r="H1777" t="s">
        <v>217</v>
      </c>
      <c r="I1777" t="s">
        <v>4633</v>
      </c>
      <c r="J1777" t="s">
        <v>1328</v>
      </c>
      <c r="K1777" t="s">
        <v>231</v>
      </c>
    </row>
    <row r="1778" spans="1:11">
      <c r="A1778" s="69" t="s">
        <v>5486</v>
      </c>
      <c r="B1778" t="s">
        <v>32</v>
      </c>
      <c r="C1778" t="s">
        <v>3027</v>
      </c>
      <c r="D1778" t="s">
        <v>44</v>
      </c>
      <c r="E1778" t="s">
        <v>1889</v>
      </c>
      <c r="F1778" t="s">
        <v>3028</v>
      </c>
      <c r="G1778" t="s">
        <v>5488</v>
      </c>
      <c r="H1778" t="s">
        <v>217</v>
      </c>
      <c r="I1778" t="s">
        <v>4633</v>
      </c>
      <c r="J1778" t="s">
        <v>2512</v>
      </c>
      <c r="K1778" t="s">
        <v>225</v>
      </c>
    </row>
    <row r="1779" spans="1:11">
      <c r="A1779" s="69" t="s">
        <v>5486</v>
      </c>
      <c r="B1779" t="s">
        <v>32</v>
      </c>
      <c r="C1779" t="s">
        <v>3130</v>
      </c>
      <c r="D1779" t="s">
        <v>44</v>
      </c>
      <c r="E1779" t="s">
        <v>217</v>
      </c>
      <c r="F1779" t="s">
        <v>3131</v>
      </c>
      <c r="G1779" t="s">
        <v>5488</v>
      </c>
      <c r="H1779" t="s">
        <v>217</v>
      </c>
      <c r="I1779" t="s">
        <v>4633</v>
      </c>
      <c r="J1779" t="s">
        <v>2512</v>
      </c>
      <c r="K1779" t="s">
        <v>225</v>
      </c>
    </row>
    <row r="1780" spans="1:11">
      <c r="A1780" s="69" t="s">
        <v>5486</v>
      </c>
      <c r="B1780" t="s">
        <v>32</v>
      </c>
      <c r="C1780" t="s">
        <v>2833</v>
      </c>
      <c r="D1780" t="s">
        <v>36</v>
      </c>
      <c r="G1780" t="s">
        <v>5435</v>
      </c>
      <c r="I1780" t="s">
        <v>4633</v>
      </c>
    </row>
    <row r="1781" spans="1:11">
      <c r="A1781" s="69" t="s">
        <v>5486</v>
      </c>
      <c r="B1781" t="s">
        <v>55</v>
      </c>
      <c r="C1781" t="s">
        <v>2838</v>
      </c>
      <c r="D1781" t="s">
        <v>35</v>
      </c>
      <c r="E1781" t="s">
        <v>2839</v>
      </c>
      <c r="F1781" t="s">
        <v>2842</v>
      </c>
      <c r="G1781" t="s">
        <v>5488</v>
      </c>
      <c r="H1781" t="s">
        <v>217</v>
      </c>
      <c r="I1781" t="s">
        <v>4637</v>
      </c>
      <c r="J1781" t="s">
        <v>2512</v>
      </c>
      <c r="K1781" t="s">
        <v>225</v>
      </c>
    </row>
    <row r="1782" spans="1:11">
      <c r="A1782" s="69" t="s">
        <v>5486</v>
      </c>
      <c r="B1782" t="s">
        <v>55</v>
      </c>
      <c r="C1782" t="s">
        <v>2843</v>
      </c>
      <c r="D1782" t="s">
        <v>35</v>
      </c>
      <c r="E1782" t="s">
        <v>2844</v>
      </c>
      <c r="F1782" t="s">
        <v>2845</v>
      </c>
      <c r="G1782" t="s">
        <v>5487</v>
      </c>
      <c r="H1782" t="s">
        <v>217</v>
      </c>
      <c r="I1782" t="s">
        <v>4637</v>
      </c>
      <c r="J1782" t="s">
        <v>1328</v>
      </c>
      <c r="K1782" t="s">
        <v>231</v>
      </c>
    </row>
    <row r="1783" spans="1:11">
      <c r="A1783" s="69" t="s">
        <v>5486</v>
      </c>
      <c r="B1783" t="s">
        <v>55</v>
      </c>
      <c r="C1783" t="s">
        <v>2846</v>
      </c>
      <c r="D1783" t="s">
        <v>36</v>
      </c>
      <c r="E1783" t="s">
        <v>2847</v>
      </c>
      <c r="F1783" t="s">
        <v>2849</v>
      </c>
      <c r="G1783" t="s">
        <v>5488</v>
      </c>
      <c r="H1783" t="s">
        <v>3416</v>
      </c>
      <c r="I1783" t="s">
        <v>4637</v>
      </c>
      <c r="J1783" t="s">
        <v>2512</v>
      </c>
      <c r="K1783" t="s">
        <v>225</v>
      </c>
    </row>
    <row r="1784" spans="1:11">
      <c r="A1784" s="69" t="s">
        <v>5486</v>
      </c>
      <c r="B1784" t="s">
        <v>55</v>
      </c>
      <c r="C1784" t="s">
        <v>3135</v>
      </c>
      <c r="D1784" t="s">
        <v>36</v>
      </c>
      <c r="E1784" t="s">
        <v>217</v>
      </c>
      <c r="F1784" t="s">
        <v>3136</v>
      </c>
      <c r="G1784" t="s">
        <v>5488</v>
      </c>
      <c r="H1784" t="s">
        <v>217</v>
      </c>
      <c r="I1784" t="s">
        <v>4637</v>
      </c>
      <c r="J1784" t="s">
        <v>2512</v>
      </c>
      <c r="K1784" t="s">
        <v>225</v>
      </c>
    </row>
    <row r="1785" spans="1:11">
      <c r="A1785" s="69" t="s">
        <v>5486</v>
      </c>
      <c r="B1785" t="s">
        <v>55</v>
      </c>
      <c r="C1785" t="s">
        <v>3137</v>
      </c>
      <c r="D1785" t="s">
        <v>42</v>
      </c>
      <c r="E1785" t="s">
        <v>217</v>
      </c>
      <c r="F1785" t="s">
        <v>3138</v>
      </c>
      <c r="G1785" t="s">
        <v>5488</v>
      </c>
      <c r="H1785" t="s">
        <v>217</v>
      </c>
      <c r="I1785" t="s">
        <v>4637</v>
      </c>
      <c r="J1785" t="s">
        <v>2512</v>
      </c>
      <c r="K1785" t="s">
        <v>225</v>
      </c>
    </row>
    <row r="1786" spans="1:11">
      <c r="A1786" s="69" t="s">
        <v>5486</v>
      </c>
      <c r="B1786" t="s">
        <v>55</v>
      </c>
      <c r="C1786" t="s">
        <v>2856</v>
      </c>
      <c r="D1786" t="s">
        <v>42</v>
      </c>
      <c r="E1786" t="s">
        <v>2847</v>
      </c>
      <c r="F1786" t="s">
        <v>2857</v>
      </c>
      <c r="G1786" t="s">
        <v>5488</v>
      </c>
      <c r="H1786" t="s">
        <v>3416</v>
      </c>
      <c r="I1786" t="s">
        <v>4637</v>
      </c>
      <c r="J1786" t="s">
        <v>2512</v>
      </c>
      <c r="K1786" t="s">
        <v>225</v>
      </c>
    </row>
    <row r="1787" spans="1:11">
      <c r="A1787" s="69" t="s">
        <v>5486</v>
      </c>
      <c r="B1787" t="s">
        <v>55</v>
      </c>
      <c r="C1787" t="s">
        <v>3139</v>
      </c>
      <c r="D1787" t="s">
        <v>44</v>
      </c>
      <c r="E1787" t="s">
        <v>217</v>
      </c>
      <c r="F1787" t="s">
        <v>3140</v>
      </c>
      <c r="G1787" t="s">
        <v>5488</v>
      </c>
      <c r="H1787" t="s">
        <v>217</v>
      </c>
      <c r="I1787" t="s">
        <v>4637</v>
      </c>
      <c r="J1787" t="s">
        <v>2512</v>
      </c>
      <c r="K1787" t="s">
        <v>225</v>
      </c>
    </row>
    <row r="1788" spans="1:11">
      <c r="A1788" s="69" t="s">
        <v>5486</v>
      </c>
      <c r="B1788" t="s">
        <v>55</v>
      </c>
      <c r="C1788" t="s">
        <v>2858</v>
      </c>
      <c r="D1788" t="s">
        <v>44</v>
      </c>
      <c r="E1788" t="s">
        <v>2847</v>
      </c>
      <c r="G1788" t="s">
        <v>5488</v>
      </c>
      <c r="H1788" t="s">
        <v>3416</v>
      </c>
      <c r="I1788" t="s">
        <v>4637</v>
      </c>
      <c r="J1788" t="s">
        <v>2512</v>
      </c>
      <c r="K1788" t="s">
        <v>225</v>
      </c>
    </row>
    <row r="1789" spans="1:11">
      <c r="A1789" s="69" t="s">
        <v>5486</v>
      </c>
      <c r="B1789" t="s">
        <v>55</v>
      </c>
      <c r="C1789" t="s">
        <v>2859</v>
      </c>
      <c r="D1789" t="s">
        <v>57</v>
      </c>
      <c r="E1789" t="s">
        <v>2847</v>
      </c>
      <c r="G1789" t="s">
        <v>5488</v>
      </c>
      <c r="H1789" t="s">
        <v>3416</v>
      </c>
      <c r="I1789" t="s">
        <v>4637</v>
      </c>
      <c r="J1789" t="s">
        <v>2512</v>
      </c>
      <c r="K1789" t="s">
        <v>225</v>
      </c>
    </row>
    <row r="1790" spans="1:11">
      <c r="A1790" s="69" t="s">
        <v>5486</v>
      </c>
      <c r="B1790" t="s">
        <v>55</v>
      </c>
      <c r="C1790" t="s">
        <v>3143</v>
      </c>
      <c r="D1790" t="s">
        <v>57</v>
      </c>
      <c r="E1790" t="s">
        <v>3144</v>
      </c>
      <c r="F1790" t="s">
        <v>3145</v>
      </c>
      <c r="G1790" t="s">
        <v>5488</v>
      </c>
      <c r="H1790" t="s">
        <v>217</v>
      </c>
      <c r="I1790" t="s">
        <v>4637</v>
      </c>
      <c r="J1790" t="s">
        <v>2512</v>
      </c>
      <c r="K1790" t="s">
        <v>225</v>
      </c>
    </row>
    <row r="1791" spans="1:11">
      <c r="A1791" s="69" t="s">
        <v>5486</v>
      </c>
      <c r="B1791" t="s">
        <v>55</v>
      </c>
      <c r="C1791" t="s">
        <v>2862</v>
      </c>
      <c r="D1791" t="s">
        <v>2863</v>
      </c>
      <c r="G1791" t="s">
        <v>5435</v>
      </c>
      <c r="I1791" t="s">
        <v>4637</v>
      </c>
    </row>
    <row r="1792" spans="1:11">
      <c r="A1792" s="69" t="s">
        <v>5486</v>
      </c>
      <c r="B1792" t="s">
        <v>55</v>
      </c>
      <c r="C1792" t="s">
        <v>2864</v>
      </c>
      <c r="D1792" t="s">
        <v>2863</v>
      </c>
      <c r="G1792" t="s">
        <v>5435</v>
      </c>
      <c r="I1792" t="s">
        <v>4637</v>
      </c>
    </row>
    <row r="1793" spans="1:11">
      <c r="A1793" s="69" t="s">
        <v>5486</v>
      </c>
      <c r="B1793" t="s">
        <v>55</v>
      </c>
      <c r="C1793" t="s">
        <v>2865</v>
      </c>
      <c r="D1793" t="s">
        <v>2866</v>
      </c>
      <c r="G1793" t="s">
        <v>5435</v>
      </c>
      <c r="I1793" t="s">
        <v>4637</v>
      </c>
    </row>
    <row r="1794" spans="1:11">
      <c r="A1794" s="69" t="s">
        <v>5486</v>
      </c>
      <c r="B1794" t="s">
        <v>55</v>
      </c>
      <c r="C1794" t="s">
        <v>2867</v>
      </c>
      <c r="D1794" t="s">
        <v>2868</v>
      </c>
      <c r="G1794" t="s">
        <v>5435</v>
      </c>
      <c r="I1794" t="s">
        <v>4637</v>
      </c>
    </row>
    <row r="1795" spans="1:11">
      <c r="A1795" s="69" t="s">
        <v>5486</v>
      </c>
      <c r="B1795" t="s">
        <v>55</v>
      </c>
      <c r="C1795" t="s">
        <v>2869</v>
      </c>
      <c r="D1795" t="s">
        <v>2868</v>
      </c>
      <c r="G1795" t="s">
        <v>5435</v>
      </c>
      <c r="I1795" t="s">
        <v>4637</v>
      </c>
    </row>
    <row r="1796" spans="1:11">
      <c r="A1796" s="69" t="s">
        <v>5486</v>
      </c>
      <c r="B1796" t="s">
        <v>55</v>
      </c>
      <c r="C1796" t="s">
        <v>2870</v>
      </c>
      <c r="D1796" t="s">
        <v>2868</v>
      </c>
      <c r="G1796" t="s">
        <v>5435</v>
      </c>
      <c r="I1796" t="s">
        <v>4637</v>
      </c>
    </row>
    <row r="1797" spans="1:11">
      <c r="A1797" s="69" t="s">
        <v>5486</v>
      </c>
      <c r="B1797" t="s">
        <v>55</v>
      </c>
      <c r="C1797" t="s">
        <v>2871</v>
      </c>
      <c r="D1797" t="s">
        <v>2868</v>
      </c>
      <c r="G1797" t="s">
        <v>5435</v>
      </c>
      <c r="I1797" t="s">
        <v>4637</v>
      </c>
    </row>
    <row r="1798" spans="1:11">
      <c r="A1798" s="69" t="s">
        <v>5486</v>
      </c>
      <c r="B1798" t="s">
        <v>55</v>
      </c>
      <c r="C1798" t="s">
        <v>2872</v>
      </c>
      <c r="D1798" t="s">
        <v>36</v>
      </c>
      <c r="G1798" t="s">
        <v>5435</v>
      </c>
      <c r="I1798" t="s">
        <v>4637</v>
      </c>
    </row>
    <row r="1799" spans="1:11">
      <c r="A1799" s="69" t="s">
        <v>5486</v>
      </c>
      <c r="B1799" t="s">
        <v>55</v>
      </c>
      <c r="C1799" t="s">
        <v>2873</v>
      </c>
      <c r="D1799" t="s">
        <v>35</v>
      </c>
      <c r="G1799" t="s">
        <v>5435</v>
      </c>
      <c r="I1799" t="s">
        <v>4637</v>
      </c>
    </row>
    <row r="1800" spans="1:11">
      <c r="A1800" s="69" t="s">
        <v>5486</v>
      </c>
      <c r="B1800" t="s">
        <v>55</v>
      </c>
      <c r="C1800" t="s">
        <v>2874</v>
      </c>
      <c r="D1800" t="s">
        <v>40</v>
      </c>
      <c r="G1800" t="s">
        <v>5435</v>
      </c>
      <c r="I1800" t="s">
        <v>4637</v>
      </c>
    </row>
    <row r="1801" spans="1:11">
      <c r="A1801" s="69" t="s">
        <v>5486</v>
      </c>
      <c r="B1801" t="s">
        <v>55</v>
      </c>
      <c r="C1801" t="s">
        <v>2875</v>
      </c>
      <c r="D1801" t="s">
        <v>2876</v>
      </c>
      <c r="G1801" t="s">
        <v>5435</v>
      </c>
      <c r="I1801" t="s">
        <v>4637</v>
      </c>
    </row>
    <row r="1802" spans="1:11">
      <c r="A1802" s="69" t="s">
        <v>5486</v>
      </c>
      <c r="B1802" t="s">
        <v>55</v>
      </c>
      <c r="C1802" t="s">
        <v>2877</v>
      </c>
      <c r="D1802" t="s">
        <v>35</v>
      </c>
      <c r="G1802" t="s">
        <v>5435</v>
      </c>
      <c r="I1802" t="s">
        <v>4637</v>
      </c>
    </row>
    <row r="1803" spans="1:11">
      <c r="A1803" s="69" t="s">
        <v>5486</v>
      </c>
      <c r="B1803" t="s">
        <v>55</v>
      </c>
      <c r="C1803" t="s">
        <v>2878</v>
      </c>
      <c r="D1803" t="s">
        <v>42</v>
      </c>
      <c r="E1803" t="s">
        <v>2847</v>
      </c>
      <c r="F1803" t="s">
        <v>2879</v>
      </c>
      <c r="G1803" t="s">
        <v>5488</v>
      </c>
      <c r="H1803" t="s">
        <v>3416</v>
      </c>
      <c r="I1803" t="s">
        <v>4637</v>
      </c>
      <c r="J1803" t="s">
        <v>2512</v>
      </c>
      <c r="K1803" t="s">
        <v>225</v>
      </c>
    </row>
    <row r="1804" spans="1:11">
      <c r="A1804" s="69" t="s">
        <v>5486</v>
      </c>
      <c r="B1804" t="s">
        <v>59</v>
      </c>
      <c r="C1804" t="s">
        <v>3150</v>
      </c>
      <c r="D1804" t="s">
        <v>35</v>
      </c>
      <c r="E1804" t="s">
        <v>217</v>
      </c>
      <c r="G1804" t="s">
        <v>5488</v>
      </c>
      <c r="H1804" t="s">
        <v>217</v>
      </c>
      <c r="I1804" t="s">
        <v>4641</v>
      </c>
      <c r="J1804" t="s">
        <v>2512</v>
      </c>
      <c r="K1804" t="s">
        <v>225</v>
      </c>
    </row>
    <row r="1805" spans="1:11">
      <c r="A1805" s="69" t="s">
        <v>5486</v>
      </c>
      <c r="B1805" t="s">
        <v>59</v>
      </c>
      <c r="C1805" t="s">
        <v>3151</v>
      </c>
      <c r="D1805" t="s">
        <v>35</v>
      </c>
      <c r="E1805" t="s">
        <v>217</v>
      </c>
      <c r="F1805" t="s">
        <v>3152</v>
      </c>
      <c r="G1805" t="s">
        <v>5488</v>
      </c>
      <c r="H1805" t="s">
        <v>217</v>
      </c>
      <c r="I1805" t="s">
        <v>4641</v>
      </c>
      <c r="J1805" t="s">
        <v>2512</v>
      </c>
      <c r="K1805" t="s">
        <v>225</v>
      </c>
    </row>
    <row r="1806" spans="1:11">
      <c r="A1806" s="69" t="s">
        <v>5486</v>
      </c>
      <c r="B1806" t="s">
        <v>59</v>
      </c>
      <c r="C1806" t="s">
        <v>3153</v>
      </c>
      <c r="D1806" t="s">
        <v>38</v>
      </c>
      <c r="E1806" t="s">
        <v>3154</v>
      </c>
      <c r="F1806" t="s">
        <v>3155</v>
      </c>
      <c r="G1806" t="s">
        <v>5488</v>
      </c>
      <c r="H1806" t="s">
        <v>217</v>
      </c>
      <c r="I1806" t="s">
        <v>4641</v>
      </c>
      <c r="J1806" t="s">
        <v>2512</v>
      </c>
      <c r="K1806" t="s">
        <v>225</v>
      </c>
    </row>
    <row r="1807" spans="1:11">
      <c r="A1807" s="69" t="s">
        <v>5486</v>
      </c>
      <c r="B1807" t="s">
        <v>59</v>
      </c>
      <c r="C1807" t="s">
        <v>3156</v>
      </c>
      <c r="D1807" t="s">
        <v>40</v>
      </c>
      <c r="E1807" t="s">
        <v>3157</v>
      </c>
      <c r="F1807" t="s">
        <v>3158</v>
      </c>
      <c r="G1807" t="s">
        <v>5487</v>
      </c>
      <c r="H1807" t="s">
        <v>217</v>
      </c>
      <c r="I1807" t="s">
        <v>4641</v>
      </c>
      <c r="J1807" t="s">
        <v>1328</v>
      </c>
      <c r="K1807" t="s">
        <v>231</v>
      </c>
    </row>
    <row r="1808" spans="1:11">
      <c r="A1808" s="69" t="s">
        <v>5486</v>
      </c>
      <c r="B1808" t="s">
        <v>59</v>
      </c>
      <c r="C1808" t="s">
        <v>3159</v>
      </c>
      <c r="D1808" t="s">
        <v>42</v>
      </c>
      <c r="E1808" t="s">
        <v>217</v>
      </c>
      <c r="F1808" t="s">
        <v>3160</v>
      </c>
      <c r="G1808" t="s">
        <v>5488</v>
      </c>
      <c r="H1808" t="s">
        <v>217</v>
      </c>
      <c r="I1808" t="s">
        <v>4641</v>
      </c>
      <c r="J1808" t="s">
        <v>2512</v>
      </c>
      <c r="K1808" t="s">
        <v>225</v>
      </c>
    </row>
    <row r="1809" spans="1:11">
      <c r="A1809" s="69" t="s">
        <v>5486</v>
      </c>
      <c r="B1809" t="s">
        <v>59</v>
      </c>
      <c r="C1809" t="s">
        <v>3161</v>
      </c>
      <c r="D1809" t="s">
        <v>44</v>
      </c>
      <c r="E1809" t="s">
        <v>217</v>
      </c>
      <c r="F1809" t="s">
        <v>3162</v>
      </c>
      <c r="G1809" t="s">
        <v>5488</v>
      </c>
      <c r="H1809" t="s">
        <v>217</v>
      </c>
      <c r="I1809" t="s">
        <v>4641</v>
      </c>
      <c r="J1809" t="s">
        <v>2512</v>
      </c>
      <c r="K1809" t="s">
        <v>225</v>
      </c>
    </row>
    <row r="1810" spans="1:11">
      <c r="A1810" s="69" t="s">
        <v>5486</v>
      </c>
      <c r="B1810" t="s">
        <v>59</v>
      </c>
      <c r="C1810" t="s">
        <v>3163</v>
      </c>
      <c r="D1810" t="s">
        <v>44</v>
      </c>
      <c r="E1810" t="s">
        <v>217</v>
      </c>
      <c r="F1810" t="s">
        <v>3164</v>
      </c>
      <c r="G1810" t="s">
        <v>5488</v>
      </c>
      <c r="H1810" t="s">
        <v>217</v>
      </c>
      <c r="I1810" t="s">
        <v>4641</v>
      </c>
      <c r="J1810" t="s">
        <v>2512</v>
      </c>
      <c r="K1810" t="s">
        <v>225</v>
      </c>
    </row>
    <row r="1811" spans="1:11">
      <c r="A1811" s="69" t="s">
        <v>5486</v>
      </c>
      <c r="B1811" t="s">
        <v>59</v>
      </c>
      <c r="C1811" t="s">
        <v>3165</v>
      </c>
      <c r="D1811" t="s">
        <v>57</v>
      </c>
      <c r="E1811" t="s">
        <v>217</v>
      </c>
      <c r="F1811" t="s">
        <v>3166</v>
      </c>
      <c r="G1811" t="s">
        <v>5488</v>
      </c>
      <c r="H1811" t="s">
        <v>217</v>
      </c>
      <c r="I1811" t="s">
        <v>4641</v>
      </c>
      <c r="J1811" t="s">
        <v>2512</v>
      </c>
      <c r="K1811" t="s">
        <v>225</v>
      </c>
    </row>
    <row r="1812" spans="1:11">
      <c r="A1812" s="69" t="s">
        <v>5486</v>
      </c>
      <c r="B1812" t="s">
        <v>59</v>
      </c>
      <c r="C1812" t="s">
        <v>3167</v>
      </c>
      <c r="D1812" t="s">
        <v>56</v>
      </c>
      <c r="E1812" t="s">
        <v>217</v>
      </c>
      <c r="G1812" t="s">
        <v>5488</v>
      </c>
      <c r="H1812" t="s">
        <v>217</v>
      </c>
      <c r="I1812" t="s">
        <v>4641</v>
      </c>
      <c r="J1812" t="s">
        <v>2512</v>
      </c>
      <c r="K1812" t="s">
        <v>225</v>
      </c>
    </row>
    <row r="1813" spans="1:11">
      <c r="A1813" s="69" t="s">
        <v>5486</v>
      </c>
      <c r="B1813" t="s">
        <v>59</v>
      </c>
      <c r="C1813" t="s">
        <v>2887</v>
      </c>
      <c r="D1813" t="s">
        <v>40</v>
      </c>
      <c r="F1813" t="s">
        <v>2888</v>
      </c>
      <c r="G1813" t="s">
        <v>5435</v>
      </c>
      <c r="I1813" t="s">
        <v>4641</v>
      </c>
    </row>
    <row r="1814" spans="1:11">
      <c r="A1814" s="69" t="s">
        <v>5486</v>
      </c>
      <c r="B1814" t="s">
        <v>70</v>
      </c>
      <c r="C1814" t="s">
        <v>3175</v>
      </c>
      <c r="D1814" t="s">
        <v>42</v>
      </c>
      <c r="E1814" t="s">
        <v>3176</v>
      </c>
      <c r="F1814" t="s">
        <v>3177</v>
      </c>
      <c r="G1814" t="s">
        <v>5488</v>
      </c>
      <c r="H1814" t="s">
        <v>217</v>
      </c>
      <c r="I1814" t="s">
        <v>4645</v>
      </c>
      <c r="J1814" t="s">
        <v>2512</v>
      </c>
      <c r="K1814" t="s">
        <v>225</v>
      </c>
    </row>
    <row r="1815" spans="1:11">
      <c r="A1815" s="69" t="s">
        <v>5486</v>
      </c>
      <c r="B1815" t="s">
        <v>70</v>
      </c>
      <c r="C1815" t="s">
        <v>2890</v>
      </c>
      <c r="D1815" t="s">
        <v>42</v>
      </c>
      <c r="E1815" t="s">
        <v>2847</v>
      </c>
      <c r="F1815" t="s">
        <v>2891</v>
      </c>
      <c r="G1815" t="s">
        <v>5488</v>
      </c>
      <c r="H1815" t="s">
        <v>3416</v>
      </c>
      <c r="I1815" t="s">
        <v>4645</v>
      </c>
      <c r="J1815" t="s">
        <v>2512</v>
      </c>
      <c r="K1815" t="s">
        <v>225</v>
      </c>
    </row>
    <row r="1816" spans="1:11">
      <c r="A1816" s="69" t="s">
        <v>5486</v>
      </c>
      <c r="B1816" t="s">
        <v>70</v>
      </c>
      <c r="C1816" t="s">
        <v>3178</v>
      </c>
      <c r="D1816" t="s">
        <v>44</v>
      </c>
      <c r="E1816" t="s">
        <v>217</v>
      </c>
      <c r="F1816" t="s">
        <v>3179</v>
      </c>
      <c r="G1816" t="s">
        <v>5488</v>
      </c>
      <c r="H1816" t="s">
        <v>217</v>
      </c>
      <c r="I1816" t="s">
        <v>4645</v>
      </c>
      <c r="J1816" t="s">
        <v>2512</v>
      </c>
      <c r="K1816" t="s">
        <v>225</v>
      </c>
    </row>
    <row r="1817" spans="1:11">
      <c r="A1817" s="69" t="s">
        <v>5486</v>
      </c>
      <c r="B1817" t="s">
        <v>70</v>
      </c>
      <c r="C1817" t="s">
        <v>3180</v>
      </c>
      <c r="D1817" t="s">
        <v>44</v>
      </c>
      <c r="E1817" t="s">
        <v>217</v>
      </c>
      <c r="G1817" t="s">
        <v>5488</v>
      </c>
      <c r="H1817" t="s">
        <v>217</v>
      </c>
      <c r="I1817" t="s">
        <v>4645</v>
      </c>
      <c r="J1817" t="s">
        <v>2512</v>
      </c>
      <c r="K1817" t="s">
        <v>225</v>
      </c>
    </row>
    <row r="1818" spans="1:11">
      <c r="A1818" s="69" t="s">
        <v>5486</v>
      </c>
      <c r="B1818" t="s">
        <v>70</v>
      </c>
      <c r="C1818" t="s">
        <v>2896</v>
      </c>
      <c r="D1818" t="s">
        <v>44</v>
      </c>
      <c r="E1818" t="s">
        <v>2897</v>
      </c>
      <c r="F1818" t="s">
        <v>2898</v>
      </c>
      <c r="G1818" t="s">
        <v>5487</v>
      </c>
      <c r="H1818" t="s">
        <v>217</v>
      </c>
      <c r="I1818" t="s">
        <v>4645</v>
      </c>
      <c r="J1818" t="s">
        <v>1328</v>
      </c>
      <c r="K1818" t="s">
        <v>231</v>
      </c>
    </row>
    <row r="1819" spans="1:11">
      <c r="A1819" s="69" t="s">
        <v>5486</v>
      </c>
      <c r="B1819" t="s">
        <v>70</v>
      </c>
      <c r="C1819" t="s">
        <v>2899</v>
      </c>
      <c r="D1819" t="s">
        <v>56</v>
      </c>
      <c r="E1819" t="s">
        <v>2847</v>
      </c>
      <c r="F1819" t="s">
        <v>2891</v>
      </c>
      <c r="G1819" t="s">
        <v>5488</v>
      </c>
      <c r="H1819" t="s">
        <v>3416</v>
      </c>
      <c r="I1819" t="s">
        <v>4645</v>
      </c>
      <c r="J1819" t="s">
        <v>2512</v>
      </c>
      <c r="K1819" t="s">
        <v>225</v>
      </c>
    </row>
    <row r="1820" spans="1:11">
      <c r="A1820" s="69" t="s">
        <v>5486</v>
      </c>
      <c r="B1820" t="s">
        <v>70</v>
      </c>
      <c r="C1820" t="s">
        <v>2902</v>
      </c>
      <c r="D1820" t="s">
        <v>35</v>
      </c>
      <c r="E1820" t="s">
        <v>2847</v>
      </c>
      <c r="G1820" t="s">
        <v>5488</v>
      </c>
      <c r="H1820" t="s">
        <v>3416</v>
      </c>
      <c r="I1820" t="s">
        <v>4645</v>
      </c>
      <c r="J1820" t="s">
        <v>2512</v>
      </c>
      <c r="K1820" t="s">
        <v>225</v>
      </c>
    </row>
    <row r="1821" spans="1:11">
      <c r="A1821" s="69" t="s">
        <v>5486</v>
      </c>
      <c r="B1821" t="s">
        <v>70</v>
      </c>
      <c r="C1821" t="s">
        <v>2903</v>
      </c>
      <c r="D1821" t="s">
        <v>36</v>
      </c>
      <c r="G1821" t="s">
        <v>5435</v>
      </c>
      <c r="I1821" t="s">
        <v>4645</v>
      </c>
    </row>
    <row r="1822" spans="1:11">
      <c r="A1822" s="69" t="s">
        <v>5486</v>
      </c>
      <c r="B1822" t="s">
        <v>106</v>
      </c>
      <c r="C1822" t="s">
        <v>3182</v>
      </c>
      <c r="D1822" t="s">
        <v>38</v>
      </c>
      <c r="E1822" t="s">
        <v>217</v>
      </c>
      <c r="F1822" t="s">
        <v>3183</v>
      </c>
      <c r="G1822" t="s">
        <v>5488</v>
      </c>
      <c r="H1822" t="s">
        <v>217</v>
      </c>
      <c r="I1822" t="s">
        <v>4649</v>
      </c>
      <c r="J1822" t="s">
        <v>2512</v>
      </c>
      <c r="K1822" t="s">
        <v>225</v>
      </c>
    </row>
    <row r="1823" spans="1:11">
      <c r="A1823" s="69" t="s">
        <v>5486</v>
      </c>
      <c r="B1823" t="s">
        <v>106</v>
      </c>
      <c r="C1823" t="s">
        <v>2911</v>
      </c>
      <c r="D1823" t="s">
        <v>40</v>
      </c>
      <c r="E1823" t="s">
        <v>2847</v>
      </c>
      <c r="G1823" t="s">
        <v>5488</v>
      </c>
      <c r="H1823" t="s">
        <v>3416</v>
      </c>
      <c r="I1823" t="s">
        <v>4649</v>
      </c>
      <c r="J1823" t="s">
        <v>2512</v>
      </c>
      <c r="K1823" t="s">
        <v>225</v>
      </c>
    </row>
    <row r="1824" spans="1:11">
      <c r="A1824" s="69" t="s">
        <v>5486</v>
      </c>
      <c r="B1824" t="s">
        <v>106</v>
      </c>
      <c r="C1824" t="s">
        <v>3186</v>
      </c>
      <c r="D1824" t="s">
        <v>40</v>
      </c>
      <c r="E1824" t="s">
        <v>217</v>
      </c>
      <c r="F1824" t="s">
        <v>3187</v>
      </c>
      <c r="G1824" t="s">
        <v>5488</v>
      </c>
      <c r="H1824" t="s">
        <v>217</v>
      </c>
      <c r="I1824" t="s">
        <v>4649</v>
      </c>
      <c r="J1824" t="s">
        <v>2512</v>
      </c>
      <c r="K1824" t="s">
        <v>225</v>
      </c>
    </row>
    <row r="1825" spans="1:11">
      <c r="A1825" s="69" t="s">
        <v>5486</v>
      </c>
      <c r="B1825" t="s">
        <v>106</v>
      </c>
      <c r="C1825" t="s">
        <v>3190</v>
      </c>
      <c r="D1825" t="s">
        <v>44</v>
      </c>
      <c r="E1825" t="s">
        <v>217</v>
      </c>
      <c r="F1825" t="s">
        <v>3191</v>
      </c>
      <c r="G1825" t="s">
        <v>5488</v>
      </c>
      <c r="H1825" t="s">
        <v>217</v>
      </c>
      <c r="I1825" t="s">
        <v>4649</v>
      </c>
      <c r="J1825" t="s">
        <v>2512</v>
      </c>
      <c r="K1825" t="s">
        <v>225</v>
      </c>
    </row>
    <row r="1826" spans="1:11">
      <c r="A1826" s="69" t="s">
        <v>5486</v>
      </c>
      <c r="B1826" t="s">
        <v>106</v>
      </c>
      <c r="C1826" t="s">
        <v>3192</v>
      </c>
      <c r="D1826" t="s">
        <v>44</v>
      </c>
      <c r="E1826" t="s">
        <v>217</v>
      </c>
      <c r="F1826" t="s">
        <v>3193</v>
      </c>
      <c r="G1826" t="s">
        <v>5488</v>
      </c>
      <c r="H1826" t="s">
        <v>217</v>
      </c>
      <c r="I1826" t="s">
        <v>4649</v>
      </c>
      <c r="J1826" t="s">
        <v>2512</v>
      </c>
      <c r="K1826" t="s">
        <v>225</v>
      </c>
    </row>
    <row r="1827" spans="1:11">
      <c r="A1827" s="69" t="s">
        <v>5486</v>
      </c>
      <c r="B1827" t="s">
        <v>106</v>
      </c>
      <c r="C1827" t="s">
        <v>3194</v>
      </c>
      <c r="D1827" t="s">
        <v>56</v>
      </c>
      <c r="E1827" t="s">
        <v>3195</v>
      </c>
      <c r="F1827" t="s">
        <v>3196</v>
      </c>
      <c r="G1827" t="s">
        <v>5488</v>
      </c>
      <c r="H1827" t="s">
        <v>217</v>
      </c>
      <c r="I1827" t="s">
        <v>4649</v>
      </c>
      <c r="J1827" t="s">
        <v>2512</v>
      </c>
      <c r="K1827" t="s">
        <v>225</v>
      </c>
    </row>
    <row r="1828" spans="1:11">
      <c r="A1828" s="69" t="s">
        <v>5486</v>
      </c>
      <c r="B1828" t="s">
        <v>106</v>
      </c>
      <c r="C1828" t="s">
        <v>2913</v>
      </c>
      <c r="D1828" t="s">
        <v>57</v>
      </c>
      <c r="E1828" t="s">
        <v>2847</v>
      </c>
      <c r="F1828" t="s">
        <v>2914</v>
      </c>
      <c r="G1828" t="s">
        <v>5488</v>
      </c>
      <c r="H1828" t="s">
        <v>3416</v>
      </c>
      <c r="I1828" t="s">
        <v>4649</v>
      </c>
      <c r="J1828" t="s">
        <v>2512</v>
      </c>
      <c r="K1828" t="s">
        <v>225</v>
      </c>
    </row>
    <row r="1829" spans="1:11">
      <c r="A1829" s="69" t="s">
        <v>5486</v>
      </c>
      <c r="B1829" t="s">
        <v>106</v>
      </c>
      <c r="C1829" t="s">
        <v>3204</v>
      </c>
      <c r="D1829" t="s">
        <v>58</v>
      </c>
      <c r="E1829" t="s">
        <v>217</v>
      </c>
      <c r="F1829" t="s">
        <v>3205</v>
      </c>
      <c r="G1829" t="s">
        <v>5488</v>
      </c>
      <c r="H1829" t="s">
        <v>217</v>
      </c>
      <c r="I1829" t="s">
        <v>4649</v>
      </c>
      <c r="J1829" t="s">
        <v>2512</v>
      </c>
      <c r="K1829" t="s">
        <v>225</v>
      </c>
    </row>
    <row r="1830" spans="1:11">
      <c r="A1830" s="69" t="s">
        <v>5486</v>
      </c>
      <c r="B1830" t="s">
        <v>106</v>
      </c>
      <c r="C1830" t="s">
        <v>3065</v>
      </c>
      <c r="E1830" t="s">
        <v>3066</v>
      </c>
      <c r="F1830" t="s">
        <v>3067</v>
      </c>
      <c r="G1830" t="s">
        <v>5487</v>
      </c>
      <c r="H1830" t="s">
        <v>217</v>
      </c>
      <c r="I1830" t="s">
        <v>4649</v>
      </c>
      <c r="J1830" t="s">
        <v>1328</v>
      </c>
      <c r="K1830" t="s">
        <v>231</v>
      </c>
    </row>
    <row r="1831" spans="1:11">
      <c r="A1831" s="69" t="s">
        <v>5486</v>
      </c>
      <c r="B1831" t="s">
        <v>72</v>
      </c>
      <c r="C1831" t="s">
        <v>3209</v>
      </c>
      <c r="D1831" t="s">
        <v>36</v>
      </c>
      <c r="E1831" t="s">
        <v>217</v>
      </c>
      <c r="F1831" t="s">
        <v>3210</v>
      </c>
      <c r="G1831" t="s">
        <v>5488</v>
      </c>
      <c r="H1831" t="s">
        <v>217</v>
      </c>
      <c r="I1831" t="s">
        <v>4653</v>
      </c>
      <c r="J1831" t="s">
        <v>2512</v>
      </c>
      <c r="K1831" t="s">
        <v>225</v>
      </c>
    </row>
    <row r="1832" spans="1:11">
      <c r="A1832" s="69" t="s">
        <v>5486</v>
      </c>
      <c r="B1832" t="s">
        <v>72</v>
      </c>
      <c r="C1832" t="s">
        <v>3213</v>
      </c>
      <c r="D1832" t="s">
        <v>36</v>
      </c>
      <c r="E1832" t="s">
        <v>217</v>
      </c>
      <c r="F1832" t="s">
        <v>3214</v>
      </c>
      <c r="G1832" t="s">
        <v>5488</v>
      </c>
      <c r="H1832" t="s">
        <v>217</v>
      </c>
      <c r="I1832" t="s">
        <v>4653</v>
      </c>
      <c r="J1832" t="s">
        <v>2512</v>
      </c>
      <c r="K1832" t="s">
        <v>225</v>
      </c>
    </row>
    <row r="1833" spans="1:11">
      <c r="A1833" s="69" t="s">
        <v>5486</v>
      </c>
      <c r="B1833" t="s">
        <v>72</v>
      </c>
      <c r="C1833" t="s">
        <v>2919</v>
      </c>
      <c r="D1833" t="s">
        <v>36</v>
      </c>
      <c r="F1833" t="s">
        <v>2920</v>
      </c>
      <c r="G1833" t="s">
        <v>5435</v>
      </c>
      <c r="I1833" t="s">
        <v>4653</v>
      </c>
    </row>
    <row r="1834" spans="1:11">
      <c r="A1834" s="69" t="s">
        <v>5486</v>
      </c>
      <c r="B1834" t="s">
        <v>72</v>
      </c>
      <c r="C1834" t="s">
        <v>3217</v>
      </c>
      <c r="D1834" t="s">
        <v>40</v>
      </c>
      <c r="E1834" t="s">
        <v>217</v>
      </c>
      <c r="F1834" t="s">
        <v>3218</v>
      </c>
      <c r="G1834" t="s">
        <v>5488</v>
      </c>
      <c r="H1834" t="s">
        <v>217</v>
      </c>
      <c r="I1834" t="s">
        <v>4653</v>
      </c>
      <c r="J1834" t="s">
        <v>2512</v>
      </c>
      <c r="K1834" t="s">
        <v>225</v>
      </c>
    </row>
    <row r="1835" spans="1:11">
      <c r="A1835" s="69" t="s">
        <v>5486</v>
      </c>
      <c r="B1835" t="s">
        <v>72</v>
      </c>
      <c r="C1835" t="s">
        <v>2921</v>
      </c>
      <c r="D1835" t="s">
        <v>42</v>
      </c>
      <c r="E1835" t="s">
        <v>2922</v>
      </c>
      <c r="F1835" t="s">
        <v>2923</v>
      </c>
      <c r="G1835" t="s">
        <v>5488</v>
      </c>
      <c r="H1835" t="s">
        <v>3422</v>
      </c>
      <c r="I1835" t="s">
        <v>4653</v>
      </c>
      <c r="J1835" t="s">
        <v>2512</v>
      </c>
      <c r="K1835" t="s">
        <v>225</v>
      </c>
    </row>
    <row r="1836" spans="1:11">
      <c r="A1836" s="69" t="s">
        <v>5486</v>
      </c>
      <c r="B1836" t="s">
        <v>72</v>
      </c>
      <c r="C1836" t="s">
        <v>2924</v>
      </c>
      <c r="D1836" t="s">
        <v>44</v>
      </c>
      <c r="E1836" t="s">
        <v>2847</v>
      </c>
      <c r="F1836" t="s">
        <v>2925</v>
      </c>
      <c r="G1836" t="s">
        <v>5488</v>
      </c>
      <c r="H1836" t="s">
        <v>3416</v>
      </c>
      <c r="I1836" t="s">
        <v>4653</v>
      </c>
      <c r="J1836" t="s">
        <v>2512</v>
      </c>
      <c r="K1836" t="s">
        <v>225</v>
      </c>
    </row>
    <row r="1837" spans="1:11">
      <c r="A1837" s="69" t="s">
        <v>5486</v>
      </c>
      <c r="B1837" t="s">
        <v>72</v>
      </c>
      <c r="C1837" t="s">
        <v>2926</v>
      </c>
      <c r="D1837" t="s">
        <v>58</v>
      </c>
      <c r="G1837" t="s">
        <v>5435</v>
      </c>
      <c r="I1837" t="s">
        <v>4653</v>
      </c>
    </row>
    <row r="1838" spans="1:11">
      <c r="A1838" s="69" t="s">
        <v>5486</v>
      </c>
      <c r="B1838" t="s">
        <v>72</v>
      </c>
      <c r="C1838" t="s">
        <v>2927</v>
      </c>
      <c r="D1838" t="s">
        <v>40</v>
      </c>
      <c r="G1838" t="s">
        <v>5435</v>
      </c>
      <c r="I1838" t="s">
        <v>4653</v>
      </c>
    </row>
    <row r="1839" spans="1:11">
      <c r="A1839" s="69" t="s">
        <v>5486</v>
      </c>
      <c r="B1839" t="s">
        <v>72</v>
      </c>
      <c r="C1839" t="s">
        <v>2928</v>
      </c>
      <c r="D1839" t="s">
        <v>42</v>
      </c>
      <c r="G1839" t="s">
        <v>5435</v>
      </c>
      <c r="I1839" t="s">
        <v>4653</v>
      </c>
    </row>
    <row r="1840" spans="1:11">
      <c r="A1840" s="69" t="s">
        <v>5486</v>
      </c>
      <c r="B1840" t="s">
        <v>72</v>
      </c>
      <c r="C1840" t="s">
        <v>2929</v>
      </c>
      <c r="D1840" t="s">
        <v>42</v>
      </c>
      <c r="G1840" t="s">
        <v>5435</v>
      </c>
      <c r="I1840" t="s">
        <v>4653</v>
      </c>
    </row>
    <row r="1841" spans="1:11">
      <c r="A1841" s="69" t="s">
        <v>5486</v>
      </c>
      <c r="B1841" t="s">
        <v>72</v>
      </c>
      <c r="C1841" t="s">
        <v>2930</v>
      </c>
      <c r="D1841" t="s">
        <v>2876</v>
      </c>
      <c r="G1841" t="s">
        <v>5435</v>
      </c>
      <c r="I1841" t="s">
        <v>4653</v>
      </c>
    </row>
    <row r="1842" spans="1:11">
      <c r="A1842" s="69" t="s">
        <v>5486</v>
      </c>
      <c r="B1842" t="s">
        <v>72</v>
      </c>
      <c r="C1842" t="s">
        <v>2931</v>
      </c>
      <c r="D1842" t="s">
        <v>56</v>
      </c>
      <c r="G1842" t="s">
        <v>5435</v>
      </c>
      <c r="I1842" t="s">
        <v>4653</v>
      </c>
    </row>
    <row r="1843" spans="1:11">
      <c r="A1843" s="69" t="s">
        <v>5486</v>
      </c>
      <c r="B1843" t="s">
        <v>72</v>
      </c>
      <c r="C1843" t="s">
        <v>2932</v>
      </c>
      <c r="D1843" t="s">
        <v>2876</v>
      </c>
      <c r="G1843" t="s">
        <v>5435</v>
      </c>
      <c r="I1843" t="s">
        <v>4653</v>
      </c>
    </row>
    <row r="1844" spans="1:11">
      <c r="A1844" s="69" t="s">
        <v>5486</v>
      </c>
      <c r="B1844" t="s">
        <v>72</v>
      </c>
      <c r="C1844" t="s">
        <v>3233</v>
      </c>
      <c r="D1844" t="s">
        <v>3234</v>
      </c>
      <c r="E1844" t="s">
        <v>217</v>
      </c>
      <c r="G1844" t="s">
        <v>5488</v>
      </c>
      <c r="H1844" t="s">
        <v>217</v>
      </c>
      <c r="I1844" t="s">
        <v>4653</v>
      </c>
      <c r="J1844" t="s">
        <v>2512</v>
      </c>
      <c r="K1844" t="s">
        <v>225</v>
      </c>
    </row>
    <row r="1845" spans="1:11">
      <c r="A1845" s="69" t="s">
        <v>5486</v>
      </c>
      <c r="B1845" t="s">
        <v>78</v>
      </c>
      <c r="C1845" t="s">
        <v>3236</v>
      </c>
      <c r="D1845" t="s">
        <v>35</v>
      </c>
      <c r="E1845" t="s">
        <v>217</v>
      </c>
      <c r="F1845" t="s">
        <v>3237</v>
      </c>
      <c r="G1845" t="s">
        <v>5488</v>
      </c>
      <c r="H1845" t="s">
        <v>217</v>
      </c>
      <c r="I1845" t="s">
        <v>4657</v>
      </c>
      <c r="J1845" t="s">
        <v>2512</v>
      </c>
      <c r="K1845" t="s">
        <v>225</v>
      </c>
    </row>
    <row r="1846" spans="1:11">
      <c r="A1846" s="69" t="s">
        <v>5486</v>
      </c>
      <c r="B1846" t="s">
        <v>78</v>
      </c>
      <c r="C1846" t="s">
        <v>3240</v>
      </c>
      <c r="D1846" t="s">
        <v>40</v>
      </c>
      <c r="E1846" t="s">
        <v>217</v>
      </c>
      <c r="F1846" t="s">
        <v>3241</v>
      </c>
      <c r="G1846" t="s">
        <v>5488</v>
      </c>
      <c r="H1846" t="s">
        <v>217</v>
      </c>
      <c r="I1846" t="s">
        <v>4657</v>
      </c>
      <c r="J1846" t="s">
        <v>2512</v>
      </c>
      <c r="K1846" t="s">
        <v>225</v>
      </c>
    </row>
    <row r="1847" spans="1:11">
      <c r="A1847" s="69" t="s">
        <v>5486</v>
      </c>
      <c r="B1847" t="s">
        <v>78</v>
      </c>
      <c r="C1847" t="s">
        <v>3242</v>
      </c>
      <c r="D1847" t="s">
        <v>40</v>
      </c>
      <c r="E1847" t="s">
        <v>217</v>
      </c>
      <c r="F1847" t="s">
        <v>3243</v>
      </c>
      <c r="G1847" t="s">
        <v>5488</v>
      </c>
      <c r="H1847" t="s">
        <v>217</v>
      </c>
      <c r="I1847" t="s">
        <v>4657</v>
      </c>
      <c r="J1847" t="s">
        <v>2512</v>
      </c>
      <c r="K1847" t="s">
        <v>225</v>
      </c>
    </row>
    <row r="1848" spans="1:11">
      <c r="A1848" s="69" t="s">
        <v>5486</v>
      </c>
      <c r="B1848" t="s">
        <v>78</v>
      </c>
      <c r="C1848" t="s">
        <v>3244</v>
      </c>
      <c r="D1848" t="s">
        <v>40</v>
      </c>
      <c r="E1848" t="s">
        <v>217</v>
      </c>
      <c r="F1848" t="s">
        <v>3245</v>
      </c>
      <c r="G1848" t="s">
        <v>5488</v>
      </c>
      <c r="H1848" t="s">
        <v>217</v>
      </c>
      <c r="I1848" t="s">
        <v>4657</v>
      </c>
      <c r="J1848" t="s">
        <v>2512</v>
      </c>
      <c r="K1848" t="s">
        <v>225</v>
      </c>
    </row>
    <row r="1849" spans="1:11">
      <c r="A1849" s="69" t="s">
        <v>5486</v>
      </c>
      <c r="B1849" t="s">
        <v>78</v>
      </c>
      <c r="C1849" t="s">
        <v>3246</v>
      </c>
      <c r="D1849" t="s">
        <v>33</v>
      </c>
      <c r="E1849" t="s">
        <v>217</v>
      </c>
      <c r="F1849" t="s">
        <v>3247</v>
      </c>
      <c r="G1849" t="s">
        <v>5488</v>
      </c>
      <c r="H1849" t="s">
        <v>217</v>
      </c>
      <c r="I1849" t="s">
        <v>4657</v>
      </c>
      <c r="J1849" t="s">
        <v>2512</v>
      </c>
      <c r="K1849" t="s">
        <v>225</v>
      </c>
    </row>
    <row r="1850" spans="1:11">
      <c r="A1850" s="69" t="s">
        <v>5486</v>
      </c>
      <c r="B1850" t="s">
        <v>78</v>
      </c>
      <c r="C1850" t="s">
        <v>2934</v>
      </c>
      <c r="D1850" t="s">
        <v>44</v>
      </c>
      <c r="E1850" t="s">
        <v>2935</v>
      </c>
      <c r="F1850" t="s">
        <v>2937</v>
      </c>
      <c r="G1850" t="s">
        <v>5487</v>
      </c>
      <c r="H1850" t="s">
        <v>2599</v>
      </c>
      <c r="I1850" t="s">
        <v>4657</v>
      </c>
      <c r="J1850" t="s">
        <v>1328</v>
      </c>
      <c r="K1850" t="s">
        <v>231</v>
      </c>
    </row>
    <row r="1851" spans="1:11">
      <c r="A1851" s="69" t="s">
        <v>5486</v>
      </c>
      <c r="B1851" t="s">
        <v>78</v>
      </c>
      <c r="C1851" t="s">
        <v>2938</v>
      </c>
      <c r="D1851" t="s">
        <v>44</v>
      </c>
      <c r="G1851" t="s">
        <v>5439</v>
      </c>
      <c r="I1851" t="s">
        <v>4657</v>
      </c>
    </row>
    <row r="1852" spans="1:11">
      <c r="A1852" s="69" t="s">
        <v>5486</v>
      </c>
      <c r="B1852" t="s">
        <v>78</v>
      </c>
      <c r="C1852" t="s">
        <v>2940</v>
      </c>
      <c r="D1852" t="s">
        <v>44</v>
      </c>
      <c r="E1852" t="s">
        <v>2941</v>
      </c>
      <c r="F1852" t="s">
        <v>2943</v>
      </c>
      <c r="G1852" t="s">
        <v>5440</v>
      </c>
      <c r="I1852" t="s">
        <v>4657</v>
      </c>
    </row>
    <row r="1853" spans="1:11">
      <c r="A1853" s="69" t="s">
        <v>5486</v>
      </c>
      <c r="B1853" t="s">
        <v>78</v>
      </c>
      <c r="C1853" t="s">
        <v>3249</v>
      </c>
      <c r="D1853" t="s">
        <v>56</v>
      </c>
      <c r="E1853" t="s">
        <v>217</v>
      </c>
      <c r="F1853" t="s">
        <v>3243</v>
      </c>
      <c r="G1853" t="s">
        <v>5488</v>
      </c>
      <c r="H1853" t="s">
        <v>217</v>
      </c>
      <c r="I1853" t="s">
        <v>4657</v>
      </c>
      <c r="J1853" t="s">
        <v>2512</v>
      </c>
      <c r="K1853" t="s">
        <v>225</v>
      </c>
    </row>
    <row r="1854" spans="1:11">
      <c r="A1854" s="69" t="s">
        <v>5486</v>
      </c>
      <c r="B1854" t="s">
        <v>78</v>
      </c>
      <c r="C1854" t="s">
        <v>3254</v>
      </c>
      <c r="D1854" t="s">
        <v>58</v>
      </c>
      <c r="E1854" t="s">
        <v>217</v>
      </c>
      <c r="F1854" t="s">
        <v>3255</v>
      </c>
      <c r="G1854" t="s">
        <v>5488</v>
      </c>
      <c r="H1854" t="s">
        <v>217</v>
      </c>
      <c r="I1854" t="s">
        <v>4657</v>
      </c>
      <c r="J1854" t="s">
        <v>2512</v>
      </c>
      <c r="K1854" t="s">
        <v>225</v>
      </c>
    </row>
    <row r="1855" spans="1:11">
      <c r="A1855" s="69" t="s">
        <v>5486</v>
      </c>
      <c r="B1855" t="s">
        <v>78</v>
      </c>
      <c r="C1855" t="s">
        <v>3256</v>
      </c>
      <c r="D1855" t="s">
        <v>42</v>
      </c>
      <c r="E1855" t="s">
        <v>3257</v>
      </c>
      <c r="G1855" t="s">
        <v>5488</v>
      </c>
      <c r="H1855" t="s">
        <v>217</v>
      </c>
      <c r="I1855" t="s">
        <v>4657</v>
      </c>
      <c r="J1855" t="s">
        <v>2512</v>
      </c>
      <c r="K1855" t="s">
        <v>225</v>
      </c>
    </row>
    <row r="1856" spans="1:11">
      <c r="A1856" s="69" t="s">
        <v>5486</v>
      </c>
      <c r="B1856" t="s">
        <v>78</v>
      </c>
      <c r="C1856" t="s">
        <v>3259</v>
      </c>
      <c r="D1856" t="s">
        <v>33</v>
      </c>
      <c r="E1856" t="s">
        <v>217</v>
      </c>
      <c r="G1856" t="s">
        <v>5488</v>
      </c>
      <c r="H1856" t="s">
        <v>217</v>
      </c>
      <c r="I1856" t="s">
        <v>4657</v>
      </c>
      <c r="J1856" t="s">
        <v>2512</v>
      </c>
      <c r="K1856" t="s">
        <v>225</v>
      </c>
    </row>
    <row r="1857" spans="1:11">
      <c r="A1857" s="69" t="s">
        <v>5486</v>
      </c>
      <c r="B1857" t="s">
        <v>78</v>
      </c>
      <c r="C1857" t="s">
        <v>2944</v>
      </c>
      <c r="D1857" t="s">
        <v>2876</v>
      </c>
      <c r="G1857" t="s">
        <v>5441</v>
      </c>
      <c r="I1857" t="s">
        <v>4657</v>
      </c>
    </row>
    <row r="1858" spans="1:11">
      <c r="A1858" s="69" t="s">
        <v>5486</v>
      </c>
      <c r="B1858" t="s">
        <v>97</v>
      </c>
      <c r="C1858" t="s">
        <v>3261</v>
      </c>
      <c r="D1858" t="s">
        <v>38</v>
      </c>
      <c r="E1858" t="s">
        <v>217</v>
      </c>
      <c r="F1858" t="s">
        <v>3255</v>
      </c>
      <c r="G1858" t="s">
        <v>5488</v>
      </c>
      <c r="H1858" t="s">
        <v>217</v>
      </c>
      <c r="I1858" t="s">
        <v>4661</v>
      </c>
      <c r="J1858" t="s">
        <v>2512</v>
      </c>
      <c r="K1858" t="s">
        <v>225</v>
      </c>
    </row>
    <row r="1859" spans="1:11">
      <c r="A1859" s="69" t="s">
        <v>5486</v>
      </c>
      <c r="B1859" t="s">
        <v>97</v>
      </c>
      <c r="C1859" t="s">
        <v>3266</v>
      </c>
      <c r="D1859" t="s">
        <v>44</v>
      </c>
      <c r="E1859" t="s">
        <v>217</v>
      </c>
      <c r="F1859" t="s">
        <v>3267</v>
      </c>
      <c r="G1859" t="s">
        <v>5488</v>
      </c>
      <c r="H1859" t="s">
        <v>217</v>
      </c>
      <c r="I1859" t="s">
        <v>4661</v>
      </c>
      <c r="J1859" t="s">
        <v>2512</v>
      </c>
      <c r="K1859" t="s">
        <v>225</v>
      </c>
    </row>
    <row r="1860" spans="1:11">
      <c r="A1860" s="69" t="s">
        <v>5486</v>
      </c>
      <c r="B1860" t="s">
        <v>97</v>
      </c>
      <c r="C1860" t="s">
        <v>3268</v>
      </c>
      <c r="D1860" t="s">
        <v>56</v>
      </c>
      <c r="E1860" t="s">
        <v>3269</v>
      </c>
      <c r="F1860" t="s">
        <v>3270</v>
      </c>
      <c r="G1860" t="s">
        <v>5488</v>
      </c>
      <c r="H1860" t="s">
        <v>217</v>
      </c>
      <c r="I1860" t="s">
        <v>4661</v>
      </c>
      <c r="J1860" t="s">
        <v>2512</v>
      </c>
      <c r="K1860" t="s">
        <v>225</v>
      </c>
    </row>
    <row r="1861" spans="1:11">
      <c r="A1861" s="69" t="s">
        <v>5486</v>
      </c>
      <c r="B1861" t="s">
        <v>97</v>
      </c>
      <c r="C1861" t="s">
        <v>3271</v>
      </c>
      <c r="D1861" t="s">
        <v>56</v>
      </c>
      <c r="E1861" t="s">
        <v>3269</v>
      </c>
      <c r="F1861" t="s">
        <v>3270</v>
      </c>
      <c r="G1861" t="s">
        <v>5488</v>
      </c>
      <c r="H1861" t="s">
        <v>217</v>
      </c>
      <c r="I1861" t="s">
        <v>4661</v>
      </c>
      <c r="J1861" t="s">
        <v>2512</v>
      </c>
      <c r="K1861" t="s">
        <v>225</v>
      </c>
    </row>
    <row r="1862" spans="1:11">
      <c r="A1862" s="69" t="s">
        <v>5486</v>
      </c>
      <c r="B1862" t="s">
        <v>97</v>
      </c>
      <c r="C1862" t="s">
        <v>3272</v>
      </c>
      <c r="D1862" t="s">
        <v>56</v>
      </c>
      <c r="E1862" t="s">
        <v>217</v>
      </c>
      <c r="F1862" t="s">
        <v>3273</v>
      </c>
      <c r="G1862" t="s">
        <v>5488</v>
      </c>
      <c r="H1862" t="s">
        <v>217</v>
      </c>
      <c r="I1862" t="s">
        <v>4661</v>
      </c>
      <c r="J1862" t="s">
        <v>2512</v>
      </c>
      <c r="K1862" t="s">
        <v>225</v>
      </c>
    </row>
    <row r="1863" spans="1:11">
      <c r="A1863" s="69" t="s">
        <v>5486</v>
      </c>
      <c r="B1863" t="s">
        <v>97</v>
      </c>
      <c r="C1863" t="s">
        <v>2947</v>
      </c>
      <c r="D1863" t="s">
        <v>58</v>
      </c>
      <c r="E1863" t="s">
        <v>2839</v>
      </c>
      <c r="F1863" t="s">
        <v>2948</v>
      </c>
      <c r="G1863" t="s">
        <v>5488</v>
      </c>
      <c r="H1863" t="s">
        <v>217</v>
      </c>
      <c r="I1863" t="s">
        <v>4661</v>
      </c>
      <c r="J1863" t="s">
        <v>2512</v>
      </c>
      <c r="K1863" t="s">
        <v>225</v>
      </c>
    </row>
    <row r="1864" spans="1:11">
      <c r="A1864" s="69" t="s">
        <v>5486</v>
      </c>
      <c r="B1864" t="s">
        <v>97</v>
      </c>
      <c r="C1864" t="s">
        <v>3278</v>
      </c>
      <c r="D1864" t="s">
        <v>58</v>
      </c>
      <c r="E1864" t="s">
        <v>217</v>
      </c>
      <c r="F1864" t="s">
        <v>3279</v>
      </c>
      <c r="G1864" t="s">
        <v>5488</v>
      </c>
      <c r="H1864" t="s">
        <v>217</v>
      </c>
      <c r="I1864" t="s">
        <v>4661</v>
      </c>
      <c r="J1864" t="s">
        <v>2512</v>
      </c>
      <c r="K1864" t="s">
        <v>225</v>
      </c>
    </row>
    <row r="1865" spans="1:11">
      <c r="A1865" s="69" t="s">
        <v>5486</v>
      </c>
      <c r="B1865" t="s">
        <v>97</v>
      </c>
      <c r="C1865" t="s">
        <v>2949</v>
      </c>
      <c r="D1865" t="s">
        <v>56</v>
      </c>
      <c r="G1865" t="s">
        <v>5435</v>
      </c>
      <c r="I1865" t="s">
        <v>4661</v>
      </c>
    </row>
    <row r="1866" spans="1:11">
      <c r="A1866" s="69" t="s">
        <v>5486</v>
      </c>
      <c r="B1866" t="s">
        <v>97</v>
      </c>
      <c r="C1866" t="s">
        <v>3280</v>
      </c>
      <c r="D1866" t="s">
        <v>3281</v>
      </c>
      <c r="E1866" t="s">
        <v>217</v>
      </c>
      <c r="F1866" t="s">
        <v>3282</v>
      </c>
      <c r="G1866" t="s">
        <v>5488</v>
      </c>
      <c r="H1866" t="s">
        <v>217</v>
      </c>
      <c r="I1866" t="s">
        <v>4661</v>
      </c>
      <c r="J1866" t="s">
        <v>2512</v>
      </c>
      <c r="K1866" t="s">
        <v>225</v>
      </c>
    </row>
    <row r="1867" spans="1:11">
      <c r="A1867" s="69" t="s">
        <v>5486</v>
      </c>
      <c r="B1867" t="s">
        <v>97</v>
      </c>
      <c r="C1867" t="s">
        <v>3286</v>
      </c>
      <c r="D1867" t="s">
        <v>40</v>
      </c>
      <c r="E1867" t="s">
        <v>217</v>
      </c>
      <c r="F1867" t="s">
        <v>3287</v>
      </c>
      <c r="G1867" t="s">
        <v>5488</v>
      </c>
      <c r="H1867" t="s">
        <v>217</v>
      </c>
      <c r="I1867" t="s">
        <v>4661</v>
      </c>
      <c r="J1867" t="s">
        <v>2512</v>
      </c>
      <c r="K1867" t="s">
        <v>225</v>
      </c>
    </row>
    <row r="1868" spans="1:11">
      <c r="A1868" s="69" t="s">
        <v>5486</v>
      </c>
      <c r="B1868" t="s">
        <v>97</v>
      </c>
      <c r="C1868" t="s">
        <v>3288</v>
      </c>
      <c r="E1868" t="s">
        <v>217</v>
      </c>
      <c r="G1868" t="s">
        <v>5488</v>
      </c>
      <c r="H1868" t="s">
        <v>217</v>
      </c>
      <c r="I1868" t="s">
        <v>4661</v>
      </c>
      <c r="J1868" t="s">
        <v>2512</v>
      </c>
      <c r="K1868" t="s">
        <v>225</v>
      </c>
    </row>
    <row r="1869" spans="1:11">
      <c r="A1869" s="69" t="s">
        <v>5486</v>
      </c>
      <c r="B1869" t="s">
        <v>14</v>
      </c>
      <c r="C1869" t="s">
        <v>2958</v>
      </c>
      <c r="E1869" t="s">
        <v>2959</v>
      </c>
      <c r="G1869" t="s">
        <v>5487</v>
      </c>
      <c r="H1869" t="s">
        <v>217</v>
      </c>
      <c r="I1869" t="s">
        <v>4664</v>
      </c>
      <c r="J1869" t="s">
        <v>1328</v>
      </c>
      <c r="K1869" t="s">
        <v>231</v>
      </c>
    </row>
    <row r="1870" spans="1:11">
      <c r="A1870" s="69" t="s">
        <v>5486</v>
      </c>
      <c r="B1870" t="s">
        <v>14</v>
      </c>
      <c r="C1870" t="s">
        <v>3293</v>
      </c>
      <c r="E1870" t="s">
        <v>217</v>
      </c>
      <c r="G1870" t="s">
        <v>5488</v>
      </c>
      <c r="H1870" t="s">
        <v>217</v>
      </c>
      <c r="I1870" t="s">
        <v>4664</v>
      </c>
      <c r="J1870" t="s">
        <v>2512</v>
      </c>
      <c r="K1870" t="s">
        <v>225</v>
      </c>
    </row>
    <row r="1871" spans="1:11">
      <c r="A1871" s="69" t="s">
        <v>5486</v>
      </c>
      <c r="B1871" t="s">
        <v>7</v>
      </c>
      <c r="C1871" t="s">
        <v>3295</v>
      </c>
      <c r="D1871" t="s">
        <v>10</v>
      </c>
      <c r="E1871" t="s">
        <v>217</v>
      </c>
      <c r="G1871" t="s">
        <v>5488</v>
      </c>
      <c r="H1871" t="s">
        <v>217</v>
      </c>
      <c r="I1871" t="s">
        <v>4668</v>
      </c>
      <c r="J1871" t="s">
        <v>2512</v>
      </c>
      <c r="K1871" t="s">
        <v>225</v>
      </c>
    </row>
    <row r="1872" spans="1:11">
      <c r="A1872" s="69" t="s">
        <v>5486</v>
      </c>
      <c r="B1872" t="s">
        <v>7</v>
      </c>
      <c r="C1872" t="s">
        <v>3296</v>
      </c>
      <c r="D1872" t="s">
        <v>3297</v>
      </c>
      <c r="E1872" t="s">
        <v>217</v>
      </c>
      <c r="F1872" t="s">
        <v>3298</v>
      </c>
      <c r="G1872" t="s">
        <v>5488</v>
      </c>
      <c r="H1872" t="s">
        <v>217</v>
      </c>
      <c r="I1872" t="s">
        <v>4668</v>
      </c>
      <c r="J1872" t="s">
        <v>2512</v>
      </c>
      <c r="K1872" t="s">
        <v>225</v>
      </c>
    </row>
    <row r="1873" spans="1:11">
      <c r="A1873" s="69" t="s">
        <v>5486</v>
      </c>
      <c r="B1873" t="s">
        <v>7</v>
      </c>
      <c r="C1873" t="s">
        <v>3299</v>
      </c>
      <c r="D1873" t="s">
        <v>3297</v>
      </c>
      <c r="E1873" t="s">
        <v>217</v>
      </c>
      <c r="G1873" t="s">
        <v>5488</v>
      </c>
      <c r="H1873" t="s">
        <v>217</v>
      </c>
      <c r="I1873" t="s">
        <v>4668</v>
      </c>
      <c r="J1873" t="s">
        <v>2512</v>
      </c>
      <c r="K1873" t="s">
        <v>225</v>
      </c>
    </row>
    <row r="1874" spans="1:11">
      <c r="A1874" s="69" t="s">
        <v>5486</v>
      </c>
      <c r="B1874" t="s">
        <v>7</v>
      </c>
      <c r="C1874" t="s">
        <v>3300</v>
      </c>
      <c r="D1874" t="s">
        <v>12</v>
      </c>
      <c r="E1874" t="s">
        <v>217</v>
      </c>
      <c r="F1874" t="s">
        <v>3301</v>
      </c>
      <c r="G1874" t="s">
        <v>5488</v>
      </c>
      <c r="H1874" t="s">
        <v>217</v>
      </c>
      <c r="I1874" t="s">
        <v>4668</v>
      </c>
      <c r="J1874" t="s">
        <v>2512</v>
      </c>
      <c r="K1874" t="s">
        <v>225</v>
      </c>
    </row>
    <row r="1875" spans="1:11">
      <c r="A1875" s="69" t="s">
        <v>5486</v>
      </c>
      <c r="B1875" t="s">
        <v>4398</v>
      </c>
      <c r="C1875" t="s">
        <v>3303</v>
      </c>
      <c r="D1875" t="s">
        <v>2980</v>
      </c>
      <c r="E1875" t="s">
        <v>217</v>
      </c>
      <c r="G1875" t="s">
        <v>5488</v>
      </c>
      <c r="H1875" t="s">
        <v>217</v>
      </c>
      <c r="I1875" t="s">
        <v>4672</v>
      </c>
      <c r="J1875" t="s">
        <v>2512</v>
      </c>
      <c r="K1875" t="s">
        <v>225</v>
      </c>
    </row>
    <row r="1876" spans="1:11">
      <c r="A1876" s="69" t="s">
        <v>5486</v>
      </c>
      <c r="B1876" t="s">
        <v>4398</v>
      </c>
      <c r="C1876" t="s">
        <v>3304</v>
      </c>
      <c r="D1876" t="s">
        <v>2980</v>
      </c>
      <c r="E1876" t="s">
        <v>3305</v>
      </c>
      <c r="G1876" t="s">
        <v>5487</v>
      </c>
      <c r="H1876" t="s">
        <v>217</v>
      </c>
      <c r="I1876" t="s">
        <v>4672</v>
      </c>
      <c r="J1876" t="s">
        <v>1328</v>
      </c>
      <c r="K1876" t="s">
        <v>231</v>
      </c>
    </row>
    <row r="1877" spans="1:11">
      <c r="A1877" s="69" t="s">
        <v>5486</v>
      </c>
      <c r="B1877" t="s">
        <v>4398</v>
      </c>
      <c r="C1877" t="s">
        <v>3306</v>
      </c>
      <c r="D1877" t="s">
        <v>2980</v>
      </c>
      <c r="E1877" t="s">
        <v>3257</v>
      </c>
      <c r="F1877" t="s">
        <v>3307</v>
      </c>
      <c r="G1877" t="s">
        <v>5488</v>
      </c>
      <c r="H1877" t="s">
        <v>217</v>
      </c>
      <c r="I1877" t="s">
        <v>4672</v>
      </c>
      <c r="J1877" t="s">
        <v>2512</v>
      </c>
      <c r="K1877" t="s">
        <v>225</v>
      </c>
    </row>
    <row r="1878" spans="1:11">
      <c r="A1878" s="69" t="s">
        <v>5486</v>
      </c>
      <c r="B1878" t="s">
        <v>4398</v>
      </c>
      <c r="C1878" t="s">
        <v>3308</v>
      </c>
      <c r="D1878" t="s">
        <v>2980</v>
      </c>
      <c r="E1878" t="s">
        <v>217</v>
      </c>
      <c r="G1878" t="s">
        <v>5488</v>
      </c>
      <c r="H1878" t="s">
        <v>217</v>
      </c>
      <c r="I1878" t="s">
        <v>4672</v>
      </c>
      <c r="J1878" t="s">
        <v>2512</v>
      </c>
      <c r="K1878" t="s">
        <v>225</v>
      </c>
    </row>
    <row r="1879" spans="1:11">
      <c r="A1879" s="69" t="s">
        <v>5486</v>
      </c>
      <c r="B1879" t="s">
        <v>47</v>
      </c>
      <c r="C1879" t="s">
        <v>3310</v>
      </c>
      <c r="D1879" t="s">
        <v>3311</v>
      </c>
      <c r="E1879" t="s">
        <v>3312</v>
      </c>
      <c r="G1879" t="s">
        <v>5488</v>
      </c>
      <c r="H1879" t="s">
        <v>217</v>
      </c>
      <c r="I1879" t="s">
        <v>4676</v>
      </c>
      <c r="J1879" t="s">
        <v>2512</v>
      </c>
      <c r="K1879" t="s">
        <v>225</v>
      </c>
    </row>
    <row r="1880" spans="1:11">
      <c r="A1880" s="69" t="s">
        <v>5486</v>
      </c>
      <c r="B1880" t="s">
        <v>47</v>
      </c>
      <c r="C1880" t="s">
        <v>3313</v>
      </c>
      <c r="D1880" t="s">
        <v>3314</v>
      </c>
      <c r="E1880" t="s">
        <v>3315</v>
      </c>
      <c r="G1880" t="s">
        <v>5488</v>
      </c>
      <c r="H1880" t="s">
        <v>217</v>
      </c>
      <c r="I1880" t="s">
        <v>4676</v>
      </c>
      <c r="J1880" t="s">
        <v>2512</v>
      </c>
      <c r="K1880" t="s">
        <v>225</v>
      </c>
    </row>
    <row r="1881" spans="1:11">
      <c r="A1881" s="69" t="s">
        <v>5486</v>
      </c>
      <c r="B1881" t="s">
        <v>47</v>
      </c>
      <c r="C1881" t="s">
        <v>3316</v>
      </c>
      <c r="D1881" t="s">
        <v>3317</v>
      </c>
      <c r="E1881" t="s">
        <v>217</v>
      </c>
      <c r="G1881" t="s">
        <v>5488</v>
      </c>
      <c r="H1881" t="s">
        <v>217</v>
      </c>
      <c r="I1881" t="s">
        <v>4676</v>
      </c>
      <c r="J1881" t="s">
        <v>2512</v>
      </c>
      <c r="K1881" t="s">
        <v>225</v>
      </c>
    </row>
    <row r="1882" spans="1:11">
      <c r="A1882" s="69" t="s">
        <v>5486</v>
      </c>
      <c r="B1882" t="s">
        <v>47</v>
      </c>
      <c r="C1882" t="s">
        <v>3318</v>
      </c>
      <c r="D1882" t="s">
        <v>3319</v>
      </c>
      <c r="E1882" t="s">
        <v>217</v>
      </c>
      <c r="G1882" t="s">
        <v>5488</v>
      </c>
      <c r="H1882" t="s">
        <v>217</v>
      </c>
      <c r="I1882" t="s">
        <v>4676</v>
      </c>
      <c r="J1882" t="s">
        <v>2512</v>
      </c>
      <c r="K1882" t="s">
        <v>225</v>
      </c>
    </row>
    <row r="1883" spans="1:11">
      <c r="A1883" s="69" t="s">
        <v>5486</v>
      </c>
      <c r="B1883" t="s">
        <v>47</v>
      </c>
      <c r="C1883" t="s">
        <v>3320</v>
      </c>
      <c r="D1883" t="s">
        <v>3317</v>
      </c>
      <c r="E1883" t="s">
        <v>217</v>
      </c>
      <c r="G1883" t="s">
        <v>5488</v>
      </c>
      <c r="H1883" t="s">
        <v>217</v>
      </c>
      <c r="I1883" t="s">
        <v>4676</v>
      </c>
      <c r="J1883" t="s">
        <v>2512</v>
      </c>
      <c r="K1883" t="s">
        <v>225</v>
      </c>
    </row>
    <row r="1884" spans="1:11">
      <c r="A1884" s="69" t="s">
        <v>5486</v>
      </c>
      <c r="B1884" t="s">
        <v>47</v>
      </c>
      <c r="C1884" t="s">
        <v>3321</v>
      </c>
      <c r="D1884" t="s">
        <v>3317</v>
      </c>
      <c r="E1884" t="s">
        <v>217</v>
      </c>
      <c r="G1884" t="s">
        <v>5488</v>
      </c>
      <c r="H1884" t="s">
        <v>217</v>
      </c>
      <c r="I1884" t="s">
        <v>4676</v>
      </c>
      <c r="J1884" t="s">
        <v>2512</v>
      </c>
      <c r="K1884" t="s">
        <v>225</v>
      </c>
    </row>
    <row r="1885" spans="1:11">
      <c r="A1885" s="69" t="s">
        <v>5486</v>
      </c>
      <c r="B1885" t="s">
        <v>60</v>
      </c>
      <c r="C1885" t="s">
        <v>3323</v>
      </c>
      <c r="D1885" t="s">
        <v>10</v>
      </c>
      <c r="E1885" t="s">
        <v>217</v>
      </c>
      <c r="G1885" t="s">
        <v>5488</v>
      </c>
      <c r="H1885" t="s">
        <v>217</v>
      </c>
      <c r="I1885" t="s">
        <v>4680</v>
      </c>
      <c r="J1885" t="s">
        <v>2512</v>
      </c>
      <c r="K1885" t="s">
        <v>225</v>
      </c>
    </row>
    <row r="1886" spans="1:11">
      <c r="A1886" s="69" t="s">
        <v>5486</v>
      </c>
      <c r="B1886" t="s">
        <v>60</v>
      </c>
      <c r="C1886" t="s">
        <v>2961</v>
      </c>
      <c r="D1886" t="s">
        <v>10</v>
      </c>
      <c r="E1886" t="s">
        <v>2847</v>
      </c>
      <c r="G1886" t="s">
        <v>5488</v>
      </c>
      <c r="H1886" t="s">
        <v>3416</v>
      </c>
      <c r="I1886" t="s">
        <v>4680</v>
      </c>
      <c r="J1886" t="s">
        <v>2512</v>
      </c>
      <c r="K1886" t="s">
        <v>225</v>
      </c>
    </row>
    <row r="1887" spans="1:11">
      <c r="A1887" s="69" t="s">
        <v>5486</v>
      </c>
      <c r="B1887" t="s">
        <v>60</v>
      </c>
      <c r="C1887" t="s">
        <v>2962</v>
      </c>
      <c r="D1887" t="s">
        <v>10</v>
      </c>
      <c r="E1887" t="s">
        <v>2847</v>
      </c>
      <c r="G1887" t="s">
        <v>5488</v>
      </c>
      <c r="H1887" t="s">
        <v>3416</v>
      </c>
      <c r="I1887" t="s">
        <v>4680</v>
      </c>
      <c r="J1887" t="s">
        <v>2512</v>
      </c>
      <c r="K1887" t="s">
        <v>225</v>
      </c>
    </row>
    <row r="1888" spans="1:11">
      <c r="A1888" s="69" t="s">
        <v>5486</v>
      </c>
      <c r="B1888" t="s">
        <v>60</v>
      </c>
      <c r="C1888" t="s">
        <v>2963</v>
      </c>
      <c r="D1888" t="s">
        <v>10</v>
      </c>
      <c r="E1888" t="s">
        <v>2847</v>
      </c>
      <c r="G1888" t="s">
        <v>5488</v>
      </c>
      <c r="H1888" t="s">
        <v>3416</v>
      </c>
      <c r="I1888" t="s">
        <v>4680</v>
      </c>
      <c r="J1888" t="s">
        <v>2512</v>
      </c>
      <c r="K1888" t="s">
        <v>225</v>
      </c>
    </row>
    <row r="1889" spans="1:11">
      <c r="A1889" s="69" t="s">
        <v>5486</v>
      </c>
      <c r="B1889" t="s">
        <v>60</v>
      </c>
      <c r="C1889" t="s">
        <v>2964</v>
      </c>
      <c r="D1889" t="s">
        <v>10</v>
      </c>
      <c r="E1889" t="s">
        <v>2847</v>
      </c>
      <c r="G1889" t="s">
        <v>5488</v>
      </c>
      <c r="H1889" t="s">
        <v>3416</v>
      </c>
      <c r="I1889" t="s">
        <v>4680</v>
      </c>
      <c r="J1889" t="s">
        <v>2512</v>
      </c>
      <c r="K1889" t="s">
        <v>225</v>
      </c>
    </row>
    <row r="1890" spans="1:11">
      <c r="A1890" s="69" t="s">
        <v>5486</v>
      </c>
      <c r="B1890" t="s">
        <v>60</v>
      </c>
      <c r="C1890" t="s">
        <v>3324</v>
      </c>
      <c r="D1890" t="s">
        <v>61</v>
      </c>
      <c r="E1890" t="s">
        <v>217</v>
      </c>
      <c r="F1890" t="s">
        <v>3325</v>
      </c>
      <c r="G1890" t="s">
        <v>5488</v>
      </c>
      <c r="H1890" t="s">
        <v>217</v>
      </c>
      <c r="I1890" t="s">
        <v>4680</v>
      </c>
      <c r="J1890" t="s">
        <v>2512</v>
      </c>
      <c r="K1890" t="s">
        <v>225</v>
      </c>
    </row>
    <row r="1891" spans="1:11">
      <c r="A1891" s="69" t="s">
        <v>5486</v>
      </c>
      <c r="B1891" t="s">
        <v>60</v>
      </c>
      <c r="C1891" t="s">
        <v>3326</v>
      </c>
      <c r="D1891" t="s">
        <v>61</v>
      </c>
      <c r="E1891" t="s">
        <v>217</v>
      </c>
      <c r="G1891" t="s">
        <v>5488</v>
      </c>
      <c r="H1891" t="s">
        <v>217</v>
      </c>
      <c r="I1891" t="s">
        <v>4680</v>
      </c>
      <c r="J1891" t="s">
        <v>2512</v>
      </c>
      <c r="K1891" t="s">
        <v>225</v>
      </c>
    </row>
    <row r="1892" spans="1:11">
      <c r="A1892" s="69" t="s">
        <v>5486</v>
      </c>
      <c r="B1892" t="s">
        <v>54</v>
      </c>
      <c r="C1892" t="s">
        <v>3328</v>
      </c>
      <c r="D1892" t="s">
        <v>74</v>
      </c>
      <c r="E1892" t="s">
        <v>217</v>
      </c>
      <c r="G1892" t="s">
        <v>5488</v>
      </c>
      <c r="H1892" t="s">
        <v>217</v>
      </c>
      <c r="I1892" t="s">
        <v>4682</v>
      </c>
      <c r="J1892" t="s">
        <v>2512</v>
      </c>
      <c r="K1892" t="s">
        <v>225</v>
      </c>
    </row>
    <row r="1893" spans="1:11">
      <c r="A1893" s="69" t="s">
        <v>5486</v>
      </c>
      <c r="B1893" t="s">
        <v>54</v>
      </c>
      <c r="C1893" t="s">
        <v>3329</v>
      </c>
      <c r="D1893" t="s">
        <v>3330</v>
      </c>
      <c r="E1893" t="s">
        <v>3312</v>
      </c>
      <c r="G1893" t="s">
        <v>5488</v>
      </c>
      <c r="H1893" t="s">
        <v>217</v>
      </c>
      <c r="I1893" t="s">
        <v>4682</v>
      </c>
      <c r="J1893" t="s">
        <v>2512</v>
      </c>
      <c r="K1893" t="s">
        <v>225</v>
      </c>
    </row>
    <row r="1894" spans="1:11">
      <c r="A1894" s="69" t="s">
        <v>5486</v>
      </c>
      <c r="B1894" t="s">
        <v>54</v>
      </c>
      <c r="C1894" t="s">
        <v>3331</v>
      </c>
      <c r="D1894" t="s">
        <v>74</v>
      </c>
      <c r="E1894" t="s">
        <v>3332</v>
      </c>
      <c r="F1894" t="s">
        <v>3333</v>
      </c>
      <c r="G1894" t="s">
        <v>5488</v>
      </c>
      <c r="H1894" t="s">
        <v>217</v>
      </c>
      <c r="I1894" t="s">
        <v>4682</v>
      </c>
      <c r="J1894" t="s">
        <v>2512</v>
      </c>
      <c r="K1894" t="s">
        <v>225</v>
      </c>
    </row>
    <row r="1895" spans="1:11">
      <c r="A1895" s="69" t="s">
        <v>5486</v>
      </c>
      <c r="B1895" t="s">
        <v>54</v>
      </c>
      <c r="C1895" t="s">
        <v>3334</v>
      </c>
      <c r="D1895" t="s">
        <v>2957</v>
      </c>
      <c r="E1895" t="s">
        <v>3335</v>
      </c>
      <c r="G1895" t="s">
        <v>5488</v>
      </c>
      <c r="H1895" t="s">
        <v>217</v>
      </c>
      <c r="I1895" t="s">
        <v>4682</v>
      </c>
      <c r="J1895" t="s">
        <v>2512</v>
      </c>
      <c r="K1895" t="s">
        <v>225</v>
      </c>
    </row>
    <row r="1896" spans="1:11">
      <c r="A1896" s="69" t="s">
        <v>5486</v>
      </c>
      <c r="B1896" t="s">
        <v>54</v>
      </c>
      <c r="C1896" t="s">
        <v>2966</v>
      </c>
      <c r="D1896" t="s">
        <v>2957</v>
      </c>
      <c r="E1896" t="s">
        <v>2847</v>
      </c>
      <c r="G1896" t="s">
        <v>5488</v>
      </c>
      <c r="H1896" t="s">
        <v>3416</v>
      </c>
      <c r="I1896" t="s">
        <v>4682</v>
      </c>
      <c r="J1896" t="s">
        <v>2512</v>
      </c>
      <c r="K1896" t="s">
        <v>225</v>
      </c>
    </row>
    <row r="1897" spans="1:11">
      <c r="A1897" s="69" t="s">
        <v>5486</v>
      </c>
      <c r="B1897" t="s">
        <v>54</v>
      </c>
      <c r="C1897" t="s">
        <v>2967</v>
      </c>
      <c r="D1897" t="s">
        <v>2957</v>
      </c>
      <c r="E1897" t="s">
        <v>2847</v>
      </c>
      <c r="G1897" t="s">
        <v>5488</v>
      </c>
      <c r="H1897" t="s">
        <v>3416</v>
      </c>
      <c r="I1897" t="s">
        <v>4682</v>
      </c>
      <c r="J1897" t="s">
        <v>2512</v>
      </c>
      <c r="K1897" t="s">
        <v>225</v>
      </c>
    </row>
    <row r="1898" spans="1:11">
      <c r="A1898" s="69" t="s">
        <v>5486</v>
      </c>
      <c r="B1898" t="s">
        <v>54</v>
      </c>
      <c r="C1898" t="s">
        <v>2968</v>
      </c>
      <c r="D1898" t="s">
        <v>2957</v>
      </c>
      <c r="E1898" t="s">
        <v>2847</v>
      </c>
      <c r="G1898" t="s">
        <v>5488</v>
      </c>
      <c r="H1898" t="s">
        <v>3416</v>
      </c>
      <c r="I1898" t="s">
        <v>4682</v>
      </c>
      <c r="J1898" t="s">
        <v>2512</v>
      </c>
      <c r="K1898" t="s">
        <v>225</v>
      </c>
    </row>
    <row r="1899" spans="1:11">
      <c r="A1899" s="69" t="s">
        <v>5486</v>
      </c>
      <c r="B1899" t="s">
        <v>54</v>
      </c>
      <c r="C1899" t="s">
        <v>3337</v>
      </c>
      <c r="D1899" t="s">
        <v>83</v>
      </c>
      <c r="E1899" t="s">
        <v>217</v>
      </c>
      <c r="G1899" t="s">
        <v>5488</v>
      </c>
      <c r="H1899" t="s">
        <v>217</v>
      </c>
      <c r="I1899" t="s">
        <v>4682</v>
      </c>
      <c r="J1899" t="s">
        <v>2512</v>
      </c>
      <c r="K1899" t="s">
        <v>225</v>
      </c>
    </row>
    <row r="1900" spans="1:11">
      <c r="A1900" s="69" t="s">
        <v>5486</v>
      </c>
      <c r="B1900" t="s">
        <v>54</v>
      </c>
      <c r="C1900" t="s">
        <v>3338</v>
      </c>
      <c r="D1900" t="s">
        <v>3330</v>
      </c>
      <c r="E1900" t="s">
        <v>217</v>
      </c>
      <c r="G1900" t="s">
        <v>5488</v>
      </c>
      <c r="H1900" t="s">
        <v>217</v>
      </c>
      <c r="I1900" t="s">
        <v>4682</v>
      </c>
      <c r="J1900" t="s">
        <v>2512</v>
      </c>
      <c r="K1900" t="s">
        <v>225</v>
      </c>
    </row>
    <row r="1901" spans="1:11">
      <c r="A1901" s="69" t="s">
        <v>5486</v>
      </c>
      <c r="B1901" t="s">
        <v>73</v>
      </c>
      <c r="C1901" t="s">
        <v>3344</v>
      </c>
      <c r="D1901" t="s">
        <v>74</v>
      </c>
      <c r="E1901" t="s">
        <v>217</v>
      </c>
      <c r="G1901" t="s">
        <v>5488</v>
      </c>
      <c r="H1901" t="s">
        <v>217</v>
      </c>
      <c r="I1901" t="s">
        <v>4684</v>
      </c>
      <c r="J1901" t="s">
        <v>2512</v>
      </c>
      <c r="K1901" t="s">
        <v>225</v>
      </c>
    </row>
    <row r="1902" spans="1:11">
      <c r="A1902" s="69" t="s">
        <v>5486</v>
      </c>
      <c r="B1902" t="s">
        <v>73</v>
      </c>
      <c r="C1902" t="s">
        <v>3345</v>
      </c>
      <c r="D1902" t="s">
        <v>74</v>
      </c>
      <c r="E1902" t="s">
        <v>217</v>
      </c>
      <c r="G1902" t="s">
        <v>5488</v>
      </c>
      <c r="H1902" t="s">
        <v>217</v>
      </c>
      <c r="I1902" t="s">
        <v>4684</v>
      </c>
      <c r="J1902" t="s">
        <v>2512</v>
      </c>
      <c r="K1902" t="s">
        <v>225</v>
      </c>
    </row>
    <row r="1903" spans="1:11">
      <c r="A1903" s="69" t="s">
        <v>5486</v>
      </c>
      <c r="B1903" t="s">
        <v>73</v>
      </c>
      <c r="C1903" t="s">
        <v>3346</v>
      </c>
      <c r="D1903" t="s">
        <v>61</v>
      </c>
      <c r="E1903" t="s">
        <v>217</v>
      </c>
      <c r="G1903" t="s">
        <v>5488</v>
      </c>
      <c r="H1903" t="s">
        <v>217</v>
      </c>
      <c r="I1903" t="s">
        <v>4684</v>
      </c>
      <c r="J1903" t="s">
        <v>2512</v>
      </c>
      <c r="K1903" t="s">
        <v>225</v>
      </c>
    </row>
    <row r="1904" spans="1:11">
      <c r="A1904" s="69" t="s">
        <v>5486</v>
      </c>
      <c r="B1904" t="s">
        <v>73</v>
      </c>
      <c r="C1904" t="s">
        <v>2970</v>
      </c>
      <c r="D1904" t="s">
        <v>2957</v>
      </c>
      <c r="E1904" t="s">
        <v>2847</v>
      </c>
      <c r="G1904" t="s">
        <v>5488</v>
      </c>
      <c r="H1904" t="s">
        <v>3416</v>
      </c>
      <c r="I1904" t="s">
        <v>4684</v>
      </c>
      <c r="J1904" t="s">
        <v>2512</v>
      </c>
      <c r="K1904" t="s">
        <v>225</v>
      </c>
    </row>
    <row r="1905" spans="1:11">
      <c r="A1905" s="69" t="s">
        <v>5486</v>
      </c>
      <c r="B1905" t="s">
        <v>73</v>
      </c>
      <c r="C1905" t="s">
        <v>3349</v>
      </c>
      <c r="D1905" t="s">
        <v>75</v>
      </c>
      <c r="E1905" t="s">
        <v>217</v>
      </c>
      <c r="F1905" t="s">
        <v>3350</v>
      </c>
      <c r="G1905" t="s">
        <v>5488</v>
      </c>
      <c r="H1905" t="s">
        <v>217</v>
      </c>
      <c r="I1905" t="s">
        <v>4684</v>
      </c>
      <c r="J1905" t="s">
        <v>2512</v>
      </c>
      <c r="K1905" t="s">
        <v>225</v>
      </c>
    </row>
    <row r="1906" spans="1:11">
      <c r="A1906" s="69" t="s">
        <v>5486</v>
      </c>
      <c r="B1906" t="s">
        <v>73</v>
      </c>
      <c r="C1906" t="s">
        <v>2971</v>
      </c>
      <c r="D1906" t="s">
        <v>2957</v>
      </c>
      <c r="E1906" t="s">
        <v>2847</v>
      </c>
      <c r="G1906" t="s">
        <v>5488</v>
      </c>
      <c r="H1906" t="s">
        <v>3416</v>
      </c>
      <c r="I1906" t="s">
        <v>4684</v>
      </c>
      <c r="J1906" t="s">
        <v>2512</v>
      </c>
      <c r="K1906" t="s">
        <v>225</v>
      </c>
    </row>
    <row r="1907" spans="1:11">
      <c r="A1907" s="69" t="s">
        <v>5486</v>
      </c>
      <c r="B1907" t="s">
        <v>81</v>
      </c>
      <c r="C1907" t="s">
        <v>3352</v>
      </c>
      <c r="D1907" t="s">
        <v>82</v>
      </c>
      <c r="E1907" t="s">
        <v>217</v>
      </c>
      <c r="G1907" t="s">
        <v>5488</v>
      </c>
      <c r="H1907" t="s">
        <v>217</v>
      </c>
      <c r="I1907" t="s">
        <v>4688</v>
      </c>
      <c r="J1907" t="s">
        <v>2512</v>
      </c>
      <c r="K1907" t="s">
        <v>225</v>
      </c>
    </row>
    <row r="1908" spans="1:11">
      <c r="A1908" s="69" t="s">
        <v>5486</v>
      </c>
      <c r="B1908" t="s">
        <v>81</v>
      </c>
      <c r="C1908" t="s">
        <v>3353</v>
      </c>
      <c r="D1908" t="s">
        <v>84</v>
      </c>
      <c r="E1908" t="s">
        <v>217</v>
      </c>
      <c r="G1908" t="s">
        <v>5488</v>
      </c>
      <c r="H1908" t="s">
        <v>217</v>
      </c>
      <c r="I1908" t="s">
        <v>4688</v>
      </c>
      <c r="J1908" t="s">
        <v>2512</v>
      </c>
      <c r="K1908" t="s">
        <v>225</v>
      </c>
    </row>
    <row r="1909" spans="1:11">
      <c r="A1909" s="69" t="s">
        <v>5486</v>
      </c>
      <c r="B1909" t="s">
        <v>86</v>
      </c>
      <c r="C1909" t="s">
        <v>3357</v>
      </c>
      <c r="D1909" t="s">
        <v>88</v>
      </c>
      <c r="E1909" t="s">
        <v>217</v>
      </c>
      <c r="F1909" t="s">
        <v>3358</v>
      </c>
      <c r="G1909" t="s">
        <v>5488</v>
      </c>
      <c r="H1909" t="s">
        <v>217</v>
      </c>
      <c r="I1909" t="s">
        <v>4692</v>
      </c>
      <c r="J1909" t="s">
        <v>2512</v>
      </c>
      <c r="K1909" t="s">
        <v>225</v>
      </c>
    </row>
    <row r="1910" spans="1:11">
      <c r="A1910" s="69" t="s">
        <v>5486</v>
      </c>
      <c r="B1910" t="s">
        <v>86</v>
      </c>
      <c r="C1910" t="s">
        <v>3359</v>
      </c>
      <c r="D1910" t="s">
        <v>3117</v>
      </c>
      <c r="E1910" t="s">
        <v>217</v>
      </c>
      <c r="F1910" t="s">
        <v>3360</v>
      </c>
      <c r="G1910" t="s">
        <v>5488</v>
      </c>
      <c r="H1910" t="s">
        <v>217</v>
      </c>
      <c r="I1910" t="s">
        <v>4692</v>
      </c>
      <c r="J1910" t="s">
        <v>2512</v>
      </c>
      <c r="K1910" t="s">
        <v>225</v>
      </c>
    </row>
    <row r="1911" spans="1:11">
      <c r="A1911" s="69" t="s">
        <v>5486</v>
      </c>
      <c r="B1911" t="s">
        <v>86</v>
      </c>
      <c r="C1911" t="s">
        <v>2979</v>
      </c>
      <c r="D1911" t="s">
        <v>2980</v>
      </c>
      <c r="F1911" t="s">
        <v>2982</v>
      </c>
      <c r="G1911" t="s">
        <v>5442</v>
      </c>
      <c r="I1911" t="s">
        <v>4692</v>
      </c>
    </row>
    <row r="1912" spans="1:11">
      <c r="A1912" s="69" t="s">
        <v>5486</v>
      </c>
      <c r="B1912" t="s">
        <v>86</v>
      </c>
      <c r="C1912" t="s">
        <v>2983</v>
      </c>
      <c r="D1912" t="s">
        <v>2980</v>
      </c>
      <c r="G1912" t="s">
        <v>5442</v>
      </c>
      <c r="I1912" t="s">
        <v>4692</v>
      </c>
    </row>
    <row r="1913" spans="1:11">
      <c r="A1913" s="69" t="s">
        <v>5486</v>
      </c>
      <c r="B1913" t="s">
        <v>86</v>
      </c>
      <c r="C1913" t="s">
        <v>2986</v>
      </c>
      <c r="D1913" t="s">
        <v>2974</v>
      </c>
      <c r="E1913" t="s">
        <v>2987</v>
      </c>
      <c r="F1913" t="s">
        <v>2989</v>
      </c>
      <c r="G1913" t="s">
        <v>5443</v>
      </c>
      <c r="I1913" t="s">
        <v>4692</v>
      </c>
    </row>
    <row r="1914" spans="1:11">
      <c r="A1914" s="69" t="s">
        <v>5486</v>
      </c>
      <c r="B1914" t="s">
        <v>86</v>
      </c>
      <c r="C1914" t="s">
        <v>3116</v>
      </c>
      <c r="D1914" t="s">
        <v>3117</v>
      </c>
      <c r="E1914" t="s">
        <v>1889</v>
      </c>
      <c r="G1914" t="s">
        <v>5488</v>
      </c>
      <c r="H1914" t="s">
        <v>217</v>
      </c>
      <c r="I1914" t="s">
        <v>4692</v>
      </c>
      <c r="J1914" t="s">
        <v>2512</v>
      </c>
      <c r="K1914" t="s">
        <v>225</v>
      </c>
    </row>
    <row r="1915" spans="1:11">
      <c r="A1915" s="69" t="s">
        <v>5486</v>
      </c>
      <c r="B1915" t="s">
        <v>86</v>
      </c>
      <c r="C1915" t="s">
        <v>3361</v>
      </c>
      <c r="D1915" t="s">
        <v>85</v>
      </c>
      <c r="E1915" t="s">
        <v>217</v>
      </c>
      <c r="G1915" t="s">
        <v>5488</v>
      </c>
      <c r="H1915" t="s">
        <v>217</v>
      </c>
      <c r="I1915" t="s">
        <v>4692</v>
      </c>
      <c r="J1915" t="s">
        <v>2512</v>
      </c>
      <c r="K1915" t="s">
        <v>225</v>
      </c>
    </row>
    <row r="1916" spans="1:11">
      <c r="A1916" s="69" t="s">
        <v>5486</v>
      </c>
      <c r="B1916" t="s">
        <v>86</v>
      </c>
      <c r="C1916" t="s">
        <v>2992</v>
      </c>
      <c r="D1916" t="s">
        <v>2993</v>
      </c>
      <c r="E1916" t="s">
        <v>2847</v>
      </c>
      <c r="G1916" t="s">
        <v>5488</v>
      </c>
      <c r="H1916" t="s">
        <v>3416</v>
      </c>
      <c r="I1916" t="s">
        <v>4692</v>
      </c>
      <c r="J1916" t="s">
        <v>2512</v>
      </c>
      <c r="K1916" t="s">
        <v>225</v>
      </c>
    </row>
    <row r="1917" spans="1:11">
      <c r="A1917" s="69" t="s">
        <v>5486</v>
      </c>
      <c r="B1917" t="s">
        <v>86</v>
      </c>
      <c r="C1917" t="s">
        <v>2992</v>
      </c>
      <c r="D1917" t="s">
        <v>2993</v>
      </c>
      <c r="E1917" t="s">
        <v>2847</v>
      </c>
      <c r="G1917" t="s">
        <v>5488</v>
      </c>
      <c r="H1917" t="s">
        <v>3416</v>
      </c>
      <c r="I1917" t="s">
        <v>4692</v>
      </c>
      <c r="J1917" t="s">
        <v>2512</v>
      </c>
      <c r="K1917" t="s">
        <v>225</v>
      </c>
    </row>
    <row r="1918" spans="1:11">
      <c r="A1918" s="69" t="s">
        <v>5486</v>
      </c>
      <c r="B1918" t="s">
        <v>87</v>
      </c>
      <c r="C1918" t="s">
        <v>3364</v>
      </c>
      <c r="D1918" t="s">
        <v>88</v>
      </c>
      <c r="E1918" t="s">
        <v>217</v>
      </c>
      <c r="G1918" t="s">
        <v>5488</v>
      </c>
      <c r="H1918" t="s">
        <v>217</v>
      </c>
      <c r="I1918" t="s">
        <v>4696</v>
      </c>
      <c r="J1918" t="s">
        <v>2512</v>
      </c>
      <c r="K1918" t="s">
        <v>225</v>
      </c>
    </row>
    <row r="1919" spans="1:11">
      <c r="A1919" s="69" t="s">
        <v>5486</v>
      </c>
      <c r="B1919" t="s">
        <v>87</v>
      </c>
      <c r="C1919" t="s">
        <v>2996</v>
      </c>
      <c r="D1919" t="s">
        <v>2957</v>
      </c>
      <c r="G1919" t="s">
        <v>5444</v>
      </c>
      <c r="I1919" t="s">
        <v>4696</v>
      </c>
    </row>
    <row r="1920" spans="1:11">
      <c r="A1920" s="69" t="s">
        <v>5486</v>
      </c>
      <c r="B1920" t="s">
        <v>92</v>
      </c>
      <c r="C1920" t="s">
        <v>2999</v>
      </c>
      <c r="E1920" t="s">
        <v>669</v>
      </c>
      <c r="G1920" t="s">
        <v>5445</v>
      </c>
      <c r="I1920" t="s">
        <v>4700</v>
      </c>
    </row>
    <row r="1921" spans="1:11">
      <c r="A1921" s="69" t="s">
        <v>5486</v>
      </c>
      <c r="B1921" t="s">
        <v>92</v>
      </c>
      <c r="C1921" t="s">
        <v>3366</v>
      </c>
      <c r="D1921" t="s">
        <v>93</v>
      </c>
      <c r="E1921" t="s">
        <v>217</v>
      </c>
      <c r="G1921" t="s">
        <v>5488</v>
      </c>
      <c r="H1921" t="s">
        <v>217</v>
      </c>
      <c r="I1921" t="s">
        <v>4700</v>
      </c>
      <c r="J1921" t="s">
        <v>2512</v>
      </c>
      <c r="K1921" t="s">
        <v>225</v>
      </c>
    </row>
    <row r="1922" spans="1:11">
      <c r="A1922" s="69" t="s">
        <v>5486</v>
      </c>
      <c r="B1922" t="s">
        <v>92</v>
      </c>
      <c r="C1922" t="s">
        <v>3370</v>
      </c>
      <c r="D1922" t="s">
        <v>94</v>
      </c>
      <c r="E1922" t="s">
        <v>3257</v>
      </c>
      <c r="F1922" t="s">
        <v>3371</v>
      </c>
      <c r="G1922" t="s">
        <v>5488</v>
      </c>
      <c r="H1922" t="s">
        <v>217</v>
      </c>
      <c r="I1922" t="s">
        <v>4700</v>
      </c>
      <c r="J1922" t="s">
        <v>2512</v>
      </c>
      <c r="K1922" t="s">
        <v>225</v>
      </c>
    </row>
    <row r="1923" spans="1:11">
      <c r="A1923" s="69" t="s">
        <v>5486</v>
      </c>
      <c r="B1923" t="s">
        <v>92</v>
      </c>
      <c r="C1923" t="s">
        <v>3372</v>
      </c>
      <c r="D1923" t="s">
        <v>93</v>
      </c>
      <c r="E1923" t="s">
        <v>3373</v>
      </c>
      <c r="G1923" t="s">
        <v>5488</v>
      </c>
      <c r="H1923" t="s">
        <v>217</v>
      </c>
      <c r="I1923" t="s">
        <v>4700</v>
      </c>
      <c r="J1923" t="s">
        <v>2512</v>
      </c>
      <c r="K1923" t="s">
        <v>225</v>
      </c>
    </row>
    <row r="1924" spans="1:11">
      <c r="A1924" s="69" t="s">
        <v>5486</v>
      </c>
      <c r="B1924" t="s">
        <v>92</v>
      </c>
      <c r="C1924" t="s">
        <v>3005</v>
      </c>
      <c r="D1924" t="s">
        <v>2957</v>
      </c>
      <c r="E1924" t="s">
        <v>3006</v>
      </c>
      <c r="G1924" t="s">
        <v>5446</v>
      </c>
      <c r="I1924" t="s">
        <v>4700</v>
      </c>
    </row>
    <row r="1925" spans="1:11">
      <c r="A1925" s="69" t="s">
        <v>5486</v>
      </c>
      <c r="B1925" t="s">
        <v>92</v>
      </c>
      <c r="C1925" t="s">
        <v>3374</v>
      </c>
      <c r="D1925" t="s">
        <v>93</v>
      </c>
      <c r="E1925" t="s">
        <v>3375</v>
      </c>
      <c r="F1925" t="s">
        <v>3376</v>
      </c>
      <c r="G1925" t="s">
        <v>5488</v>
      </c>
      <c r="H1925" t="s">
        <v>217</v>
      </c>
      <c r="I1925" t="s">
        <v>4700</v>
      </c>
      <c r="J1925" t="s">
        <v>2512</v>
      </c>
      <c r="K1925" t="s">
        <v>225</v>
      </c>
    </row>
    <row r="1926" spans="1:11">
      <c r="A1926" s="69" t="s">
        <v>5486</v>
      </c>
      <c r="B1926" t="s">
        <v>92</v>
      </c>
      <c r="C1926" t="s">
        <v>3377</v>
      </c>
      <c r="D1926" t="s">
        <v>93</v>
      </c>
      <c r="E1926" t="s">
        <v>3378</v>
      </c>
      <c r="F1926" t="s">
        <v>3379</v>
      </c>
      <c r="G1926" t="s">
        <v>5488</v>
      </c>
      <c r="H1926" t="s">
        <v>217</v>
      </c>
      <c r="I1926" t="s">
        <v>4700</v>
      </c>
      <c r="J1926" t="s">
        <v>2512</v>
      </c>
      <c r="K1926" t="s">
        <v>225</v>
      </c>
    </row>
    <row r="1927" spans="1:11">
      <c r="A1927" s="69" t="s">
        <v>5486</v>
      </c>
      <c r="B1927" t="s">
        <v>92</v>
      </c>
      <c r="C1927" t="s">
        <v>3008</v>
      </c>
      <c r="D1927" t="s">
        <v>96</v>
      </c>
      <c r="G1927" t="s">
        <v>5447</v>
      </c>
      <c r="I1927" t="s">
        <v>4700</v>
      </c>
    </row>
    <row r="1928" spans="1:11">
      <c r="A1928" s="69" t="s">
        <v>5486</v>
      </c>
      <c r="B1928" t="s">
        <v>98</v>
      </c>
      <c r="C1928" t="s">
        <v>3381</v>
      </c>
      <c r="D1928" t="s">
        <v>99</v>
      </c>
      <c r="E1928" t="s">
        <v>3382</v>
      </c>
      <c r="F1928" t="s">
        <v>3383</v>
      </c>
      <c r="G1928" t="s">
        <v>5488</v>
      </c>
      <c r="H1928" t="s">
        <v>217</v>
      </c>
      <c r="I1928" t="s">
        <v>4704</v>
      </c>
      <c r="J1928" t="s">
        <v>2512</v>
      </c>
      <c r="K1928" t="s">
        <v>225</v>
      </c>
    </row>
    <row r="1929" spans="1:11">
      <c r="A1929" s="69" t="s">
        <v>5486</v>
      </c>
      <c r="B1929" t="s">
        <v>98</v>
      </c>
      <c r="C1929" t="s">
        <v>3013</v>
      </c>
      <c r="D1929" t="s">
        <v>104</v>
      </c>
      <c r="E1929" t="s">
        <v>2847</v>
      </c>
      <c r="G1929" t="s">
        <v>5488</v>
      </c>
      <c r="H1929" t="s">
        <v>3416</v>
      </c>
      <c r="I1929" t="s">
        <v>4704</v>
      </c>
      <c r="J1929" t="s">
        <v>2512</v>
      </c>
      <c r="K1929" t="s">
        <v>225</v>
      </c>
    </row>
    <row r="1930" spans="1:11">
      <c r="A1930" s="69" t="s">
        <v>5486</v>
      </c>
      <c r="B1930" t="s">
        <v>98</v>
      </c>
      <c r="C1930" t="s">
        <v>3014</v>
      </c>
      <c r="D1930" t="s">
        <v>101</v>
      </c>
      <c r="E1930" t="s">
        <v>3015</v>
      </c>
      <c r="F1930" t="s">
        <v>3016</v>
      </c>
      <c r="G1930" t="s">
        <v>5488</v>
      </c>
      <c r="H1930" t="s">
        <v>217</v>
      </c>
      <c r="I1930" t="s">
        <v>4704</v>
      </c>
      <c r="J1930" t="s">
        <v>2512</v>
      </c>
      <c r="K1930" t="s">
        <v>225</v>
      </c>
    </row>
    <row r="1931" spans="1:11">
      <c r="A1931" s="69" t="s">
        <v>5486</v>
      </c>
      <c r="B1931" t="s">
        <v>98</v>
      </c>
      <c r="C1931" t="s">
        <v>3017</v>
      </c>
      <c r="D1931" t="s">
        <v>2957</v>
      </c>
      <c r="E1931" t="s">
        <v>2847</v>
      </c>
      <c r="G1931" t="s">
        <v>5488</v>
      </c>
      <c r="H1931" t="s">
        <v>3416</v>
      </c>
      <c r="I1931" t="s">
        <v>4704</v>
      </c>
      <c r="J1931" t="s">
        <v>2512</v>
      </c>
      <c r="K1931" t="s">
        <v>225</v>
      </c>
    </row>
    <row r="1932" spans="1:11">
      <c r="A1932" s="69" t="s">
        <v>5486</v>
      </c>
      <c r="B1932" t="s">
        <v>98</v>
      </c>
      <c r="C1932" t="s">
        <v>3384</v>
      </c>
      <c r="D1932" t="s">
        <v>2957</v>
      </c>
      <c r="E1932" t="s">
        <v>217</v>
      </c>
      <c r="G1932" t="s">
        <v>5488</v>
      </c>
      <c r="H1932" t="s">
        <v>217</v>
      </c>
      <c r="I1932" t="s">
        <v>4704</v>
      </c>
      <c r="J1932" t="s">
        <v>2512</v>
      </c>
      <c r="K1932" t="s">
        <v>225</v>
      </c>
    </row>
    <row r="1933" spans="1:11">
      <c r="A1933" s="69" t="s">
        <v>5489</v>
      </c>
      <c r="B1933" t="s">
        <v>32</v>
      </c>
      <c r="C1933" t="s">
        <v>2833</v>
      </c>
      <c r="D1933" t="s">
        <v>36</v>
      </c>
      <c r="G1933" t="s">
        <v>5435</v>
      </c>
      <c r="I1933" t="s">
        <v>4633</v>
      </c>
    </row>
    <row r="1934" spans="1:11">
      <c r="A1934" s="69" t="s">
        <v>5489</v>
      </c>
      <c r="B1934" t="s">
        <v>55</v>
      </c>
      <c r="C1934" t="s">
        <v>2862</v>
      </c>
      <c r="D1934" t="s">
        <v>2863</v>
      </c>
      <c r="G1934" t="s">
        <v>5435</v>
      </c>
      <c r="I1934" t="s">
        <v>4637</v>
      </c>
    </row>
    <row r="1935" spans="1:11">
      <c r="A1935" s="69" t="s">
        <v>5489</v>
      </c>
      <c r="B1935" t="s">
        <v>55</v>
      </c>
      <c r="C1935" t="s">
        <v>2864</v>
      </c>
      <c r="D1935" t="s">
        <v>2863</v>
      </c>
      <c r="G1935" t="s">
        <v>5435</v>
      </c>
      <c r="I1935" t="s">
        <v>4637</v>
      </c>
    </row>
    <row r="1936" spans="1:11">
      <c r="A1936" s="69" t="s">
        <v>5489</v>
      </c>
      <c r="B1936" t="s">
        <v>55</v>
      </c>
      <c r="C1936" t="s">
        <v>2865</v>
      </c>
      <c r="D1936" t="s">
        <v>2866</v>
      </c>
      <c r="G1936" t="s">
        <v>5435</v>
      </c>
      <c r="I1936" t="s">
        <v>4637</v>
      </c>
    </row>
    <row r="1937" spans="1:9">
      <c r="A1937" s="69" t="s">
        <v>5489</v>
      </c>
      <c r="B1937" t="s">
        <v>55</v>
      </c>
      <c r="C1937" t="s">
        <v>2867</v>
      </c>
      <c r="D1937" t="s">
        <v>2868</v>
      </c>
      <c r="G1937" t="s">
        <v>5435</v>
      </c>
      <c r="I1937" t="s">
        <v>4637</v>
      </c>
    </row>
    <row r="1938" spans="1:9">
      <c r="A1938" s="69" t="s">
        <v>5489</v>
      </c>
      <c r="B1938" t="s">
        <v>55</v>
      </c>
      <c r="C1938" t="s">
        <v>2869</v>
      </c>
      <c r="D1938" t="s">
        <v>2868</v>
      </c>
      <c r="G1938" t="s">
        <v>5435</v>
      </c>
      <c r="I1938" t="s">
        <v>4637</v>
      </c>
    </row>
    <row r="1939" spans="1:9">
      <c r="A1939" s="69" t="s">
        <v>5489</v>
      </c>
      <c r="B1939" t="s">
        <v>55</v>
      </c>
      <c r="C1939" t="s">
        <v>2870</v>
      </c>
      <c r="D1939" t="s">
        <v>2868</v>
      </c>
      <c r="G1939" t="s">
        <v>5435</v>
      </c>
      <c r="I1939" t="s">
        <v>4637</v>
      </c>
    </row>
    <row r="1940" spans="1:9">
      <c r="A1940" s="69" t="s">
        <v>5489</v>
      </c>
      <c r="B1940" t="s">
        <v>55</v>
      </c>
      <c r="C1940" t="s">
        <v>2871</v>
      </c>
      <c r="D1940" t="s">
        <v>2868</v>
      </c>
      <c r="G1940" t="s">
        <v>5435</v>
      </c>
      <c r="I1940" t="s">
        <v>4637</v>
      </c>
    </row>
    <row r="1941" spans="1:9">
      <c r="A1941" s="69" t="s">
        <v>5489</v>
      </c>
      <c r="B1941" t="s">
        <v>55</v>
      </c>
      <c r="C1941" t="s">
        <v>2872</v>
      </c>
      <c r="D1941" t="s">
        <v>36</v>
      </c>
      <c r="G1941" t="s">
        <v>5435</v>
      </c>
      <c r="I1941" t="s">
        <v>4637</v>
      </c>
    </row>
    <row r="1942" spans="1:9">
      <c r="A1942" s="69" t="s">
        <v>5489</v>
      </c>
      <c r="B1942" t="s">
        <v>55</v>
      </c>
      <c r="C1942" t="s">
        <v>2873</v>
      </c>
      <c r="D1942" t="s">
        <v>35</v>
      </c>
      <c r="G1942" t="s">
        <v>5435</v>
      </c>
      <c r="I1942" t="s">
        <v>4637</v>
      </c>
    </row>
    <row r="1943" spans="1:9">
      <c r="A1943" s="69" t="s">
        <v>5489</v>
      </c>
      <c r="B1943" t="s">
        <v>55</v>
      </c>
      <c r="C1943" t="s">
        <v>2874</v>
      </c>
      <c r="D1943" t="s">
        <v>40</v>
      </c>
      <c r="G1943" t="s">
        <v>5435</v>
      </c>
      <c r="I1943" t="s">
        <v>4637</v>
      </c>
    </row>
    <row r="1944" spans="1:9">
      <c r="A1944" s="69" t="s">
        <v>5489</v>
      </c>
      <c r="B1944" t="s">
        <v>55</v>
      </c>
      <c r="C1944" t="s">
        <v>2875</v>
      </c>
      <c r="D1944" t="s">
        <v>2876</v>
      </c>
      <c r="G1944" t="s">
        <v>5435</v>
      </c>
      <c r="I1944" t="s">
        <v>4637</v>
      </c>
    </row>
    <row r="1945" spans="1:9">
      <c r="A1945" s="69" t="s">
        <v>5489</v>
      </c>
      <c r="B1945" t="s">
        <v>55</v>
      </c>
      <c r="C1945" t="s">
        <v>2877</v>
      </c>
      <c r="D1945" t="s">
        <v>35</v>
      </c>
      <c r="G1945" t="s">
        <v>5435</v>
      </c>
      <c r="I1945" t="s">
        <v>4637</v>
      </c>
    </row>
    <row r="1946" spans="1:9">
      <c r="A1946" s="69" t="s">
        <v>5489</v>
      </c>
      <c r="B1946" t="s">
        <v>59</v>
      </c>
      <c r="C1946" t="s">
        <v>2887</v>
      </c>
      <c r="D1946" t="s">
        <v>40</v>
      </c>
      <c r="F1946" t="s">
        <v>2888</v>
      </c>
      <c r="G1946" t="s">
        <v>5435</v>
      </c>
      <c r="I1946" t="s">
        <v>4641</v>
      </c>
    </row>
    <row r="1947" spans="1:9">
      <c r="A1947" s="69" t="s">
        <v>5489</v>
      </c>
      <c r="B1947" t="s">
        <v>70</v>
      </c>
      <c r="C1947" t="s">
        <v>3053</v>
      </c>
      <c r="D1947" t="s">
        <v>57</v>
      </c>
      <c r="E1947" t="s">
        <v>3054</v>
      </c>
      <c r="F1947" t="s">
        <v>3056</v>
      </c>
      <c r="G1947" t="s">
        <v>5438</v>
      </c>
      <c r="H1947" t="s">
        <v>3055</v>
      </c>
      <c r="I1947" t="s">
        <v>4645</v>
      </c>
    </row>
    <row r="1948" spans="1:9">
      <c r="A1948" s="69" t="s">
        <v>5489</v>
      </c>
      <c r="B1948" t="s">
        <v>70</v>
      </c>
      <c r="C1948" t="s">
        <v>2903</v>
      </c>
      <c r="D1948" t="s">
        <v>36</v>
      </c>
      <c r="G1948" t="s">
        <v>5435</v>
      </c>
      <c r="I1948" t="s">
        <v>4645</v>
      </c>
    </row>
    <row r="1949" spans="1:9">
      <c r="A1949" s="69" t="s">
        <v>5489</v>
      </c>
      <c r="B1949" t="s">
        <v>72</v>
      </c>
      <c r="C1949" t="s">
        <v>2919</v>
      </c>
      <c r="D1949" t="s">
        <v>36</v>
      </c>
      <c r="F1949" t="s">
        <v>2920</v>
      </c>
      <c r="G1949" t="s">
        <v>5435</v>
      </c>
      <c r="I1949" t="s">
        <v>4653</v>
      </c>
    </row>
    <row r="1950" spans="1:9">
      <c r="A1950" s="69" t="s">
        <v>5489</v>
      </c>
      <c r="B1950" t="s">
        <v>72</v>
      </c>
      <c r="C1950" t="s">
        <v>2926</v>
      </c>
      <c r="D1950" t="s">
        <v>58</v>
      </c>
      <c r="G1950" t="s">
        <v>5435</v>
      </c>
      <c r="I1950" t="s">
        <v>4653</v>
      </c>
    </row>
    <row r="1951" spans="1:9">
      <c r="A1951" s="69" t="s">
        <v>5489</v>
      </c>
      <c r="B1951" t="s">
        <v>72</v>
      </c>
      <c r="C1951" t="s">
        <v>2927</v>
      </c>
      <c r="D1951" t="s">
        <v>40</v>
      </c>
      <c r="G1951" t="s">
        <v>5435</v>
      </c>
      <c r="I1951" t="s">
        <v>4653</v>
      </c>
    </row>
    <row r="1952" spans="1:9">
      <c r="A1952" s="69" t="s">
        <v>5489</v>
      </c>
      <c r="B1952" t="s">
        <v>72</v>
      </c>
      <c r="C1952" t="s">
        <v>2928</v>
      </c>
      <c r="D1952" t="s">
        <v>42</v>
      </c>
      <c r="G1952" t="s">
        <v>5435</v>
      </c>
      <c r="I1952" t="s">
        <v>4653</v>
      </c>
    </row>
    <row r="1953" spans="1:9">
      <c r="A1953" s="69" t="s">
        <v>5489</v>
      </c>
      <c r="B1953" t="s">
        <v>72</v>
      </c>
      <c r="C1953" t="s">
        <v>2929</v>
      </c>
      <c r="D1953" t="s">
        <v>42</v>
      </c>
      <c r="G1953" t="s">
        <v>5435</v>
      </c>
      <c r="I1953" t="s">
        <v>4653</v>
      </c>
    </row>
    <row r="1954" spans="1:9">
      <c r="A1954" s="69" t="s">
        <v>5489</v>
      </c>
      <c r="B1954" t="s">
        <v>72</v>
      </c>
      <c r="C1954" t="s">
        <v>2930</v>
      </c>
      <c r="D1954" t="s">
        <v>2876</v>
      </c>
      <c r="G1954" t="s">
        <v>5435</v>
      </c>
      <c r="I1954" t="s">
        <v>4653</v>
      </c>
    </row>
    <row r="1955" spans="1:9">
      <c r="A1955" s="69" t="s">
        <v>5489</v>
      </c>
      <c r="B1955" t="s">
        <v>72</v>
      </c>
      <c r="C1955" t="s">
        <v>2931</v>
      </c>
      <c r="D1955" t="s">
        <v>56</v>
      </c>
      <c r="G1955" t="s">
        <v>5435</v>
      </c>
      <c r="I1955" t="s">
        <v>4653</v>
      </c>
    </row>
    <row r="1956" spans="1:9">
      <c r="A1956" s="69" t="s">
        <v>5489</v>
      </c>
      <c r="B1956" t="s">
        <v>72</v>
      </c>
      <c r="C1956" t="s">
        <v>2932</v>
      </c>
      <c r="D1956" t="s">
        <v>2876</v>
      </c>
      <c r="G1956" t="s">
        <v>5435</v>
      </c>
      <c r="I1956" t="s">
        <v>4653</v>
      </c>
    </row>
    <row r="1957" spans="1:9">
      <c r="A1957" s="69" t="s">
        <v>5489</v>
      </c>
      <c r="B1957" t="s">
        <v>78</v>
      </c>
      <c r="C1957" t="s">
        <v>2938</v>
      </c>
      <c r="D1957" t="s">
        <v>44</v>
      </c>
      <c r="G1957" t="s">
        <v>5439</v>
      </c>
      <c r="I1957" t="s">
        <v>4657</v>
      </c>
    </row>
    <row r="1958" spans="1:9">
      <c r="A1958" s="69" t="s">
        <v>5489</v>
      </c>
      <c r="B1958" t="s">
        <v>78</v>
      </c>
      <c r="C1958" t="s">
        <v>2940</v>
      </c>
      <c r="D1958" t="s">
        <v>44</v>
      </c>
      <c r="E1958" t="s">
        <v>2941</v>
      </c>
      <c r="F1958" t="s">
        <v>2943</v>
      </c>
      <c r="G1958" t="s">
        <v>5440</v>
      </c>
      <c r="I1958" t="s">
        <v>4657</v>
      </c>
    </row>
    <row r="1959" spans="1:9">
      <c r="A1959" s="69" t="s">
        <v>5489</v>
      </c>
      <c r="B1959" t="s">
        <v>78</v>
      </c>
      <c r="C1959" t="s">
        <v>2940</v>
      </c>
      <c r="D1959" t="s">
        <v>44</v>
      </c>
      <c r="E1959" t="s">
        <v>2941</v>
      </c>
      <c r="F1959" t="s">
        <v>2943</v>
      </c>
      <c r="G1959" t="s">
        <v>5438</v>
      </c>
      <c r="H1959" t="s">
        <v>243</v>
      </c>
      <c r="I1959" t="s">
        <v>4657</v>
      </c>
    </row>
    <row r="1960" spans="1:9">
      <c r="A1960" s="69" t="s">
        <v>5489</v>
      </c>
      <c r="B1960" t="s">
        <v>78</v>
      </c>
      <c r="C1960" t="s">
        <v>2944</v>
      </c>
      <c r="D1960" t="s">
        <v>2876</v>
      </c>
      <c r="G1960" t="s">
        <v>5441</v>
      </c>
      <c r="I1960" t="s">
        <v>4657</v>
      </c>
    </row>
    <row r="1961" spans="1:9">
      <c r="A1961" s="69" t="s">
        <v>5489</v>
      </c>
      <c r="B1961" t="s">
        <v>97</v>
      </c>
      <c r="C1961" t="s">
        <v>2949</v>
      </c>
      <c r="D1961" t="s">
        <v>56</v>
      </c>
      <c r="G1961" t="s">
        <v>5435</v>
      </c>
      <c r="I1961" t="s">
        <v>4661</v>
      </c>
    </row>
    <row r="1962" spans="1:9">
      <c r="A1962" s="69" t="s">
        <v>5489</v>
      </c>
      <c r="B1962" t="s">
        <v>86</v>
      </c>
      <c r="C1962" t="s">
        <v>2979</v>
      </c>
      <c r="D1962" t="s">
        <v>2980</v>
      </c>
      <c r="F1962" t="s">
        <v>2982</v>
      </c>
      <c r="G1962" t="s">
        <v>5442</v>
      </c>
      <c r="I1962" t="s">
        <v>4692</v>
      </c>
    </row>
    <row r="1963" spans="1:9">
      <c r="A1963" s="69" t="s">
        <v>5489</v>
      </c>
      <c r="B1963" t="s">
        <v>86</v>
      </c>
      <c r="C1963" t="s">
        <v>2983</v>
      </c>
      <c r="D1963" t="s">
        <v>2980</v>
      </c>
      <c r="G1963" t="s">
        <v>5442</v>
      </c>
      <c r="I1963" t="s">
        <v>4692</v>
      </c>
    </row>
    <row r="1964" spans="1:9">
      <c r="A1964" s="69" t="s">
        <v>5489</v>
      </c>
      <c r="B1964" t="s">
        <v>86</v>
      </c>
      <c r="C1964" t="s">
        <v>2986</v>
      </c>
      <c r="D1964" t="s">
        <v>2974</v>
      </c>
      <c r="E1964" t="s">
        <v>2987</v>
      </c>
      <c r="F1964" t="s">
        <v>2989</v>
      </c>
      <c r="G1964" t="s">
        <v>5443</v>
      </c>
      <c r="I1964" t="s">
        <v>4692</v>
      </c>
    </row>
    <row r="1965" spans="1:9">
      <c r="A1965" s="69" t="s">
        <v>5489</v>
      </c>
      <c r="B1965" t="s">
        <v>87</v>
      </c>
      <c r="C1965" t="s">
        <v>2996</v>
      </c>
      <c r="D1965" t="s">
        <v>2957</v>
      </c>
      <c r="G1965" t="s">
        <v>5444</v>
      </c>
      <c r="I1965" t="s">
        <v>4696</v>
      </c>
    </row>
    <row r="1966" spans="1:9">
      <c r="A1966" s="69" t="s">
        <v>5489</v>
      </c>
      <c r="B1966" t="s">
        <v>92</v>
      </c>
      <c r="C1966" t="s">
        <v>2999</v>
      </c>
      <c r="E1966" t="s">
        <v>669</v>
      </c>
      <c r="G1966" t="s">
        <v>5445</v>
      </c>
      <c r="I1966" t="s">
        <v>4700</v>
      </c>
    </row>
    <row r="1967" spans="1:9">
      <c r="A1967" s="69" t="s">
        <v>5489</v>
      </c>
      <c r="B1967" t="s">
        <v>92</v>
      </c>
      <c r="C1967" t="s">
        <v>3005</v>
      </c>
      <c r="D1967" t="s">
        <v>2957</v>
      </c>
      <c r="E1967" t="s">
        <v>3006</v>
      </c>
      <c r="G1967" t="s">
        <v>5446</v>
      </c>
      <c r="I1967" t="s">
        <v>4700</v>
      </c>
    </row>
    <row r="1968" spans="1:9">
      <c r="A1968" s="69" t="s">
        <v>5489</v>
      </c>
      <c r="B1968" t="s">
        <v>92</v>
      </c>
      <c r="C1968" t="s">
        <v>3008</v>
      </c>
      <c r="D1968" t="s">
        <v>96</v>
      </c>
      <c r="G1968" t="s">
        <v>5447</v>
      </c>
      <c r="I1968" t="s">
        <v>4700</v>
      </c>
    </row>
    <row r="1969" spans="1:11">
      <c r="A1969" s="69" t="s">
        <v>5490</v>
      </c>
      <c r="B1969" t="s">
        <v>32</v>
      </c>
      <c r="C1969" t="s">
        <v>2833</v>
      </c>
      <c r="D1969" t="s">
        <v>36</v>
      </c>
      <c r="G1969" t="s">
        <v>5435</v>
      </c>
      <c r="I1969" t="s">
        <v>4633</v>
      </c>
    </row>
    <row r="1970" spans="1:11" ht="351">
      <c r="A1970" s="69" t="s">
        <v>5490</v>
      </c>
      <c r="B1970" t="s">
        <v>55</v>
      </c>
      <c r="C1970" t="s">
        <v>2838</v>
      </c>
      <c r="D1970" t="s">
        <v>35</v>
      </c>
      <c r="E1970" t="s">
        <v>2839</v>
      </c>
      <c r="F1970" t="s">
        <v>2842</v>
      </c>
      <c r="G1970" t="s">
        <v>5491</v>
      </c>
      <c r="H1970" t="s">
        <v>2841</v>
      </c>
      <c r="I1970" t="s">
        <v>4637</v>
      </c>
      <c r="J1970" s="218" t="s">
        <v>2822</v>
      </c>
      <c r="K1970" t="s">
        <v>139</v>
      </c>
    </row>
    <row r="1971" spans="1:11">
      <c r="A1971" s="69" t="s">
        <v>5490</v>
      </c>
      <c r="B1971" t="s">
        <v>55</v>
      </c>
      <c r="C1971" t="s">
        <v>2843</v>
      </c>
      <c r="D1971" t="s">
        <v>35</v>
      </c>
      <c r="E1971" t="s">
        <v>2844</v>
      </c>
      <c r="F1971" t="s">
        <v>2845</v>
      </c>
      <c r="G1971" t="s">
        <v>5438</v>
      </c>
      <c r="H1971" t="s">
        <v>3622</v>
      </c>
      <c r="I1971" t="s">
        <v>4637</v>
      </c>
    </row>
    <row r="1972" spans="1:11" ht="351">
      <c r="A1972" s="69" t="s">
        <v>5490</v>
      </c>
      <c r="B1972" t="s">
        <v>55</v>
      </c>
      <c r="C1972" t="s">
        <v>2846</v>
      </c>
      <c r="D1972" t="s">
        <v>36</v>
      </c>
      <c r="E1972" t="s">
        <v>2847</v>
      </c>
      <c r="F1972" t="s">
        <v>2849</v>
      </c>
      <c r="G1972" t="s">
        <v>5491</v>
      </c>
      <c r="H1972" t="s">
        <v>2848</v>
      </c>
      <c r="I1972" t="s">
        <v>4637</v>
      </c>
      <c r="J1972" s="218" t="s">
        <v>2822</v>
      </c>
      <c r="K1972" t="s">
        <v>139</v>
      </c>
    </row>
    <row r="1973" spans="1:11">
      <c r="A1973" s="69" t="s">
        <v>5490</v>
      </c>
      <c r="B1973" t="s">
        <v>55</v>
      </c>
      <c r="C1973" t="s">
        <v>2850</v>
      </c>
      <c r="D1973" t="s">
        <v>38</v>
      </c>
      <c r="E1973" t="s">
        <v>2851</v>
      </c>
      <c r="F1973" t="s">
        <v>2852</v>
      </c>
      <c r="G1973" t="s">
        <v>5438</v>
      </c>
      <c r="H1973" t="s">
        <v>1333</v>
      </c>
      <c r="I1973" t="s">
        <v>4637</v>
      </c>
    </row>
    <row r="1974" spans="1:11" ht="351">
      <c r="A1974" s="69" t="s">
        <v>5490</v>
      </c>
      <c r="B1974" t="s">
        <v>55</v>
      </c>
      <c r="C1974" t="s">
        <v>2853</v>
      </c>
      <c r="D1974" t="s">
        <v>38</v>
      </c>
      <c r="E1974" t="s">
        <v>2854</v>
      </c>
      <c r="F1974" t="s">
        <v>2855</v>
      </c>
      <c r="G1974" t="s">
        <v>5491</v>
      </c>
      <c r="H1974" t="s">
        <v>2841</v>
      </c>
      <c r="I1974" t="s">
        <v>4637</v>
      </c>
      <c r="J1974" s="218" t="s">
        <v>2822</v>
      </c>
      <c r="K1974" t="s">
        <v>139</v>
      </c>
    </row>
    <row r="1975" spans="1:11" ht="351">
      <c r="A1975" s="69" t="s">
        <v>5490</v>
      </c>
      <c r="B1975" t="s">
        <v>55</v>
      </c>
      <c r="C1975" t="s">
        <v>2856</v>
      </c>
      <c r="D1975" t="s">
        <v>42</v>
      </c>
      <c r="E1975" t="s">
        <v>2847</v>
      </c>
      <c r="F1975" t="s">
        <v>2857</v>
      </c>
      <c r="G1975" t="s">
        <v>5491</v>
      </c>
      <c r="H1975" t="s">
        <v>2848</v>
      </c>
      <c r="I1975" t="s">
        <v>4637</v>
      </c>
      <c r="J1975" s="218" t="s">
        <v>2822</v>
      </c>
      <c r="K1975" t="s">
        <v>139</v>
      </c>
    </row>
    <row r="1976" spans="1:11" ht="351">
      <c r="A1976" s="69" t="s">
        <v>5490</v>
      </c>
      <c r="B1976" t="s">
        <v>55</v>
      </c>
      <c r="C1976" t="s">
        <v>2858</v>
      </c>
      <c r="D1976" t="s">
        <v>44</v>
      </c>
      <c r="E1976" t="s">
        <v>2847</v>
      </c>
      <c r="G1976" t="s">
        <v>5491</v>
      </c>
      <c r="H1976" t="s">
        <v>2848</v>
      </c>
      <c r="I1976" t="s">
        <v>4637</v>
      </c>
      <c r="J1976" s="218" t="s">
        <v>2822</v>
      </c>
      <c r="K1976" t="s">
        <v>139</v>
      </c>
    </row>
    <row r="1977" spans="1:11" ht="351">
      <c r="A1977" s="69" t="s">
        <v>5490</v>
      </c>
      <c r="B1977" t="s">
        <v>55</v>
      </c>
      <c r="C1977" t="s">
        <v>2859</v>
      </c>
      <c r="D1977" t="s">
        <v>57</v>
      </c>
      <c r="E1977" t="s">
        <v>2847</v>
      </c>
      <c r="G1977" t="s">
        <v>5491</v>
      </c>
      <c r="H1977" t="s">
        <v>2848</v>
      </c>
      <c r="I1977" t="s">
        <v>4637</v>
      </c>
      <c r="J1977" s="218" t="s">
        <v>2822</v>
      </c>
      <c r="K1977" t="s">
        <v>139</v>
      </c>
    </row>
    <row r="1978" spans="1:11" ht="351">
      <c r="A1978" s="69" t="s">
        <v>5490</v>
      </c>
      <c r="B1978" t="s">
        <v>55</v>
      </c>
      <c r="C1978" t="s">
        <v>2860</v>
      </c>
      <c r="D1978" t="s">
        <v>56</v>
      </c>
      <c r="E1978" t="s">
        <v>2854</v>
      </c>
      <c r="F1978" t="s">
        <v>2855</v>
      </c>
      <c r="G1978" t="s">
        <v>5491</v>
      </c>
      <c r="H1978" t="s">
        <v>2841</v>
      </c>
      <c r="I1978" t="s">
        <v>4637</v>
      </c>
      <c r="J1978" s="218" t="s">
        <v>2822</v>
      </c>
      <c r="K1978" t="s">
        <v>139</v>
      </c>
    </row>
    <row r="1979" spans="1:11">
      <c r="A1979" s="69" t="s">
        <v>5490</v>
      </c>
      <c r="B1979" t="s">
        <v>55</v>
      </c>
      <c r="C1979" t="s">
        <v>2861</v>
      </c>
      <c r="D1979" t="s">
        <v>58</v>
      </c>
      <c r="E1979" t="s">
        <v>2851</v>
      </c>
      <c r="F1979" t="s">
        <v>2852</v>
      </c>
      <c r="G1979" t="s">
        <v>5438</v>
      </c>
      <c r="H1979" t="s">
        <v>1333</v>
      </c>
      <c r="I1979" t="s">
        <v>4637</v>
      </c>
    </row>
    <row r="1980" spans="1:11">
      <c r="A1980" s="69" t="s">
        <v>5490</v>
      </c>
      <c r="B1980" t="s">
        <v>55</v>
      </c>
      <c r="C1980" t="s">
        <v>2862</v>
      </c>
      <c r="D1980" t="s">
        <v>2863</v>
      </c>
      <c r="G1980" t="s">
        <v>5435</v>
      </c>
      <c r="I1980" t="s">
        <v>4637</v>
      </c>
    </row>
    <row r="1981" spans="1:11">
      <c r="A1981" s="69" t="s">
        <v>5490</v>
      </c>
      <c r="B1981" t="s">
        <v>55</v>
      </c>
      <c r="C1981" t="s">
        <v>2864</v>
      </c>
      <c r="D1981" t="s">
        <v>2863</v>
      </c>
      <c r="G1981" t="s">
        <v>5435</v>
      </c>
      <c r="I1981" t="s">
        <v>4637</v>
      </c>
    </row>
    <row r="1982" spans="1:11">
      <c r="A1982" s="69" t="s">
        <v>5490</v>
      </c>
      <c r="B1982" t="s">
        <v>55</v>
      </c>
      <c r="C1982" t="s">
        <v>2865</v>
      </c>
      <c r="D1982" t="s">
        <v>2866</v>
      </c>
      <c r="G1982" t="s">
        <v>5435</v>
      </c>
      <c r="I1982" t="s">
        <v>4637</v>
      </c>
    </row>
    <row r="1983" spans="1:11">
      <c r="A1983" s="69" t="s">
        <v>5490</v>
      </c>
      <c r="B1983" t="s">
        <v>55</v>
      </c>
      <c r="C1983" t="s">
        <v>2867</v>
      </c>
      <c r="D1983" t="s">
        <v>2868</v>
      </c>
      <c r="G1983" t="s">
        <v>5435</v>
      </c>
      <c r="I1983" t="s">
        <v>4637</v>
      </c>
    </row>
    <row r="1984" spans="1:11">
      <c r="A1984" s="69" t="s">
        <v>5490</v>
      </c>
      <c r="B1984" t="s">
        <v>55</v>
      </c>
      <c r="C1984" t="s">
        <v>2869</v>
      </c>
      <c r="D1984" t="s">
        <v>2868</v>
      </c>
      <c r="G1984" t="s">
        <v>5435</v>
      </c>
      <c r="I1984" t="s">
        <v>4637</v>
      </c>
    </row>
    <row r="1985" spans="1:11">
      <c r="A1985" s="69" t="s">
        <v>5490</v>
      </c>
      <c r="B1985" t="s">
        <v>55</v>
      </c>
      <c r="C1985" t="s">
        <v>2870</v>
      </c>
      <c r="D1985" t="s">
        <v>2868</v>
      </c>
      <c r="G1985" t="s">
        <v>5435</v>
      </c>
      <c r="I1985" t="s">
        <v>4637</v>
      </c>
    </row>
    <row r="1986" spans="1:11">
      <c r="A1986" s="69" t="s">
        <v>5490</v>
      </c>
      <c r="B1986" t="s">
        <v>55</v>
      </c>
      <c r="C1986" t="s">
        <v>2871</v>
      </c>
      <c r="D1986" t="s">
        <v>2868</v>
      </c>
      <c r="G1986" t="s">
        <v>5435</v>
      </c>
      <c r="I1986" t="s">
        <v>4637</v>
      </c>
    </row>
    <row r="1987" spans="1:11">
      <c r="A1987" s="69" t="s">
        <v>5490</v>
      </c>
      <c r="B1987" t="s">
        <v>55</v>
      </c>
      <c r="C1987" t="s">
        <v>2872</v>
      </c>
      <c r="D1987" t="s">
        <v>36</v>
      </c>
      <c r="G1987" t="s">
        <v>5435</v>
      </c>
      <c r="I1987" t="s">
        <v>4637</v>
      </c>
    </row>
    <row r="1988" spans="1:11">
      <c r="A1988" s="69" t="s">
        <v>5490</v>
      </c>
      <c r="B1988" t="s">
        <v>55</v>
      </c>
      <c r="C1988" t="s">
        <v>2873</v>
      </c>
      <c r="D1988" t="s">
        <v>35</v>
      </c>
      <c r="G1988" t="s">
        <v>5435</v>
      </c>
      <c r="I1988" t="s">
        <v>4637</v>
      </c>
    </row>
    <row r="1989" spans="1:11">
      <c r="A1989" s="69" t="s">
        <v>5490</v>
      </c>
      <c r="B1989" t="s">
        <v>55</v>
      </c>
      <c r="C1989" t="s">
        <v>2874</v>
      </c>
      <c r="D1989" t="s">
        <v>40</v>
      </c>
      <c r="G1989" t="s">
        <v>5435</v>
      </c>
      <c r="I1989" t="s">
        <v>4637</v>
      </c>
    </row>
    <row r="1990" spans="1:11">
      <c r="A1990" s="69" t="s">
        <v>5490</v>
      </c>
      <c r="B1990" t="s">
        <v>55</v>
      </c>
      <c r="C1990" t="s">
        <v>2875</v>
      </c>
      <c r="D1990" t="s">
        <v>2876</v>
      </c>
      <c r="G1990" t="s">
        <v>5435</v>
      </c>
      <c r="I1990" t="s">
        <v>4637</v>
      </c>
    </row>
    <row r="1991" spans="1:11">
      <c r="A1991" s="69" t="s">
        <v>5490</v>
      </c>
      <c r="B1991" t="s">
        <v>55</v>
      </c>
      <c r="C1991" t="s">
        <v>2877</v>
      </c>
      <c r="D1991" t="s">
        <v>35</v>
      </c>
      <c r="G1991" t="s">
        <v>5435</v>
      </c>
      <c r="I1991" t="s">
        <v>4637</v>
      </c>
    </row>
    <row r="1992" spans="1:11" ht="351">
      <c r="A1992" s="69" t="s">
        <v>5490</v>
      </c>
      <c r="B1992" t="s">
        <v>55</v>
      </c>
      <c r="C1992" t="s">
        <v>2878</v>
      </c>
      <c r="D1992" t="s">
        <v>42</v>
      </c>
      <c r="E1992" t="s">
        <v>2847</v>
      </c>
      <c r="F1992" t="s">
        <v>2879</v>
      </c>
      <c r="G1992" t="s">
        <v>5491</v>
      </c>
      <c r="H1992" t="s">
        <v>2848</v>
      </c>
      <c r="I1992" t="s">
        <v>4637</v>
      </c>
      <c r="J1992" s="218" t="s">
        <v>2822</v>
      </c>
      <c r="K1992" t="s">
        <v>139</v>
      </c>
    </row>
    <row r="1993" spans="1:11">
      <c r="A1993" s="69" t="s">
        <v>5490</v>
      </c>
      <c r="B1993" t="s">
        <v>55</v>
      </c>
      <c r="C1993" t="s">
        <v>2880</v>
      </c>
      <c r="D1993" t="s">
        <v>2881</v>
      </c>
      <c r="E1993" t="s">
        <v>1333</v>
      </c>
      <c r="F1993" t="s">
        <v>2882</v>
      </c>
      <c r="G1993" t="s">
        <v>5438</v>
      </c>
      <c r="H1993" t="s">
        <v>1333</v>
      </c>
      <c r="I1993" t="s">
        <v>4637</v>
      </c>
    </row>
    <row r="1994" spans="1:11" ht="351">
      <c r="A1994" s="69" t="s">
        <v>5490</v>
      </c>
      <c r="B1994" t="s">
        <v>55</v>
      </c>
      <c r="C1994" t="s">
        <v>2883</v>
      </c>
      <c r="D1994" t="s">
        <v>2884</v>
      </c>
      <c r="E1994" t="s">
        <v>2854</v>
      </c>
      <c r="F1994" t="s">
        <v>2885</v>
      </c>
      <c r="G1994" t="s">
        <v>5491</v>
      </c>
      <c r="H1994" t="s">
        <v>2841</v>
      </c>
      <c r="I1994" t="s">
        <v>4637</v>
      </c>
      <c r="J1994" s="218" t="s">
        <v>2822</v>
      </c>
      <c r="K1994" t="s">
        <v>139</v>
      </c>
    </row>
    <row r="1995" spans="1:11">
      <c r="A1995" s="69" t="s">
        <v>5490</v>
      </c>
      <c r="B1995" t="s">
        <v>59</v>
      </c>
      <c r="C1995" t="s">
        <v>3624</v>
      </c>
      <c r="D1995" t="s">
        <v>36</v>
      </c>
      <c r="E1995" t="s">
        <v>3625</v>
      </c>
      <c r="G1995" t="s">
        <v>5438</v>
      </c>
      <c r="H1995" t="s">
        <v>3625</v>
      </c>
      <c r="I1995" t="s">
        <v>4641</v>
      </c>
    </row>
    <row r="1996" spans="1:11" ht="15">
      <c r="A1996" s="69" t="s">
        <v>5490</v>
      </c>
      <c r="B1996" t="s">
        <v>59</v>
      </c>
      <c r="C1996" t="s">
        <v>3156</v>
      </c>
      <c r="D1996" t="s">
        <v>40</v>
      </c>
      <c r="E1996" t="s">
        <v>3157</v>
      </c>
      <c r="F1996" t="s">
        <v>3158</v>
      </c>
      <c r="G1996" t="s">
        <v>5438</v>
      </c>
      <c r="H1996" t="s">
        <v>3625</v>
      </c>
      <c r="I1996" t="s">
        <v>4641</v>
      </c>
      <c r="J1996" s="218"/>
    </row>
    <row r="1997" spans="1:11" ht="15">
      <c r="A1997" s="69" t="s">
        <v>5490</v>
      </c>
      <c r="B1997" t="s">
        <v>59</v>
      </c>
      <c r="C1997" t="s">
        <v>2887</v>
      </c>
      <c r="D1997" t="s">
        <v>40</v>
      </c>
      <c r="F1997" t="s">
        <v>2888</v>
      </c>
      <c r="G1997" t="s">
        <v>5435</v>
      </c>
      <c r="I1997" t="s">
        <v>4641</v>
      </c>
      <c r="J1997" s="218"/>
    </row>
    <row r="1998" spans="1:11" ht="351">
      <c r="A1998" s="69" t="s">
        <v>5490</v>
      </c>
      <c r="B1998" t="s">
        <v>70</v>
      </c>
      <c r="C1998" t="s">
        <v>2890</v>
      </c>
      <c r="D1998" t="s">
        <v>42</v>
      </c>
      <c r="E1998" t="s">
        <v>2847</v>
      </c>
      <c r="F1998" t="s">
        <v>2891</v>
      </c>
      <c r="G1998" t="s">
        <v>5491</v>
      </c>
      <c r="H1998" t="s">
        <v>2848</v>
      </c>
      <c r="I1998" t="s">
        <v>4645</v>
      </c>
      <c r="J1998" s="218" t="s">
        <v>2822</v>
      </c>
      <c r="K1998" t="s">
        <v>139</v>
      </c>
    </row>
    <row r="1999" spans="1:11" ht="351">
      <c r="A1999" s="69" t="s">
        <v>5490</v>
      </c>
      <c r="B1999" t="s">
        <v>70</v>
      </c>
      <c r="C1999" t="s">
        <v>2892</v>
      </c>
      <c r="D1999" t="s">
        <v>42</v>
      </c>
      <c r="E1999" t="s">
        <v>2893</v>
      </c>
      <c r="F1999" t="s">
        <v>2895</v>
      </c>
      <c r="G1999" t="s">
        <v>5491</v>
      </c>
      <c r="H1999" t="s">
        <v>2894</v>
      </c>
      <c r="I1999" t="s">
        <v>4645</v>
      </c>
      <c r="J1999" s="218" t="s">
        <v>2822</v>
      </c>
      <c r="K1999" t="s">
        <v>139</v>
      </c>
    </row>
    <row r="2000" spans="1:11">
      <c r="A2000" s="69" t="s">
        <v>5490</v>
      </c>
      <c r="B2000" t="s">
        <v>70</v>
      </c>
      <c r="C2000" t="s">
        <v>2896</v>
      </c>
      <c r="D2000" t="s">
        <v>44</v>
      </c>
      <c r="E2000" t="s">
        <v>2897</v>
      </c>
      <c r="F2000" t="s">
        <v>2898</v>
      </c>
      <c r="G2000" t="s">
        <v>5438</v>
      </c>
      <c r="H2000" t="s">
        <v>1333</v>
      </c>
      <c r="I2000" t="s">
        <v>4645</v>
      </c>
    </row>
    <row r="2001" spans="1:11" ht="351">
      <c r="A2001" s="69" t="s">
        <v>5490</v>
      </c>
      <c r="B2001" t="s">
        <v>70</v>
      </c>
      <c r="C2001" t="s">
        <v>2899</v>
      </c>
      <c r="D2001" t="s">
        <v>56</v>
      </c>
      <c r="E2001" t="s">
        <v>2847</v>
      </c>
      <c r="F2001" t="s">
        <v>2891</v>
      </c>
      <c r="G2001" t="s">
        <v>5491</v>
      </c>
      <c r="H2001" t="s">
        <v>2848</v>
      </c>
      <c r="I2001" t="s">
        <v>4645</v>
      </c>
      <c r="J2001" s="218" t="s">
        <v>2822</v>
      </c>
      <c r="K2001" t="s">
        <v>139</v>
      </c>
    </row>
    <row r="2002" spans="1:11">
      <c r="A2002" s="69" t="s">
        <v>5490</v>
      </c>
      <c r="B2002" t="s">
        <v>70</v>
      </c>
      <c r="C2002" t="s">
        <v>2900</v>
      </c>
      <c r="D2002" t="s">
        <v>58</v>
      </c>
      <c r="E2002" t="s">
        <v>1333</v>
      </c>
      <c r="F2002" t="s">
        <v>2901</v>
      </c>
      <c r="G2002" t="s">
        <v>5438</v>
      </c>
      <c r="H2002" t="s">
        <v>1333</v>
      </c>
      <c r="I2002" t="s">
        <v>4645</v>
      </c>
    </row>
    <row r="2003" spans="1:11" ht="351">
      <c r="A2003" s="69" t="s">
        <v>5490</v>
      </c>
      <c r="B2003" t="s">
        <v>70</v>
      </c>
      <c r="C2003" t="s">
        <v>2902</v>
      </c>
      <c r="D2003" t="s">
        <v>35</v>
      </c>
      <c r="E2003" t="s">
        <v>2847</v>
      </c>
      <c r="G2003" t="s">
        <v>5491</v>
      </c>
      <c r="H2003" t="s">
        <v>2848</v>
      </c>
      <c r="I2003" t="s">
        <v>4645</v>
      </c>
      <c r="J2003" s="218" t="s">
        <v>2822</v>
      </c>
      <c r="K2003" t="s">
        <v>139</v>
      </c>
    </row>
    <row r="2004" spans="1:11" ht="15">
      <c r="A2004" s="69" t="s">
        <v>5490</v>
      </c>
      <c r="B2004" t="s">
        <v>70</v>
      </c>
      <c r="C2004" t="s">
        <v>2903</v>
      </c>
      <c r="D2004" t="s">
        <v>36</v>
      </c>
      <c r="G2004" t="s">
        <v>5435</v>
      </c>
      <c r="I2004" t="s">
        <v>4645</v>
      </c>
      <c r="J2004" s="218"/>
    </row>
    <row r="2005" spans="1:11" ht="351">
      <c r="A2005" s="69" t="s">
        <v>5490</v>
      </c>
      <c r="B2005" t="s">
        <v>70</v>
      </c>
      <c r="C2005" t="s">
        <v>2904</v>
      </c>
      <c r="E2005" t="s">
        <v>2854</v>
      </c>
      <c r="F2005" t="s">
        <v>2905</v>
      </c>
      <c r="G2005" t="s">
        <v>5491</v>
      </c>
      <c r="H2005" t="s">
        <v>2841</v>
      </c>
      <c r="I2005" t="s">
        <v>4645</v>
      </c>
      <c r="J2005" s="218" t="s">
        <v>2822</v>
      </c>
      <c r="K2005" t="s">
        <v>139</v>
      </c>
    </row>
    <row r="2006" spans="1:11" ht="351">
      <c r="A2006" s="69" t="s">
        <v>5490</v>
      </c>
      <c r="B2006" t="s">
        <v>70</v>
      </c>
      <c r="C2006" t="s">
        <v>2906</v>
      </c>
      <c r="D2006" t="s">
        <v>2907</v>
      </c>
      <c r="E2006" t="s">
        <v>2854</v>
      </c>
      <c r="G2006" t="s">
        <v>5491</v>
      </c>
      <c r="H2006" t="s">
        <v>2841</v>
      </c>
      <c r="I2006" t="s">
        <v>4645</v>
      </c>
      <c r="J2006" s="218" t="s">
        <v>2822</v>
      </c>
      <c r="K2006" t="s">
        <v>139</v>
      </c>
    </row>
    <row r="2007" spans="1:11" ht="351">
      <c r="A2007" s="69" t="s">
        <v>5490</v>
      </c>
      <c r="B2007" t="s">
        <v>70</v>
      </c>
      <c r="C2007" t="s">
        <v>2908</v>
      </c>
      <c r="D2007" t="s">
        <v>2863</v>
      </c>
      <c r="E2007" t="s">
        <v>2854</v>
      </c>
      <c r="F2007" t="s">
        <v>2909</v>
      </c>
      <c r="G2007" t="s">
        <v>5491</v>
      </c>
      <c r="H2007" t="s">
        <v>2841</v>
      </c>
      <c r="I2007" t="s">
        <v>4645</v>
      </c>
      <c r="J2007" s="218" t="s">
        <v>2822</v>
      </c>
      <c r="K2007" t="s">
        <v>139</v>
      </c>
    </row>
    <row r="2008" spans="1:11" ht="351">
      <c r="A2008" s="69" t="s">
        <v>5490</v>
      </c>
      <c r="B2008" t="s">
        <v>106</v>
      </c>
      <c r="C2008" t="s">
        <v>2911</v>
      </c>
      <c r="D2008" t="s">
        <v>40</v>
      </c>
      <c r="E2008" t="s">
        <v>2847</v>
      </c>
      <c r="G2008" t="s">
        <v>5491</v>
      </c>
      <c r="H2008" t="s">
        <v>2848</v>
      </c>
      <c r="I2008" t="s">
        <v>4649</v>
      </c>
      <c r="J2008" s="218" t="s">
        <v>2822</v>
      </c>
      <c r="K2008" t="s">
        <v>139</v>
      </c>
    </row>
    <row r="2009" spans="1:11" ht="351">
      <c r="A2009" s="69" t="s">
        <v>5490</v>
      </c>
      <c r="B2009" t="s">
        <v>106</v>
      </c>
      <c r="C2009" t="s">
        <v>2912</v>
      </c>
      <c r="D2009" t="s">
        <v>42</v>
      </c>
      <c r="E2009" t="s">
        <v>2893</v>
      </c>
      <c r="G2009" t="s">
        <v>5491</v>
      </c>
      <c r="H2009" t="s">
        <v>2894</v>
      </c>
      <c r="I2009" t="s">
        <v>4649</v>
      </c>
      <c r="J2009" s="218" t="s">
        <v>2822</v>
      </c>
      <c r="K2009" t="s">
        <v>139</v>
      </c>
    </row>
    <row r="2010" spans="1:11" ht="351">
      <c r="A2010" s="69" t="s">
        <v>5490</v>
      </c>
      <c r="B2010" t="s">
        <v>106</v>
      </c>
      <c r="C2010" t="s">
        <v>2913</v>
      </c>
      <c r="D2010" t="s">
        <v>57</v>
      </c>
      <c r="E2010" t="s">
        <v>2847</v>
      </c>
      <c r="F2010" t="s">
        <v>2914</v>
      </c>
      <c r="G2010" t="s">
        <v>5491</v>
      </c>
      <c r="H2010" t="s">
        <v>2848</v>
      </c>
      <c r="I2010" t="s">
        <v>4649</v>
      </c>
      <c r="J2010" s="218" t="s">
        <v>2822</v>
      </c>
      <c r="K2010" t="s">
        <v>139</v>
      </c>
    </row>
    <row r="2011" spans="1:11">
      <c r="A2011" s="69" t="s">
        <v>5490</v>
      </c>
      <c r="B2011" t="s">
        <v>106</v>
      </c>
      <c r="C2011" t="s">
        <v>2915</v>
      </c>
      <c r="D2011" t="s">
        <v>2916</v>
      </c>
      <c r="E2011" t="s">
        <v>1333</v>
      </c>
      <c r="G2011" t="s">
        <v>5438</v>
      </c>
      <c r="H2011" t="s">
        <v>1333</v>
      </c>
      <c r="I2011" t="s">
        <v>4649</v>
      </c>
    </row>
    <row r="2012" spans="1:11" ht="351">
      <c r="A2012" s="69" t="s">
        <v>5490</v>
      </c>
      <c r="B2012" t="s">
        <v>72</v>
      </c>
      <c r="C2012" t="s">
        <v>2918</v>
      </c>
      <c r="D2012" t="s">
        <v>36</v>
      </c>
      <c r="E2012" t="s">
        <v>2893</v>
      </c>
      <c r="G2012" t="s">
        <v>5491</v>
      </c>
      <c r="H2012" t="s">
        <v>2894</v>
      </c>
      <c r="I2012" t="s">
        <v>4653</v>
      </c>
      <c r="J2012" s="218" t="s">
        <v>2822</v>
      </c>
      <c r="K2012" t="s">
        <v>139</v>
      </c>
    </row>
    <row r="2013" spans="1:11" ht="15">
      <c r="A2013" s="69" t="s">
        <v>5490</v>
      </c>
      <c r="B2013" t="s">
        <v>72</v>
      </c>
      <c r="C2013" t="s">
        <v>2919</v>
      </c>
      <c r="D2013" t="s">
        <v>36</v>
      </c>
      <c r="F2013" t="s">
        <v>2920</v>
      </c>
      <c r="G2013" t="s">
        <v>5435</v>
      </c>
      <c r="I2013" t="s">
        <v>4653</v>
      </c>
      <c r="J2013" s="218"/>
    </row>
    <row r="2014" spans="1:11" ht="351">
      <c r="A2014" s="69" t="s">
        <v>5490</v>
      </c>
      <c r="B2014" t="s">
        <v>72</v>
      </c>
      <c r="C2014" t="s">
        <v>2921</v>
      </c>
      <c r="D2014" t="s">
        <v>42</v>
      </c>
      <c r="E2014" t="s">
        <v>2922</v>
      </c>
      <c r="F2014" t="s">
        <v>2923</v>
      </c>
      <c r="G2014" t="s">
        <v>5491</v>
      </c>
      <c r="H2014" t="s">
        <v>2848</v>
      </c>
      <c r="I2014" t="s">
        <v>4653</v>
      </c>
      <c r="J2014" s="218" t="s">
        <v>2822</v>
      </c>
      <c r="K2014" t="s">
        <v>139</v>
      </c>
    </row>
    <row r="2015" spans="1:11" ht="351">
      <c r="A2015" s="69" t="s">
        <v>5490</v>
      </c>
      <c r="B2015" t="s">
        <v>72</v>
      </c>
      <c r="C2015" t="s">
        <v>2924</v>
      </c>
      <c r="D2015" t="s">
        <v>44</v>
      </c>
      <c r="E2015" t="s">
        <v>2847</v>
      </c>
      <c r="F2015" t="s">
        <v>2925</v>
      </c>
      <c r="G2015" t="s">
        <v>5491</v>
      </c>
      <c r="H2015" t="s">
        <v>2848</v>
      </c>
      <c r="I2015" t="s">
        <v>4653</v>
      </c>
      <c r="J2015" s="218" t="s">
        <v>2822</v>
      </c>
      <c r="K2015" t="s">
        <v>139</v>
      </c>
    </row>
    <row r="2016" spans="1:11">
      <c r="A2016" s="69" t="s">
        <v>5490</v>
      </c>
      <c r="B2016" t="s">
        <v>72</v>
      </c>
      <c r="C2016" t="s">
        <v>2926</v>
      </c>
      <c r="D2016" t="s">
        <v>58</v>
      </c>
      <c r="G2016" t="s">
        <v>5435</v>
      </c>
      <c r="I2016" t="s">
        <v>4653</v>
      </c>
    </row>
    <row r="2017" spans="1:11">
      <c r="A2017" s="69" t="s">
        <v>5490</v>
      </c>
      <c r="B2017" t="s">
        <v>72</v>
      </c>
      <c r="C2017" t="s">
        <v>2927</v>
      </c>
      <c r="D2017" t="s">
        <v>40</v>
      </c>
      <c r="G2017" t="s">
        <v>5435</v>
      </c>
      <c r="I2017" t="s">
        <v>4653</v>
      </c>
    </row>
    <row r="2018" spans="1:11">
      <c r="A2018" s="69" t="s">
        <v>5490</v>
      </c>
      <c r="B2018" t="s">
        <v>72</v>
      </c>
      <c r="C2018" t="s">
        <v>2928</v>
      </c>
      <c r="D2018" t="s">
        <v>42</v>
      </c>
      <c r="G2018" t="s">
        <v>5435</v>
      </c>
      <c r="I2018" t="s">
        <v>4653</v>
      </c>
    </row>
    <row r="2019" spans="1:11">
      <c r="A2019" s="69" t="s">
        <v>5490</v>
      </c>
      <c r="B2019" t="s">
        <v>72</v>
      </c>
      <c r="C2019" t="s">
        <v>2929</v>
      </c>
      <c r="D2019" t="s">
        <v>42</v>
      </c>
      <c r="G2019" t="s">
        <v>5435</v>
      </c>
      <c r="I2019" t="s">
        <v>4653</v>
      </c>
    </row>
    <row r="2020" spans="1:11">
      <c r="A2020" s="69" t="s">
        <v>5490</v>
      </c>
      <c r="B2020" t="s">
        <v>72</v>
      </c>
      <c r="C2020" t="s">
        <v>2930</v>
      </c>
      <c r="D2020" t="s">
        <v>2876</v>
      </c>
      <c r="G2020" t="s">
        <v>5435</v>
      </c>
      <c r="I2020" t="s">
        <v>4653</v>
      </c>
    </row>
    <row r="2021" spans="1:11">
      <c r="A2021" s="69" t="s">
        <v>5490</v>
      </c>
      <c r="B2021" t="s">
        <v>72</v>
      </c>
      <c r="C2021" t="s">
        <v>2931</v>
      </c>
      <c r="D2021" t="s">
        <v>56</v>
      </c>
      <c r="G2021" t="s">
        <v>5435</v>
      </c>
      <c r="I2021" t="s">
        <v>4653</v>
      </c>
    </row>
    <row r="2022" spans="1:11">
      <c r="A2022" s="69" t="s">
        <v>5490</v>
      </c>
      <c r="B2022" t="s">
        <v>72</v>
      </c>
      <c r="C2022" t="s">
        <v>2932</v>
      </c>
      <c r="D2022" t="s">
        <v>2876</v>
      </c>
      <c r="G2022" t="s">
        <v>5435</v>
      </c>
      <c r="I2022" t="s">
        <v>4653</v>
      </c>
    </row>
    <row r="2023" spans="1:11">
      <c r="A2023" s="69" t="s">
        <v>5490</v>
      </c>
      <c r="B2023" t="s">
        <v>72</v>
      </c>
      <c r="C2023" t="s">
        <v>3471</v>
      </c>
      <c r="D2023" t="s">
        <v>33</v>
      </c>
      <c r="E2023" t="s">
        <v>3472</v>
      </c>
      <c r="F2023" t="s">
        <v>3474</v>
      </c>
      <c r="G2023" t="s">
        <v>5438</v>
      </c>
      <c r="H2023" t="s">
        <v>238</v>
      </c>
      <c r="I2023" t="s">
        <v>4653</v>
      </c>
    </row>
    <row r="2024" spans="1:11">
      <c r="A2024" s="69" t="s">
        <v>5490</v>
      </c>
      <c r="B2024" t="s">
        <v>78</v>
      </c>
      <c r="C2024" t="s">
        <v>2934</v>
      </c>
      <c r="D2024" t="s">
        <v>44</v>
      </c>
      <c r="E2024" t="s">
        <v>2935</v>
      </c>
      <c r="F2024" t="s">
        <v>2937</v>
      </c>
      <c r="G2024" t="s">
        <v>5438</v>
      </c>
      <c r="H2024" t="s">
        <v>2599</v>
      </c>
      <c r="I2024" t="s">
        <v>4657</v>
      </c>
    </row>
    <row r="2025" spans="1:11" ht="15">
      <c r="A2025" s="69" t="s">
        <v>5490</v>
      </c>
      <c r="B2025" t="s">
        <v>78</v>
      </c>
      <c r="C2025" t="s">
        <v>2938</v>
      </c>
      <c r="D2025" t="s">
        <v>44</v>
      </c>
      <c r="G2025" t="s">
        <v>5439</v>
      </c>
      <c r="I2025" t="s">
        <v>4657</v>
      </c>
      <c r="J2025" s="218"/>
    </row>
    <row r="2026" spans="1:11">
      <c r="A2026" s="69" t="s">
        <v>5490</v>
      </c>
      <c r="B2026" t="s">
        <v>78</v>
      </c>
      <c r="C2026" t="s">
        <v>2940</v>
      </c>
      <c r="D2026" t="s">
        <v>44</v>
      </c>
      <c r="E2026" t="s">
        <v>2941</v>
      </c>
      <c r="F2026" t="s">
        <v>2943</v>
      </c>
      <c r="G2026" t="s">
        <v>5440</v>
      </c>
      <c r="I2026" t="s">
        <v>4657</v>
      </c>
    </row>
    <row r="2027" spans="1:11">
      <c r="A2027" s="69" t="s">
        <v>5490</v>
      </c>
      <c r="B2027" t="s">
        <v>78</v>
      </c>
      <c r="C2027" t="s">
        <v>2944</v>
      </c>
      <c r="D2027" t="s">
        <v>2876</v>
      </c>
      <c r="G2027" t="s">
        <v>5441</v>
      </c>
      <c r="I2027" t="s">
        <v>4657</v>
      </c>
    </row>
    <row r="2028" spans="1:11">
      <c r="A2028" s="69" t="s">
        <v>5490</v>
      </c>
      <c r="B2028" t="s">
        <v>97</v>
      </c>
      <c r="C2028" t="s">
        <v>3503</v>
      </c>
      <c r="D2028" t="s">
        <v>40</v>
      </c>
      <c r="E2028" t="s">
        <v>3504</v>
      </c>
      <c r="F2028" t="s">
        <v>3505</v>
      </c>
      <c r="G2028" t="s">
        <v>5438</v>
      </c>
      <c r="H2028" t="s">
        <v>3625</v>
      </c>
      <c r="I2028" t="s">
        <v>4661</v>
      </c>
    </row>
    <row r="2029" spans="1:11" ht="15">
      <c r="A2029" s="69" t="s">
        <v>5490</v>
      </c>
      <c r="B2029" t="s">
        <v>97</v>
      </c>
      <c r="C2029" t="s">
        <v>3631</v>
      </c>
      <c r="D2029" t="s">
        <v>44</v>
      </c>
      <c r="E2029" t="s">
        <v>3625</v>
      </c>
      <c r="F2029" t="s">
        <v>3632</v>
      </c>
      <c r="G2029" t="s">
        <v>5438</v>
      </c>
      <c r="H2029" t="s">
        <v>3625</v>
      </c>
      <c r="I2029" t="s">
        <v>4661</v>
      </c>
      <c r="J2029" s="218"/>
    </row>
    <row r="2030" spans="1:11" ht="351">
      <c r="A2030" s="69" t="s">
        <v>5490</v>
      </c>
      <c r="B2030" t="s">
        <v>97</v>
      </c>
      <c r="C2030" t="s">
        <v>2947</v>
      </c>
      <c r="D2030" t="s">
        <v>58</v>
      </c>
      <c r="E2030" t="s">
        <v>2839</v>
      </c>
      <c r="F2030" t="s">
        <v>2948</v>
      </c>
      <c r="G2030" t="s">
        <v>5491</v>
      </c>
      <c r="H2030" t="s">
        <v>2841</v>
      </c>
      <c r="I2030" t="s">
        <v>4661</v>
      </c>
      <c r="J2030" s="218" t="s">
        <v>2822</v>
      </c>
      <c r="K2030" t="s">
        <v>139</v>
      </c>
    </row>
    <row r="2031" spans="1:11">
      <c r="A2031" s="69" t="s">
        <v>5490</v>
      </c>
      <c r="B2031" t="s">
        <v>97</v>
      </c>
      <c r="C2031" t="s">
        <v>2949</v>
      </c>
      <c r="D2031" t="s">
        <v>56</v>
      </c>
      <c r="G2031" t="s">
        <v>5435</v>
      </c>
      <c r="I2031" t="s">
        <v>4661</v>
      </c>
    </row>
    <row r="2032" spans="1:11" ht="15">
      <c r="A2032" s="69" t="s">
        <v>5490</v>
      </c>
      <c r="B2032" t="s">
        <v>97</v>
      </c>
      <c r="C2032" t="s">
        <v>2950</v>
      </c>
      <c r="D2032" t="s">
        <v>2951</v>
      </c>
      <c r="E2032" t="s">
        <v>1333</v>
      </c>
      <c r="G2032" t="s">
        <v>5438</v>
      </c>
      <c r="H2032" t="s">
        <v>1333</v>
      </c>
      <c r="I2032" t="s">
        <v>4661</v>
      </c>
      <c r="J2032" s="218"/>
    </row>
    <row r="2033" spans="1:11" ht="15">
      <c r="A2033" s="69" t="s">
        <v>5490</v>
      </c>
      <c r="B2033" t="s">
        <v>97</v>
      </c>
      <c r="C2033" t="s">
        <v>2952</v>
      </c>
      <c r="D2033" t="s">
        <v>2951</v>
      </c>
      <c r="E2033" t="s">
        <v>1333</v>
      </c>
      <c r="G2033" t="s">
        <v>5438</v>
      </c>
      <c r="H2033" t="s">
        <v>1333</v>
      </c>
      <c r="I2033" t="s">
        <v>4661</v>
      </c>
      <c r="J2033" s="218"/>
    </row>
    <row r="2034" spans="1:11" ht="351">
      <c r="A2034" s="69" t="s">
        <v>5490</v>
      </c>
      <c r="B2034" t="s">
        <v>14</v>
      </c>
      <c r="C2034" t="s">
        <v>2954</v>
      </c>
      <c r="D2034" t="s">
        <v>17</v>
      </c>
      <c r="E2034" t="s">
        <v>2854</v>
      </c>
      <c r="F2034" t="s">
        <v>2955</v>
      </c>
      <c r="G2034" t="s">
        <v>5491</v>
      </c>
      <c r="H2034" t="s">
        <v>2841</v>
      </c>
      <c r="I2034" t="s">
        <v>4664</v>
      </c>
      <c r="J2034" s="218" t="s">
        <v>2822</v>
      </c>
      <c r="K2034" t="s">
        <v>139</v>
      </c>
    </row>
    <row r="2035" spans="1:11" ht="15">
      <c r="A2035" s="69" t="s">
        <v>5490</v>
      </c>
      <c r="B2035" t="s">
        <v>14</v>
      </c>
      <c r="C2035" t="s">
        <v>2956</v>
      </c>
      <c r="D2035" t="s">
        <v>2957</v>
      </c>
      <c r="E2035" t="s">
        <v>1333</v>
      </c>
      <c r="G2035" t="s">
        <v>5438</v>
      </c>
      <c r="H2035" t="s">
        <v>1333</v>
      </c>
      <c r="I2035" t="s">
        <v>4664</v>
      </c>
      <c r="J2035" s="218"/>
    </row>
    <row r="2036" spans="1:11" ht="15">
      <c r="A2036" s="69" t="s">
        <v>5490</v>
      </c>
      <c r="B2036" t="s">
        <v>14</v>
      </c>
      <c r="C2036" t="s">
        <v>2958</v>
      </c>
      <c r="E2036" t="s">
        <v>2959</v>
      </c>
      <c r="G2036" t="s">
        <v>5438</v>
      </c>
      <c r="H2036" t="s">
        <v>1333</v>
      </c>
      <c r="I2036" t="s">
        <v>4664</v>
      </c>
      <c r="J2036" s="218"/>
    </row>
    <row r="2037" spans="1:11" ht="15">
      <c r="A2037" s="69" t="s">
        <v>5490</v>
      </c>
      <c r="B2037" t="s">
        <v>4398</v>
      </c>
      <c r="C2037" t="s">
        <v>3304</v>
      </c>
      <c r="D2037" t="s">
        <v>2980</v>
      </c>
      <c r="E2037" t="s">
        <v>3305</v>
      </c>
      <c r="G2037" t="s">
        <v>5438</v>
      </c>
      <c r="H2037" t="s">
        <v>3625</v>
      </c>
      <c r="I2037" t="s">
        <v>4672</v>
      </c>
      <c r="J2037" s="218"/>
    </row>
    <row r="2038" spans="1:11" ht="15">
      <c r="A2038" s="69" t="s">
        <v>5490</v>
      </c>
      <c r="B2038" t="s">
        <v>47</v>
      </c>
      <c r="C2038" t="s">
        <v>3636</v>
      </c>
      <c r="D2038" t="s">
        <v>3314</v>
      </c>
      <c r="E2038" t="s">
        <v>3637</v>
      </c>
      <c r="G2038" t="s">
        <v>5438</v>
      </c>
      <c r="H2038" t="s">
        <v>3625</v>
      </c>
      <c r="I2038" t="s">
        <v>4676</v>
      </c>
      <c r="J2038" s="218"/>
    </row>
    <row r="2039" spans="1:11" ht="351">
      <c r="A2039" s="69" t="s">
        <v>5490</v>
      </c>
      <c r="B2039" t="s">
        <v>60</v>
      </c>
      <c r="C2039" t="s">
        <v>2961</v>
      </c>
      <c r="D2039" t="s">
        <v>10</v>
      </c>
      <c r="E2039" t="s">
        <v>2847</v>
      </c>
      <c r="G2039" t="s">
        <v>5491</v>
      </c>
      <c r="H2039" t="s">
        <v>2848</v>
      </c>
      <c r="I2039" t="s">
        <v>4680</v>
      </c>
      <c r="J2039" s="218" t="s">
        <v>2822</v>
      </c>
      <c r="K2039" t="s">
        <v>139</v>
      </c>
    </row>
    <row r="2040" spans="1:11" ht="351">
      <c r="A2040" s="69" t="s">
        <v>5490</v>
      </c>
      <c r="B2040" t="s">
        <v>60</v>
      </c>
      <c r="C2040" t="s">
        <v>2962</v>
      </c>
      <c r="D2040" t="s">
        <v>10</v>
      </c>
      <c r="E2040" t="s">
        <v>2847</v>
      </c>
      <c r="G2040" t="s">
        <v>5491</v>
      </c>
      <c r="H2040" t="s">
        <v>2848</v>
      </c>
      <c r="I2040" t="s">
        <v>4680</v>
      </c>
      <c r="J2040" s="218" t="s">
        <v>2822</v>
      </c>
      <c r="K2040" t="s">
        <v>139</v>
      </c>
    </row>
    <row r="2041" spans="1:11" ht="351">
      <c r="A2041" s="69" t="s">
        <v>5490</v>
      </c>
      <c r="B2041" t="s">
        <v>60</v>
      </c>
      <c r="C2041" t="s">
        <v>2963</v>
      </c>
      <c r="D2041" t="s">
        <v>10</v>
      </c>
      <c r="E2041" t="s">
        <v>2847</v>
      </c>
      <c r="G2041" t="s">
        <v>5491</v>
      </c>
      <c r="H2041" t="s">
        <v>2848</v>
      </c>
      <c r="I2041" t="s">
        <v>4680</v>
      </c>
      <c r="J2041" s="218" t="s">
        <v>2822</v>
      </c>
      <c r="K2041" t="s">
        <v>139</v>
      </c>
    </row>
    <row r="2042" spans="1:11" ht="351">
      <c r="A2042" s="69" t="s">
        <v>5490</v>
      </c>
      <c r="B2042" t="s">
        <v>60</v>
      </c>
      <c r="C2042" t="s">
        <v>2964</v>
      </c>
      <c r="D2042" t="s">
        <v>10</v>
      </c>
      <c r="E2042" t="s">
        <v>2847</v>
      </c>
      <c r="G2042" t="s">
        <v>5491</v>
      </c>
      <c r="H2042" t="s">
        <v>2848</v>
      </c>
      <c r="I2042" t="s">
        <v>4680</v>
      </c>
      <c r="J2042" s="218" t="s">
        <v>2822</v>
      </c>
      <c r="K2042" t="s">
        <v>139</v>
      </c>
    </row>
    <row r="2043" spans="1:11" ht="351">
      <c r="A2043" s="69" t="s">
        <v>5490</v>
      </c>
      <c r="B2043" t="s">
        <v>54</v>
      </c>
      <c r="C2043" t="s">
        <v>2966</v>
      </c>
      <c r="D2043" t="s">
        <v>2957</v>
      </c>
      <c r="E2043" t="s">
        <v>2847</v>
      </c>
      <c r="G2043" t="s">
        <v>5491</v>
      </c>
      <c r="H2043" t="s">
        <v>2848</v>
      </c>
      <c r="I2043" t="s">
        <v>4682</v>
      </c>
      <c r="J2043" s="218" t="s">
        <v>2822</v>
      </c>
      <c r="K2043" t="s">
        <v>139</v>
      </c>
    </row>
    <row r="2044" spans="1:11" ht="351">
      <c r="A2044" s="69" t="s">
        <v>5490</v>
      </c>
      <c r="B2044" t="s">
        <v>54</v>
      </c>
      <c r="C2044" t="s">
        <v>2967</v>
      </c>
      <c r="D2044" t="s">
        <v>2957</v>
      </c>
      <c r="E2044" t="s">
        <v>2847</v>
      </c>
      <c r="G2044" t="s">
        <v>5491</v>
      </c>
      <c r="H2044" t="s">
        <v>2848</v>
      </c>
      <c r="I2044" t="s">
        <v>4682</v>
      </c>
      <c r="J2044" s="218" t="s">
        <v>2822</v>
      </c>
      <c r="K2044" t="s">
        <v>139</v>
      </c>
    </row>
    <row r="2045" spans="1:11" ht="351">
      <c r="A2045" s="69" t="s">
        <v>5490</v>
      </c>
      <c r="B2045" t="s">
        <v>54</v>
      </c>
      <c r="C2045" t="s">
        <v>2968</v>
      </c>
      <c r="D2045" t="s">
        <v>2957</v>
      </c>
      <c r="E2045" t="s">
        <v>2847</v>
      </c>
      <c r="G2045" t="s">
        <v>5491</v>
      </c>
      <c r="H2045" t="s">
        <v>2848</v>
      </c>
      <c r="I2045" t="s">
        <v>4682</v>
      </c>
      <c r="J2045" s="218" t="s">
        <v>2822</v>
      </c>
      <c r="K2045" t="s">
        <v>139</v>
      </c>
    </row>
    <row r="2046" spans="1:11" ht="351">
      <c r="A2046" s="69" t="s">
        <v>5490</v>
      </c>
      <c r="B2046" t="s">
        <v>73</v>
      </c>
      <c r="C2046" t="s">
        <v>2970</v>
      </c>
      <c r="D2046" t="s">
        <v>2957</v>
      </c>
      <c r="E2046" t="s">
        <v>2847</v>
      </c>
      <c r="G2046" t="s">
        <v>5491</v>
      </c>
      <c r="H2046" t="s">
        <v>2848</v>
      </c>
      <c r="I2046" t="s">
        <v>4684</v>
      </c>
      <c r="J2046" s="218" t="s">
        <v>2822</v>
      </c>
      <c r="K2046" t="s">
        <v>139</v>
      </c>
    </row>
    <row r="2047" spans="1:11" ht="351">
      <c r="A2047" s="69" t="s">
        <v>5490</v>
      </c>
      <c r="B2047" t="s">
        <v>73</v>
      </c>
      <c r="C2047" t="s">
        <v>2971</v>
      </c>
      <c r="D2047" t="s">
        <v>2957</v>
      </c>
      <c r="E2047" t="s">
        <v>2847</v>
      </c>
      <c r="G2047" t="s">
        <v>5491</v>
      </c>
      <c r="H2047" t="s">
        <v>2848</v>
      </c>
      <c r="I2047" t="s">
        <v>4684</v>
      </c>
      <c r="J2047" s="218" t="s">
        <v>2822</v>
      </c>
      <c r="K2047" t="s">
        <v>139</v>
      </c>
    </row>
    <row r="2048" spans="1:11" ht="351">
      <c r="A2048" s="69" t="s">
        <v>5490</v>
      </c>
      <c r="B2048" t="s">
        <v>86</v>
      </c>
      <c r="C2048" t="s">
        <v>2973</v>
      </c>
      <c r="D2048" t="s">
        <v>2974</v>
      </c>
      <c r="E2048" t="s">
        <v>2854</v>
      </c>
      <c r="F2048" t="s">
        <v>2975</v>
      </c>
      <c r="G2048" t="s">
        <v>5491</v>
      </c>
      <c r="H2048" t="s">
        <v>2841</v>
      </c>
      <c r="I2048" t="s">
        <v>4692</v>
      </c>
      <c r="J2048" s="218" t="s">
        <v>2822</v>
      </c>
      <c r="K2048" t="s">
        <v>139</v>
      </c>
    </row>
    <row r="2049" spans="1:11" ht="351">
      <c r="A2049" s="69" t="s">
        <v>5490</v>
      </c>
      <c r="B2049" t="s">
        <v>86</v>
      </c>
      <c r="C2049" t="s">
        <v>2976</v>
      </c>
      <c r="D2049" t="s">
        <v>2977</v>
      </c>
      <c r="E2049" t="s">
        <v>2854</v>
      </c>
      <c r="F2049" t="s">
        <v>2978</v>
      </c>
      <c r="G2049" t="s">
        <v>5491</v>
      </c>
      <c r="H2049" t="s">
        <v>2841</v>
      </c>
      <c r="I2049" t="s">
        <v>4692</v>
      </c>
      <c r="J2049" s="218" t="s">
        <v>2822</v>
      </c>
      <c r="K2049" t="s">
        <v>139</v>
      </c>
    </row>
    <row r="2050" spans="1:11" ht="15">
      <c r="A2050" s="69" t="s">
        <v>5490</v>
      </c>
      <c r="B2050" t="s">
        <v>86</v>
      </c>
      <c r="C2050" t="s">
        <v>2979</v>
      </c>
      <c r="D2050" t="s">
        <v>2980</v>
      </c>
      <c r="F2050" t="s">
        <v>2982</v>
      </c>
      <c r="G2050" t="s">
        <v>5442</v>
      </c>
      <c r="I2050" t="s">
        <v>4692</v>
      </c>
      <c r="J2050" s="218"/>
    </row>
    <row r="2051" spans="1:11" ht="15">
      <c r="A2051" s="69" t="s">
        <v>5490</v>
      </c>
      <c r="B2051" t="s">
        <v>86</v>
      </c>
      <c r="C2051" t="s">
        <v>2983</v>
      </c>
      <c r="D2051" t="s">
        <v>2980</v>
      </c>
      <c r="G2051" t="s">
        <v>5442</v>
      </c>
      <c r="I2051" t="s">
        <v>4692</v>
      </c>
      <c r="J2051" s="218"/>
    </row>
    <row r="2052" spans="1:11" ht="351">
      <c r="A2052" s="69" t="s">
        <v>5490</v>
      </c>
      <c r="B2052" t="s">
        <v>86</v>
      </c>
      <c r="C2052" t="s">
        <v>2984</v>
      </c>
      <c r="D2052" t="s">
        <v>88</v>
      </c>
      <c r="E2052" t="s">
        <v>2854</v>
      </c>
      <c r="F2052" t="s">
        <v>2985</v>
      </c>
      <c r="G2052" t="s">
        <v>5491</v>
      </c>
      <c r="H2052" t="s">
        <v>2841</v>
      </c>
      <c r="I2052" t="s">
        <v>4692</v>
      </c>
      <c r="J2052" s="218" t="s">
        <v>2822</v>
      </c>
      <c r="K2052" t="s">
        <v>139</v>
      </c>
    </row>
    <row r="2053" spans="1:11">
      <c r="A2053" s="69" t="s">
        <v>5490</v>
      </c>
      <c r="B2053" t="s">
        <v>86</v>
      </c>
      <c r="C2053" t="s">
        <v>2986</v>
      </c>
      <c r="D2053" t="s">
        <v>2974</v>
      </c>
      <c r="E2053" t="s">
        <v>2987</v>
      </c>
      <c r="F2053" t="s">
        <v>2989</v>
      </c>
      <c r="G2053" t="s">
        <v>5443</v>
      </c>
      <c r="I2053" t="s">
        <v>4692</v>
      </c>
    </row>
    <row r="2054" spans="1:11" ht="351">
      <c r="A2054" s="69" t="s">
        <v>5490</v>
      </c>
      <c r="B2054" t="s">
        <v>86</v>
      </c>
      <c r="C2054" t="s">
        <v>2990</v>
      </c>
      <c r="D2054" t="s">
        <v>2957</v>
      </c>
      <c r="E2054" t="s">
        <v>2893</v>
      </c>
      <c r="G2054" t="s">
        <v>5491</v>
      </c>
      <c r="H2054" t="s">
        <v>2894</v>
      </c>
      <c r="I2054" t="s">
        <v>4692</v>
      </c>
      <c r="J2054" s="218" t="s">
        <v>2822</v>
      </c>
      <c r="K2054" t="s">
        <v>139</v>
      </c>
    </row>
    <row r="2055" spans="1:11" ht="351">
      <c r="A2055" s="69" t="s">
        <v>5490</v>
      </c>
      <c r="B2055" t="s">
        <v>86</v>
      </c>
      <c r="C2055" t="s">
        <v>2991</v>
      </c>
      <c r="D2055" t="s">
        <v>2957</v>
      </c>
      <c r="E2055" t="s">
        <v>2854</v>
      </c>
      <c r="G2055" t="s">
        <v>5491</v>
      </c>
      <c r="H2055" t="s">
        <v>2841</v>
      </c>
      <c r="I2055" t="s">
        <v>4692</v>
      </c>
      <c r="J2055" s="218" t="s">
        <v>2822</v>
      </c>
      <c r="K2055" t="s">
        <v>139</v>
      </c>
    </row>
    <row r="2056" spans="1:11" ht="351">
      <c r="A2056" s="69" t="s">
        <v>5490</v>
      </c>
      <c r="B2056" t="s">
        <v>86</v>
      </c>
      <c r="C2056" t="s">
        <v>2992</v>
      </c>
      <c r="D2056" t="s">
        <v>2993</v>
      </c>
      <c r="E2056" t="s">
        <v>2847</v>
      </c>
      <c r="G2056" t="s">
        <v>5491</v>
      </c>
      <c r="H2056" t="s">
        <v>2848</v>
      </c>
      <c r="I2056" t="s">
        <v>4692</v>
      </c>
      <c r="J2056" s="218" t="s">
        <v>2822</v>
      </c>
      <c r="K2056" t="s">
        <v>139</v>
      </c>
    </row>
    <row r="2057" spans="1:11" ht="351">
      <c r="A2057" s="69" t="s">
        <v>5490</v>
      </c>
      <c r="B2057" t="s">
        <v>86</v>
      </c>
      <c r="C2057" t="s">
        <v>2992</v>
      </c>
      <c r="D2057" t="s">
        <v>2993</v>
      </c>
      <c r="E2057" t="s">
        <v>2847</v>
      </c>
      <c r="G2057" t="s">
        <v>5491</v>
      </c>
      <c r="H2057" t="s">
        <v>2848</v>
      </c>
      <c r="I2057" t="s">
        <v>4692</v>
      </c>
      <c r="J2057" s="218" t="s">
        <v>2822</v>
      </c>
      <c r="K2057" t="s">
        <v>139</v>
      </c>
    </row>
    <row r="2058" spans="1:11" ht="351">
      <c r="A2058" s="69" t="s">
        <v>5490</v>
      </c>
      <c r="B2058" t="s">
        <v>87</v>
      </c>
      <c r="C2058" t="s">
        <v>2995</v>
      </c>
      <c r="D2058" t="s">
        <v>2957</v>
      </c>
      <c r="E2058" t="s">
        <v>2854</v>
      </c>
      <c r="G2058" t="s">
        <v>5491</v>
      </c>
      <c r="H2058" t="s">
        <v>2841</v>
      </c>
      <c r="I2058" t="s">
        <v>4696</v>
      </c>
      <c r="J2058" s="218" t="s">
        <v>2822</v>
      </c>
      <c r="K2058" t="s">
        <v>139</v>
      </c>
    </row>
    <row r="2059" spans="1:11" ht="15">
      <c r="A2059" s="69" t="s">
        <v>5490</v>
      </c>
      <c r="B2059" t="s">
        <v>87</v>
      </c>
      <c r="C2059" t="s">
        <v>2996</v>
      </c>
      <c r="D2059" t="s">
        <v>2957</v>
      </c>
      <c r="G2059" t="s">
        <v>5444</v>
      </c>
      <c r="I2059" t="s">
        <v>4696</v>
      </c>
      <c r="J2059" s="218"/>
    </row>
    <row r="2060" spans="1:11" ht="15">
      <c r="A2060" s="69" t="s">
        <v>5490</v>
      </c>
      <c r="B2060" t="s">
        <v>92</v>
      </c>
      <c r="C2060" t="s">
        <v>2999</v>
      </c>
      <c r="E2060" t="s">
        <v>669</v>
      </c>
      <c r="G2060" t="s">
        <v>5445</v>
      </c>
      <c r="I2060" t="s">
        <v>4700</v>
      </c>
      <c r="J2060" s="218"/>
    </row>
    <row r="2061" spans="1:11" ht="15">
      <c r="A2061" s="69" t="s">
        <v>5490</v>
      </c>
      <c r="B2061" t="s">
        <v>92</v>
      </c>
      <c r="C2061" t="s">
        <v>3001</v>
      </c>
      <c r="D2061" t="s">
        <v>94</v>
      </c>
      <c r="E2061" t="s">
        <v>3002</v>
      </c>
      <c r="F2061" t="s">
        <v>3004</v>
      </c>
      <c r="G2061" t="s">
        <v>5438</v>
      </c>
      <c r="H2061" t="s">
        <v>3003</v>
      </c>
      <c r="I2061" t="s">
        <v>4700</v>
      </c>
      <c r="J2061" s="218"/>
    </row>
    <row r="2062" spans="1:11" ht="15">
      <c r="A2062" s="69" t="s">
        <v>5490</v>
      </c>
      <c r="B2062" t="s">
        <v>92</v>
      </c>
      <c r="C2062" t="s">
        <v>3005</v>
      </c>
      <c r="D2062" t="s">
        <v>2957</v>
      </c>
      <c r="E2062" t="s">
        <v>3006</v>
      </c>
      <c r="G2062" t="s">
        <v>5446</v>
      </c>
      <c r="I2062" t="s">
        <v>4700</v>
      </c>
      <c r="J2062" s="218"/>
    </row>
    <row r="2063" spans="1:11">
      <c r="A2063" s="69" t="s">
        <v>5490</v>
      </c>
      <c r="B2063" t="s">
        <v>92</v>
      </c>
      <c r="C2063" t="s">
        <v>3008</v>
      </c>
      <c r="D2063" t="s">
        <v>96</v>
      </c>
      <c r="G2063" t="s">
        <v>5447</v>
      </c>
      <c r="I2063" t="s">
        <v>4700</v>
      </c>
    </row>
    <row r="2064" spans="1:11" ht="351">
      <c r="A2064" s="69" t="s">
        <v>5490</v>
      </c>
      <c r="B2064" t="s">
        <v>98</v>
      </c>
      <c r="C2064" t="s">
        <v>3011</v>
      </c>
      <c r="D2064" t="s">
        <v>2957</v>
      </c>
      <c r="E2064" t="s">
        <v>2854</v>
      </c>
      <c r="F2064" t="s">
        <v>3012</v>
      </c>
      <c r="G2064" t="s">
        <v>5491</v>
      </c>
      <c r="H2064" t="s">
        <v>2841</v>
      </c>
      <c r="I2064" t="s">
        <v>4704</v>
      </c>
      <c r="J2064" s="218" t="s">
        <v>2822</v>
      </c>
      <c r="K2064" t="s">
        <v>139</v>
      </c>
    </row>
    <row r="2065" spans="1:11" ht="351">
      <c r="A2065" s="69" t="s">
        <v>5490</v>
      </c>
      <c r="B2065" t="s">
        <v>98</v>
      </c>
      <c r="C2065" t="s">
        <v>3013</v>
      </c>
      <c r="D2065" t="s">
        <v>104</v>
      </c>
      <c r="E2065" t="s">
        <v>2847</v>
      </c>
      <c r="G2065" t="s">
        <v>5491</v>
      </c>
      <c r="H2065" t="s">
        <v>2848</v>
      </c>
      <c r="I2065" t="s">
        <v>4704</v>
      </c>
      <c r="J2065" s="218" t="s">
        <v>2822</v>
      </c>
      <c r="K2065" t="s">
        <v>139</v>
      </c>
    </row>
    <row r="2066" spans="1:11" ht="351">
      <c r="A2066" s="69" t="s">
        <v>5490</v>
      </c>
      <c r="B2066" t="s">
        <v>98</v>
      </c>
      <c r="C2066" t="s">
        <v>3014</v>
      </c>
      <c r="D2066" t="s">
        <v>101</v>
      </c>
      <c r="E2066" t="s">
        <v>3015</v>
      </c>
      <c r="F2066" t="s">
        <v>3016</v>
      </c>
      <c r="G2066" t="s">
        <v>5491</v>
      </c>
      <c r="H2066" t="s">
        <v>2841</v>
      </c>
      <c r="I2066" t="s">
        <v>4704</v>
      </c>
      <c r="J2066" s="218" t="s">
        <v>2822</v>
      </c>
      <c r="K2066" t="s">
        <v>139</v>
      </c>
    </row>
    <row r="2067" spans="1:11" ht="351">
      <c r="A2067" s="69" t="s">
        <v>5490</v>
      </c>
      <c r="B2067" t="s">
        <v>98</v>
      </c>
      <c r="C2067" t="s">
        <v>3017</v>
      </c>
      <c r="D2067" t="s">
        <v>2957</v>
      </c>
      <c r="E2067" t="s">
        <v>2847</v>
      </c>
      <c r="G2067" t="s">
        <v>5491</v>
      </c>
      <c r="H2067" t="s">
        <v>2848</v>
      </c>
      <c r="I2067" t="s">
        <v>4704</v>
      </c>
      <c r="J2067" s="218" t="s">
        <v>2822</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2257</v>
      </c>
      <c r="B1" t="s">
        <v>0</v>
      </c>
      <c r="C1" t="s">
        <v>2826</v>
      </c>
      <c r="D1" t="s">
        <v>2827</v>
      </c>
      <c r="E1" t="s">
        <v>2828</v>
      </c>
      <c r="F1" t="s">
        <v>1795</v>
      </c>
      <c r="G1" t="s">
        <v>3717</v>
      </c>
      <c r="H1" t="s">
        <v>2830</v>
      </c>
      <c r="I1" t="s">
        <v>5431</v>
      </c>
      <c r="J1" t="s">
        <v>5432</v>
      </c>
      <c r="K1" t="s">
        <v>5433</v>
      </c>
    </row>
    <row r="2" spans="1:11">
      <c r="A2" s="69" t="s">
        <v>5434</v>
      </c>
      <c r="B2" t="s">
        <v>55</v>
      </c>
      <c r="C2" t="s">
        <v>2843</v>
      </c>
      <c r="D2" t="s">
        <v>35</v>
      </c>
      <c r="E2" t="s">
        <v>2844</v>
      </c>
      <c r="F2" t="s">
        <v>2845</v>
      </c>
      <c r="G2" t="s">
        <v>3683</v>
      </c>
      <c r="H2" t="s">
        <v>3622</v>
      </c>
      <c r="I2" t="s">
        <v>4637</v>
      </c>
    </row>
    <row r="3" spans="1:11">
      <c r="A3" s="69" t="s">
        <v>5434</v>
      </c>
      <c r="B3" t="s">
        <v>70</v>
      </c>
      <c r="C3" t="s">
        <v>2902</v>
      </c>
      <c r="D3" t="s">
        <v>35</v>
      </c>
      <c r="E3" t="s">
        <v>2847</v>
      </c>
      <c r="G3" t="s">
        <v>3683</v>
      </c>
      <c r="H3" t="s">
        <v>2848</v>
      </c>
      <c r="I3" t="s">
        <v>4645</v>
      </c>
    </row>
    <row r="4" spans="1:11">
      <c r="A4" s="69" t="s">
        <v>5434</v>
      </c>
      <c r="B4" t="s">
        <v>72</v>
      </c>
      <c r="C4" t="s">
        <v>3471</v>
      </c>
      <c r="D4" t="s">
        <v>33</v>
      </c>
      <c r="E4" t="s">
        <v>3472</v>
      </c>
      <c r="F4" t="s">
        <v>3474</v>
      </c>
      <c r="G4" t="s">
        <v>3683</v>
      </c>
      <c r="H4" t="s">
        <v>238</v>
      </c>
      <c r="I4" t="s">
        <v>4653</v>
      </c>
    </row>
    <row r="5" spans="1:11">
      <c r="A5" s="69" t="s">
        <v>5434</v>
      </c>
      <c r="B5" t="s">
        <v>14</v>
      </c>
      <c r="C5" t="s">
        <v>2954</v>
      </c>
      <c r="D5" t="s">
        <v>17</v>
      </c>
      <c r="E5" t="s">
        <v>2854</v>
      </c>
      <c r="F5" t="s">
        <v>2955</v>
      </c>
      <c r="G5" t="s">
        <v>3683</v>
      </c>
      <c r="H5" t="s">
        <v>2841</v>
      </c>
      <c r="I5" t="s">
        <v>4664</v>
      </c>
    </row>
    <row r="6" spans="1:11">
      <c r="A6" s="69" t="s">
        <v>5434</v>
      </c>
      <c r="B6" t="s">
        <v>14</v>
      </c>
      <c r="C6" t="s">
        <v>2956</v>
      </c>
      <c r="D6" t="s">
        <v>2957</v>
      </c>
      <c r="E6" t="s">
        <v>1333</v>
      </c>
      <c r="G6" t="s">
        <v>2603</v>
      </c>
      <c r="H6" t="s">
        <v>1333</v>
      </c>
      <c r="I6" t="s">
        <v>4664</v>
      </c>
      <c r="J6" t="s">
        <v>5492</v>
      </c>
      <c r="K6" t="s">
        <v>238</v>
      </c>
    </row>
    <row r="7" spans="1:11">
      <c r="A7" s="69" t="s">
        <v>5434</v>
      </c>
      <c r="B7" t="s">
        <v>14</v>
      </c>
      <c r="C7" t="s">
        <v>2958</v>
      </c>
      <c r="E7" t="s">
        <v>2959</v>
      </c>
      <c r="G7" t="s">
        <v>2603</v>
      </c>
      <c r="H7" t="s">
        <v>1333</v>
      </c>
      <c r="I7" t="s">
        <v>4664</v>
      </c>
      <c r="J7" t="s">
        <v>5492</v>
      </c>
      <c r="K7" t="s">
        <v>238</v>
      </c>
    </row>
    <row r="8" spans="1:11">
      <c r="A8" s="69" t="s">
        <v>5434</v>
      </c>
      <c r="B8" t="s">
        <v>4398</v>
      </c>
      <c r="C8" t="s">
        <v>3304</v>
      </c>
      <c r="D8" t="s">
        <v>2980</v>
      </c>
      <c r="E8" t="s">
        <v>3305</v>
      </c>
      <c r="G8" t="s">
        <v>3683</v>
      </c>
      <c r="H8" t="s">
        <v>3685</v>
      </c>
      <c r="I8" t="s">
        <v>4672</v>
      </c>
    </row>
    <row r="9" spans="1:11">
      <c r="A9" s="69" t="s">
        <v>5434</v>
      </c>
      <c r="B9" t="s">
        <v>47</v>
      </c>
      <c r="C9" t="s">
        <v>3636</v>
      </c>
      <c r="D9" t="s">
        <v>3314</v>
      </c>
      <c r="E9" t="s">
        <v>3637</v>
      </c>
      <c r="G9" t="s">
        <v>3683</v>
      </c>
      <c r="H9" t="s">
        <v>3625</v>
      </c>
      <c r="I9" t="s">
        <v>4676</v>
      </c>
    </row>
    <row r="10" spans="1:11">
      <c r="A10" s="69" t="s">
        <v>5434</v>
      </c>
      <c r="B10" t="s">
        <v>60</v>
      </c>
      <c r="C10" t="s">
        <v>2961</v>
      </c>
      <c r="D10" t="s">
        <v>10</v>
      </c>
      <c r="E10" t="s">
        <v>2847</v>
      </c>
      <c r="G10" t="s">
        <v>3683</v>
      </c>
      <c r="H10" t="s">
        <v>2848</v>
      </c>
      <c r="I10" t="s">
        <v>4680</v>
      </c>
    </row>
    <row r="11" spans="1:11">
      <c r="A11" s="69" t="s">
        <v>5434</v>
      </c>
      <c r="B11" t="s">
        <v>60</v>
      </c>
      <c r="C11" t="s">
        <v>2962</v>
      </c>
      <c r="D11" t="s">
        <v>10</v>
      </c>
      <c r="E11" t="s">
        <v>2847</v>
      </c>
      <c r="G11" t="s">
        <v>3683</v>
      </c>
      <c r="H11" t="s">
        <v>2848</v>
      </c>
      <c r="I11" t="s">
        <v>4680</v>
      </c>
    </row>
    <row r="12" spans="1:11">
      <c r="A12" s="69" t="s">
        <v>5434</v>
      </c>
      <c r="B12" t="s">
        <v>60</v>
      </c>
      <c r="C12" t="s">
        <v>2963</v>
      </c>
      <c r="D12" t="s">
        <v>10</v>
      </c>
      <c r="E12" t="s">
        <v>2847</v>
      </c>
      <c r="G12" t="s">
        <v>3683</v>
      </c>
      <c r="H12" t="s">
        <v>2848</v>
      </c>
      <c r="I12" t="s">
        <v>4680</v>
      </c>
    </row>
    <row r="13" spans="1:11">
      <c r="A13" s="69" t="s">
        <v>5434</v>
      </c>
      <c r="B13" t="s">
        <v>60</v>
      </c>
      <c r="C13" t="s">
        <v>2964</v>
      </c>
      <c r="D13" t="s">
        <v>10</v>
      </c>
      <c r="E13" t="s">
        <v>2847</v>
      </c>
      <c r="G13" t="s">
        <v>3683</v>
      </c>
      <c r="H13" t="s">
        <v>2848</v>
      </c>
      <c r="I13" t="s">
        <v>4680</v>
      </c>
    </row>
    <row r="14" spans="1:11">
      <c r="A14" s="69" t="s">
        <v>5434</v>
      </c>
      <c r="B14" t="s">
        <v>54</v>
      </c>
      <c r="C14" t="s">
        <v>2966</v>
      </c>
      <c r="D14" t="s">
        <v>2957</v>
      </c>
      <c r="E14" t="s">
        <v>2847</v>
      </c>
      <c r="G14" t="s">
        <v>3683</v>
      </c>
      <c r="H14" t="s">
        <v>2848</v>
      </c>
      <c r="I14" t="s">
        <v>4682</v>
      </c>
    </row>
    <row r="15" spans="1:11">
      <c r="A15" s="69" t="s">
        <v>5434</v>
      </c>
      <c r="B15" t="s">
        <v>54</v>
      </c>
      <c r="C15" t="s">
        <v>2967</v>
      </c>
      <c r="D15" t="s">
        <v>2957</v>
      </c>
      <c r="E15" t="s">
        <v>2847</v>
      </c>
      <c r="G15" t="s">
        <v>3683</v>
      </c>
      <c r="H15" t="s">
        <v>2848</v>
      </c>
      <c r="I15" t="s">
        <v>4682</v>
      </c>
    </row>
    <row r="16" spans="1:11">
      <c r="A16" s="69" t="s">
        <v>5434</v>
      </c>
      <c r="B16" t="s">
        <v>54</v>
      </c>
      <c r="C16" t="s">
        <v>2968</v>
      </c>
      <c r="D16" t="s">
        <v>2957</v>
      </c>
      <c r="E16" t="s">
        <v>2847</v>
      </c>
      <c r="G16" t="s">
        <v>3683</v>
      </c>
      <c r="H16" t="s">
        <v>2848</v>
      </c>
      <c r="I16" t="s">
        <v>4682</v>
      </c>
    </row>
    <row r="17" spans="1:11">
      <c r="A17" s="69" t="s">
        <v>5434</v>
      </c>
      <c r="B17" t="s">
        <v>73</v>
      </c>
      <c r="C17" t="s">
        <v>2970</v>
      </c>
      <c r="D17" t="s">
        <v>2957</v>
      </c>
      <c r="E17" t="s">
        <v>2847</v>
      </c>
      <c r="G17" t="s">
        <v>3683</v>
      </c>
      <c r="H17" t="s">
        <v>2848</v>
      </c>
      <c r="I17" t="s">
        <v>4684</v>
      </c>
    </row>
    <row r="18" spans="1:11">
      <c r="A18" s="69" t="s">
        <v>5434</v>
      </c>
      <c r="B18" t="s">
        <v>73</v>
      </c>
      <c r="C18" t="s">
        <v>2971</v>
      </c>
      <c r="D18" t="s">
        <v>2957</v>
      </c>
      <c r="E18" t="s">
        <v>2847</v>
      </c>
      <c r="G18" t="s">
        <v>3683</v>
      </c>
      <c r="H18" t="s">
        <v>2848</v>
      </c>
      <c r="I18" t="s">
        <v>4684</v>
      </c>
    </row>
    <row r="19" spans="1:11">
      <c r="A19" s="69" t="s">
        <v>5434</v>
      </c>
      <c r="B19" t="s">
        <v>86</v>
      </c>
      <c r="C19" t="s">
        <v>2973</v>
      </c>
      <c r="D19" t="s">
        <v>2974</v>
      </c>
      <c r="E19" t="s">
        <v>2854</v>
      </c>
      <c r="F19" t="s">
        <v>2975</v>
      </c>
      <c r="G19" t="s">
        <v>3683</v>
      </c>
      <c r="H19" t="s">
        <v>2841</v>
      </c>
      <c r="I19" t="s">
        <v>4692</v>
      </c>
    </row>
    <row r="20" spans="1:11">
      <c r="A20" s="69" t="s">
        <v>5434</v>
      </c>
      <c r="B20" t="s">
        <v>86</v>
      </c>
      <c r="C20" t="s">
        <v>2976</v>
      </c>
      <c r="D20" t="s">
        <v>2977</v>
      </c>
      <c r="E20" t="s">
        <v>2854</v>
      </c>
      <c r="F20" t="s">
        <v>2978</v>
      </c>
      <c r="G20" t="s">
        <v>3683</v>
      </c>
      <c r="H20" t="s">
        <v>2841</v>
      </c>
      <c r="I20" t="s">
        <v>4692</v>
      </c>
    </row>
    <row r="21" spans="1:11">
      <c r="A21" s="69" t="s">
        <v>5434</v>
      </c>
      <c r="B21" t="s">
        <v>86</v>
      </c>
      <c r="C21" t="s">
        <v>2984</v>
      </c>
      <c r="D21" t="s">
        <v>88</v>
      </c>
      <c r="E21" t="s">
        <v>2854</v>
      </c>
      <c r="F21" t="s">
        <v>2985</v>
      </c>
      <c r="G21" t="s">
        <v>3683</v>
      </c>
      <c r="H21" t="s">
        <v>2841</v>
      </c>
      <c r="I21" t="s">
        <v>4692</v>
      </c>
    </row>
    <row r="22" spans="1:11">
      <c r="A22" s="69" t="s">
        <v>5434</v>
      </c>
      <c r="B22" t="s">
        <v>86</v>
      </c>
      <c r="C22" t="s">
        <v>2990</v>
      </c>
      <c r="D22" t="s">
        <v>2957</v>
      </c>
      <c r="E22" t="s">
        <v>2893</v>
      </c>
      <c r="G22" t="s">
        <v>3683</v>
      </c>
      <c r="H22" t="s">
        <v>2894</v>
      </c>
      <c r="I22" t="s">
        <v>4692</v>
      </c>
    </row>
    <row r="23" spans="1:11">
      <c r="A23" s="69" t="s">
        <v>5434</v>
      </c>
      <c r="B23" t="s">
        <v>86</v>
      </c>
      <c r="C23" t="s">
        <v>2991</v>
      </c>
      <c r="D23" t="s">
        <v>2957</v>
      </c>
      <c r="E23" t="s">
        <v>2854</v>
      </c>
      <c r="G23" t="s">
        <v>3683</v>
      </c>
      <c r="H23" t="s">
        <v>2841</v>
      </c>
      <c r="I23" t="s">
        <v>4692</v>
      </c>
    </row>
    <row r="24" spans="1:11">
      <c r="A24" s="69" t="s">
        <v>5434</v>
      </c>
      <c r="B24" t="s">
        <v>86</v>
      </c>
      <c r="C24" t="s">
        <v>2992</v>
      </c>
      <c r="D24" t="s">
        <v>2993</v>
      </c>
      <c r="E24" t="s">
        <v>2847</v>
      </c>
      <c r="G24" t="s">
        <v>3683</v>
      </c>
      <c r="H24" t="s">
        <v>2848</v>
      </c>
      <c r="I24" t="s">
        <v>4692</v>
      </c>
    </row>
    <row r="25" spans="1:11">
      <c r="A25" s="69" t="s">
        <v>5434</v>
      </c>
      <c r="B25" t="s">
        <v>86</v>
      </c>
      <c r="C25" t="s">
        <v>2992</v>
      </c>
      <c r="D25" t="s">
        <v>2993</v>
      </c>
      <c r="E25" t="s">
        <v>2847</v>
      </c>
      <c r="G25" t="s">
        <v>3683</v>
      </c>
      <c r="H25" t="s">
        <v>2848</v>
      </c>
      <c r="I25" t="s">
        <v>4692</v>
      </c>
    </row>
    <row r="26" spans="1:11">
      <c r="A26" s="69" t="s">
        <v>5434</v>
      </c>
      <c r="B26" t="s">
        <v>87</v>
      </c>
      <c r="C26" t="s">
        <v>2995</v>
      </c>
      <c r="D26" t="s">
        <v>2957</v>
      </c>
      <c r="E26" t="s">
        <v>2854</v>
      </c>
      <c r="G26" t="s">
        <v>3683</v>
      </c>
      <c r="H26" t="s">
        <v>2841</v>
      </c>
      <c r="I26" t="s">
        <v>4696</v>
      </c>
    </row>
    <row r="27" spans="1:11">
      <c r="A27" s="69" t="s">
        <v>5434</v>
      </c>
      <c r="B27" t="s">
        <v>92</v>
      </c>
      <c r="C27" t="s">
        <v>3001</v>
      </c>
      <c r="D27" t="s">
        <v>94</v>
      </c>
      <c r="E27" t="s">
        <v>3002</v>
      </c>
      <c r="F27" t="s">
        <v>3004</v>
      </c>
      <c r="G27" t="s">
        <v>2603</v>
      </c>
      <c r="H27" t="s">
        <v>3687</v>
      </c>
      <c r="I27" t="s">
        <v>4700</v>
      </c>
      <c r="J27" t="s">
        <v>5492</v>
      </c>
      <c r="K27" t="s">
        <v>238</v>
      </c>
    </row>
    <row r="28" spans="1:11">
      <c r="A28" s="69" t="s">
        <v>5434</v>
      </c>
      <c r="B28" t="s">
        <v>98</v>
      </c>
      <c r="C28" t="s">
        <v>3011</v>
      </c>
      <c r="D28" t="s">
        <v>2957</v>
      </c>
      <c r="E28" t="s">
        <v>2854</v>
      </c>
      <c r="F28" t="s">
        <v>3012</v>
      </c>
      <c r="G28" t="s">
        <v>3683</v>
      </c>
      <c r="H28" t="s">
        <v>2841</v>
      </c>
      <c r="I28" t="s">
        <v>4704</v>
      </c>
    </row>
    <row r="29" spans="1:11">
      <c r="A29" s="69" t="s">
        <v>5434</v>
      </c>
      <c r="B29" t="s">
        <v>98</v>
      </c>
      <c r="C29" t="s">
        <v>3013</v>
      </c>
      <c r="D29" t="s">
        <v>104</v>
      </c>
      <c r="E29" t="s">
        <v>2847</v>
      </c>
      <c r="G29" t="s">
        <v>3683</v>
      </c>
      <c r="H29" t="s">
        <v>2848</v>
      </c>
      <c r="I29" t="s">
        <v>4704</v>
      </c>
    </row>
    <row r="30" spans="1:11">
      <c r="A30" s="69" t="s">
        <v>5434</v>
      </c>
      <c r="B30" t="s">
        <v>98</v>
      </c>
      <c r="C30" t="s">
        <v>3014</v>
      </c>
      <c r="D30" t="s">
        <v>101</v>
      </c>
      <c r="E30" t="s">
        <v>3015</v>
      </c>
      <c r="F30" t="s">
        <v>3016</v>
      </c>
      <c r="G30" t="s">
        <v>3683</v>
      </c>
      <c r="H30" t="s">
        <v>2841</v>
      </c>
      <c r="I30" t="s">
        <v>4704</v>
      </c>
    </row>
    <row r="31" spans="1:11">
      <c r="A31" s="69" t="s">
        <v>5434</v>
      </c>
      <c r="B31" t="s">
        <v>98</v>
      </c>
      <c r="C31" t="s">
        <v>3017</v>
      </c>
      <c r="D31" t="s">
        <v>2957</v>
      </c>
      <c r="E31" t="s">
        <v>2847</v>
      </c>
      <c r="G31" t="s">
        <v>3683</v>
      </c>
      <c r="H31" t="s">
        <v>2848</v>
      </c>
      <c r="I31" t="s">
        <v>4704</v>
      </c>
    </row>
    <row r="32" spans="1:11">
      <c r="A32" s="69" t="s">
        <v>5448</v>
      </c>
      <c r="B32" t="s">
        <v>55</v>
      </c>
      <c r="C32" t="s">
        <v>2843</v>
      </c>
      <c r="D32" t="s">
        <v>35</v>
      </c>
      <c r="E32" t="s">
        <v>2844</v>
      </c>
      <c r="F32" t="s">
        <v>2845</v>
      </c>
      <c r="G32" t="s">
        <v>3683</v>
      </c>
      <c r="H32" t="s">
        <v>3689</v>
      </c>
      <c r="I32" t="s">
        <v>4637</v>
      </c>
    </row>
    <row r="33" spans="1:11">
      <c r="A33" s="69" t="s">
        <v>5448</v>
      </c>
      <c r="B33" t="s">
        <v>70</v>
      </c>
      <c r="C33" t="s">
        <v>2902</v>
      </c>
      <c r="D33" t="s">
        <v>35</v>
      </c>
      <c r="E33" t="s">
        <v>2847</v>
      </c>
      <c r="G33" t="s">
        <v>3683</v>
      </c>
      <c r="H33" t="s">
        <v>2848</v>
      </c>
      <c r="I33" t="s">
        <v>4645</v>
      </c>
    </row>
    <row r="34" spans="1:11">
      <c r="A34" s="69" t="s">
        <v>5448</v>
      </c>
      <c r="B34" t="s">
        <v>14</v>
      </c>
      <c r="C34" t="s">
        <v>2954</v>
      </c>
      <c r="D34" t="s">
        <v>17</v>
      </c>
      <c r="E34" t="s">
        <v>2854</v>
      </c>
      <c r="F34" t="s">
        <v>2955</v>
      </c>
      <c r="G34" t="s">
        <v>3683</v>
      </c>
      <c r="H34" t="s">
        <v>2841</v>
      </c>
      <c r="I34" t="s">
        <v>4664</v>
      </c>
    </row>
    <row r="35" spans="1:11">
      <c r="A35" s="69" t="s">
        <v>5448</v>
      </c>
      <c r="B35" t="s">
        <v>14</v>
      </c>
      <c r="C35" t="s">
        <v>2956</v>
      </c>
      <c r="D35" t="s">
        <v>2957</v>
      </c>
      <c r="E35" t="s">
        <v>1333</v>
      </c>
      <c r="G35" t="s">
        <v>2619</v>
      </c>
      <c r="H35" t="s">
        <v>1333</v>
      </c>
      <c r="I35" t="s">
        <v>4664</v>
      </c>
      <c r="J35" t="s">
        <v>5493</v>
      </c>
      <c r="K35" t="s">
        <v>231</v>
      </c>
    </row>
    <row r="36" spans="1:11">
      <c r="A36" s="69" t="s">
        <v>5448</v>
      </c>
      <c r="B36" t="s">
        <v>14</v>
      </c>
      <c r="C36" t="s">
        <v>2958</v>
      </c>
      <c r="E36" t="s">
        <v>2959</v>
      </c>
      <c r="G36" t="s">
        <v>2619</v>
      </c>
      <c r="H36" t="s">
        <v>1333</v>
      </c>
      <c r="I36" t="s">
        <v>4664</v>
      </c>
      <c r="J36" t="s">
        <v>5493</v>
      </c>
      <c r="K36" t="s">
        <v>231</v>
      </c>
    </row>
    <row r="37" spans="1:11">
      <c r="A37" s="69" t="s">
        <v>5448</v>
      </c>
      <c r="B37" t="s">
        <v>60</v>
      </c>
      <c r="C37" t="s">
        <v>2961</v>
      </c>
      <c r="D37" t="s">
        <v>10</v>
      </c>
      <c r="E37" t="s">
        <v>2847</v>
      </c>
      <c r="G37" t="s">
        <v>3683</v>
      </c>
      <c r="H37" t="s">
        <v>2848</v>
      </c>
      <c r="I37" t="s">
        <v>4680</v>
      </c>
    </row>
    <row r="38" spans="1:11">
      <c r="A38" s="69" t="s">
        <v>5448</v>
      </c>
      <c r="B38" t="s">
        <v>60</v>
      </c>
      <c r="C38" t="s">
        <v>2962</v>
      </c>
      <c r="D38" t="s">
        <v>10</v>
      </c>
      <c r="E38" t="s">
        <v>2847</v>
      </c>
      <c r="G38" t="s">
        <v>3683</v>
      </c>
      <c r="H38" t="s">
        <v>2848</v>
      </c>
      <c r="I38" t="s">
        <v>4680</v>
      </c>
    </row>
    <row r="39" spans="1:11">
      <c r="A39" s="69" t="s">
        <v>5448</v>
      </c>
      <c r="B39" t="s">
        <v>60</v>
      </c>
      <c r="C39" t="s">
        <v>2963</v>
      </c>
      <c r="D39" t="s">
        <v>10</v>
      </c>
      <c r="E39" t="s">
        <v>2847</v>
      </c>
      <c r="G39" t="s">
        <v>3683</v>
      </c>
      <c r="H39" t="s">
        <v>2848</v>
      </c>
      <c r="I39" t="s">
        <v>4680</v>
      </c>
    </row>
    <row r="40" spans="1:11">
      <c r="A40" s="69" t="s">
        <v>5448</v>
      </c>
      <c r="B40" t="s">
        <v>60</v>
      </c>
      <c r="C40" t="s">
        <v>2964</v>
      </c>
      <c r="D40" t="s">
        <v>10</v>
      </c>
      <c r="E40" t="s">
        <v>2847</v>
      </c>
      <c r="G40" t="s">
        <v>3683</v>
      </c>
      <c r="H40" t="s">
        <v>2848</v>
      </c>
      <c r="I40" t="s">
        <v>4680</v>
      </c>
    </row>
    <row r="41" spans="1:11">
      <c r="A41" s="69" t="s">
        <v>5448</v>
      </c>
      <c r="B41" t="s">
        <v>54</v>
      </c>
      <c r="C41" t="s">
        <v>2966</v>
      </c>
      <c r="D41" t="s">
        <v>2957</v>
      </c>
      <c r="E41" t="s">
        <v>2847</v>
      </c>
      <c r="G41" t="s">
        <v>3683</v>
      </c>
      <c r="H41" t="s">
        <v>2848</v>
      </c>
      <c r="I41" t="s">
        <v>4682</v>
      </c>
    </row>
    <row r="42" spans="1:11">
      <c r="A42" s="69" t="s">
        <v>5448</v>
      </c>
      <c r="B42" t="s">
        <v>54</v>
      </c>
      <c r="C42" t="s">
        <v>2967</v>
      </c>
      <c r="D42" t="s">
        <v>2957</v>
      </c>
      <c r="E42" t="s">
        <v>2847</v>
      </c>
      <c r="G42" t="s">
        <v>3683</v>
      </c>
      <c r="H42" t="s">
        <v>2848</v>
      </c>
      <c r="I42" t="s">
        <v>4682</v>
      </c>
    </row>
    <row r="43" spans="1:11">
      <c r="A43" s="69" t="s">
        <v>5448</v>
      </c>
      <c r="B43" t="s">
        <v>54</v>
      </c>
      <c r="C43" t="s">
        <v>2968</v>
      </c>
      <c r="D43" t="s">
        <v>2957</v>
      </c>
      <c r="E43" t="s">
        <v>2847</v>
      </c>
      <c r="G43" t="s">
        <v>3683</v>
      </c>
      <c r="H43" t="s">
        <v>2848</v>
      </c>
      <c r="I43" t="s">
        <v>4682</v>
      </c>
    </row>
    <row r="44" spans="1:11">
      <c r="A44" s="69" t="s">
        <v>5448</v>
      </c>
      <c r="B44" t="s">
        <v>73</v>
      </c>
      <c r="C44" t="s">
        <v>2970</v>
      </c>
      <c r="D44" t="s">
        <v>2957</v>
      </c>
      <c r="E44" t="s">
        <v>2847</v>
      </c>
      <c r="G44" t="s">
        <v>3683</v>
      </c>
      <c r="H44" t="s">
        <v>2848</v>
      </c>
      <c r="I44" t="s">
        <v>4684</v>
      </c>
    </row>
    <row r="45" spans="1:11">
      <c r="A45" s="69" t="s">
        <v>5448</v>
      </c>
      <c r="B45" t="s">
        <v>73</v>
      </c>
      <c r="C45" t="s">
        <v>2971</v>
      </c>
      <c r="D45" t="s">
        <v>2957</v>
      </c>
      <c r="E45" t="s">
        <v>2847</v>
      </c>
      <c r="G45" t="s">
        <v>3683</v>
      </c>
      <c r="H45" t="s">
        <v>2848</v>
      </c>
      <c r="I45" t="s">
        <v>4684</v>
      </c>
    </row>
    <row r="46" spans="1:11">
      <c r="A46" s="69" t="s">
        <v>5448</v>
      </c>
      <c r="B46" t="s">
        <v>86</v>
      </c>
      <c r="C46" t="s">
        <v>2973</v>
      </c>
      <c r="D46" t="s">
        <v>2974</v>
      </c>
      <c r="E46" t="s">
        <v>2854</v>
      </c>
      <c r="F46" t="s">
        <v>2975</v>
      </c>
      <c r="G46" t="s">
        <v>3683</v>
      </c>
      <c r="H46" t="s">
        <v>2841</v>
      </c>
      <c r="I46" t="s">
        <v>4692</v>
      </c>
    </row>
    <row r="47" spans="1:11">
      <c r="A47" s="69" t="s">
        <v>5448</v>
      </c>
      <c r="B47" t="s">
        <v>86</v>
      </c>
      <c r="C47" t="s">
        <v>2976</v>
      </c>
      <c r="D47" t="s">
        <v>2977</v>
      </c>
      <c r="E47" t="s">
        <v>2854</v>
      </c>
      <c r="F47" t="s">
        <v>2978</v>
      </c>
      <c r="G47" t="s">
        <v>3683</v>
      </c>
      <c r="H47" t="s">
        <v>2841</v>
      </c>
      <c r="I47" t="s">
        <v>4692</v>
      </c>
    </row>
    <row r="48" spans="1:11">
      <c r="A48" s="69" t="s">
        <v>5448</v>
      </c>
      <c r="B48" t="s">
        <v>86</v>
      </c>
      <c r="C48" t="s">
        <v>2984</v>
      </c>
      <c r="D48" t="s">
        <v>88</v>
      </c>
      <c r="E48" t="s">
        <v>2854</v>
      </c>
      <c r="F48" t="s">
        <v>2985</v>
      </c>
      <c r="G48" t="s">
        <v>3683</v>
      </c>
      <c r="H48" t="s">
        <v>2841</v>
      </c>
      <c r="I48" t="s">
        <v>4692</v>
      </c>
    </row>
    <row r="49" spans="1:11">
      <c r="A49" s="69" t="s">
        <v>5448</v>
      </c>
      <c r="B49" t="s">
        <v>86</v>
      </c>
      <c r="C49" t="s">
        <v>2990</v>
      </c>
      <c r="D49" t="s">
        <v>2957</v>
      </c>
      <c r="E49" t="s">
        <v>2893</v>
      </c>
      <c r="G49" t="s">
        <v>3683</v>
      </c>
      <c r="H49" t="s">
        <v>2894</v>
      </c>
      <c r="I49" t="s">
        <v>4692</v>
      </c>
    </row>
    <row r="50" spans="1:11">
      <c r="A50" s="69" t="s">
        <v>5448</v>
      </c>
      <c r="B50" t="s">
        <v>86</v>
      </c>
      <c r="C50" t="s">
        <v>2991</v>
      </c>
      <c r="D50" t="s">
        <v>2957</v>
      </c>
      <c r="E50" t="s">
        <v>2854</v>
      </c>
      <c r="G50" t="s">
        <v>3683</v>
      </c>
      <c r="H50" t="s">
        <v>2841</v>
      </c>
      <c r="I50" t="s">
        <v>4692</v>
      </c>
    </row>
    <row r="51" spans="1:11">
      <c r="A51" s="69" t="s">
        <v>5448</v>
      </c>
      <c r="B51" t="s">
        <v>86</v>
      </c>
      <c r="C51" t="s">
        <v>2992</v>
      </c>
      <c r="D51" t="s">
        <v>2993</v>
      </c>
      <c r="E51" t="s">
        <v>2847</v>
      </c>
      <c r="G51" t="s">
        <v>3683</v>
      </c>
      <c r="H51" t="s">
        <v>2848</v>
      </c>
      <c r="I51" t="s">
        <v>4692</v>
      </c>
    </row>
    <row r="52" spans="1:11">
      <c r="A52" s="69" t="s">
        <v>5448</v>
      </c>
      <c r="B52" t="s">
        <v>86</v>
      </c>
      <c r="C52" t="s">
        <v>2992</v>
      </c>
      <c r="D52" t="s">
        <v>2993</v>
      </c>
      <c r="E52" t="s">
        <v>2847</v>
      </c>
      <c r="G52" t="s">
        <v>3683</v>
      </c>
      <c r="H52" t="s">
        <v>2848</v>
      </c>
      <c r="I52" t="s">
        <v>4692</v>
      </c>
    </row>
    <row r="53" spans="1:11">
      <c r="A53" s="69" t="s">
        <v>5448</v>
      </c>
      <c r="B53" t="s">
        <v>87</v>
      </c>
      <c r="C53" t="s">
        <v>2995</v>
      </c>
      <c r="D53" t="s">
        <v>2957</v>
      </c>
      <c r="E53" t="s">
        <v>2854</v>
      </c>
      <c r="G53" t="s">
        <v>3683</v>
      </c>
      <c r="H53" t="s">
        <v>2841</v>
      </c>
      <c r="I53" t="s">
        <v>4696</v>
      </c>
    </row>
    <row r="54" spans="1:11">
      <c r="A54" s="69" t="s">
        <v>5448</v>
      </c>
      <c r="B54" t="s">
        <v>92</v>
      </c>
      <c r="C54" t="s">
        <v>3001</v>
      </c>
      <c r="D54" t="s">
        <v>94</v>
      </c>
      <c r="E54" t="s">
        <v>3002</v>
      </c>
      <c r="F54" t="s">
        <v>3004</v>
      </c>
      <c r="G54" t="s">
        <v>2619</v>
      </c>
      <c r="H54" t="s">
        <v>3488</v>
      </c>
      <c r="I54" t="s">
        <v>4700</v>
      </c>
      <c r="J54" t="s">
        <v>5493</v>
      </c>
      <c r="K54" t="s">
        <v>231</v>
      </c>
    </row>
    <row r="55" spans="1:11">
      <c r="A55" s="69" t="s">
        <v>5448</v>
      </c>
      <c r="B55" t="s">
        <v>92</v>
      </c>
      <c r="C55" t="s">
        <v>3005</v>
      </c>
      <c r="D55" t="s">
        <v>2957</v>
      </c>
      <c r="E55" t="s">
        <v>3006</v>
      </c>
      <c r="G55" t="s">
        <v>3683</v>
      </c>
      <c r="H55" t="s">
        <v>3437</v>
      </c>
      <c r="I55" t="s">
        <v>4700</v>
      </c>
    </row>
    <row r="56" spans="1:11">
      <c r="A56" s="69" t="s">
        <v>5448</v>
      </c>
      <c r="B56" t="s">
        <v>98</v>
      </c>
      <c r="C56" t="s">
        <v>3011</v>
      </c>
      <c r="D56" t="s">
        <v>2957</v>
      </c>
      <c r="E56" t="s">
        <v>2854</v>
      </c>
      <c r="F56" t="s">
        <v>3012</v>
      </c>
      <c r="G56" t="s">
        <v>3683</v>
      </c>
      <c r="H56" t="s">
        <v>2841</v>
      </c>
      <c r="I56" t="s">
        <v>4704</v>
      </c>
    </row>
    <row r="57" spans="1:11">
      <c r="A57" s="69" t="s">
        <v>5448</v>
      </c>
      <c r="B57" t="s">
        <v>98</v>
      </c>
      <c r="C57" t="s">
        <v>3013</v>
      </c>
      <c r="D57" t="s">
        <v>104</v>
      </c>
      <c r="E57" t="s">
        <v>2847</v>
      </c>
      <c r="G57" t="s">
        <v>3683</v>
      </c>
      <c r="H57" t="s">
        <v>2848</v>
      </c>
      <c r="I57" t="s">
        <v>4704</v>
      </c>
    </row>
    <row r="58" spans="1:11">
      <c r="A58" s="69" t="s">
        <v>5448</v>
      </c>
      <c r="B58" t="s">
        <v>98</v>
      </c>
      <c r="C58" t="s">
        <v>3014</v>
      </c>
      <c r="D58" t="s">
        <v>101</v>
      </c>
      <c r="E58" t="s">
        <v>3015</v>
      </c>
      <c r="F58" t="s">
        <v>3016</v>
      </c>
      <c r="G58" t="s">
        <v>3683</v>
      </c>
      <c r="H58" t="s">
        <v>2841</v>
      </c>
      <c r="I58" t="s">
        <v>4704</v>
      </c>
    </row>
    <row r="59" spans="1:11">
      <c r="A59" s="69" t="s">
        <v>5448</v>
      </c>
      <c r="B59" t="s">
        <v>98</v>
      </c>
      <c r="C59" t="s">
        <v>3017</v>
      </c>
      <c r="D59" t="s">
        <v>2957</v>
      </c>
      <c r="E59" t="s">
        <v>2847</v>
      </c>
      <c r="G59" t="s">
        <v>3683</v>
      </c>
      <c r="H59" t="s">
        <v>2848</v>
      </c>
      <c r="I59" t="s">
        <v>4704</v>
      </c>
    </row>
    <row r="60" spans="1:11">
      <c r="A60" s="69" t="s">
        <v>5452</v>
      </c>
      <c r="B60" t="s">
        <v>55</v>
      </c>
      <c r="C60" t="s">
        <v>2843</v>
      </c>
      <c r="D60" t="s">
        <v>35</v>
      </c>
      <c r="E60" t="s">
        <v>2844</v>
      </c>
      <c r="F60" t="s">
        <v>2845</v>
      </c>
      <c r="G60" t="s">
        <v>3683</v>
      </c>
      <c r="H60" t="s">
        <v>2959</v>
      </c>
      <c r="I60" t="s">
        <v>4637</v>
      </c>
    </row>
    <row r="61" spans="1:11">
      <c r="A61" s="69" t="s">
        <v>5452</v>
      </c>
      <c r="B61" t="s">
        <v>55</v>
      </c>
      <c r="C61" t="s">
        <v>3135</v>
      </c>
      <c r="D61" t="s">
        <v>36</v>
      </c>
      <c r="E61" t="s">
        <v>217</v>
      </c>
      <c r="F61" t="s">
        <v>3136</v>
      </c>
      <c r="G61" t="s">
        <v>3683</v>
      </c>
      <c r="H61" t="s">
        <v>217</v>
      </c>
      <c r="I61" t="s">
        <v>4637</v>
      </c>
    </row>
    <row r="62" spans="1:11">
      <c r="A62" s="69" t="s">
        <v>5452</v>
      </c>
      <c r="B62" t="s">
        <v>55</v>
      </c>
      <c r="C62" t="s">
        <v>3147</v>
      </c>
      <c r="D62" t="s">
        <v>36</v>
      </c>
      <c r="E62" t="s">
        <v>3125</v>
      </c>
      <c r="G62" t="s">
        <v>3683</v>
      </c>
      <c r="H62" t="s">
        <v>3125</v>
      </c>
      <c r="I62" t="s">
        <v>4637</v>
      </c>
    </row>
    <row r="63" spans="1:11">
      <c r="A63" s="69" t="s">
        <v>5452</v>
      </c>
      <c r="B63" t="s">
        <v>55</v>
      </c>
      <c r="C63" t="s">
        <v>3148</v>
      </c>
      <c r="D63" t="s">
        <v>33</v>
      </c>
      <c r="E63" t="s">
        <v>3125</v>
      </c>
      <c r="G63" t="s">
        <v>3683</v>
      </c>
      <c r="H63" t="s">
        <v>3125</v>
      </c>
      <c r="I63" t="s">
        <v>4637</v>
      </c>
    </row>
    <row r="64" spans="1:11">
      <c r="A64" s="69" t="s">
        <v>5452</v>
      </c>
      <c r="B64" t="s">
        <v>70</v>
      </c>
      <c r="C64" t="s">
        <v>2902</v>
      </c>
      <c r="D64" t="s">
        <v>35</v>
      </c>
      <c r="E64" t="s">
        <v>2847</v>
      </c>
      <c r="G64" t="s">
        <v>3683</v>
      </c>
      <c r="H64" t="s">
        <v>3416</v>
      </c>
      <c r="I64" t="s">
        <v>4645</v>
      </c>
    </row>
    <row r="65" spans="1:11">
      <c r="A65" s="69" t="s">
        <v>5452</v>
      </c>
      <c r="B65" t="s">
        <v>72</v>
      </c>
      <c r="C65" t="s">
        <v>3207</v>
      </c>
      <c r="D65" t="s">
        <v>36</v>
      </c>
      <c r="E65" t="s">
        <v>3125</v>
      </c>
      <c r="F65" t="s">
        <v>3208</v>
      </c>
      <c r="G65" t="s">
        <v>3683</v>
      </c>
      <c r="H65" t="s">
        <v>3125</v>
      </c>
      <c r="I65" t="s">
        <v>4653</v>
      </c>
    </row>
    <row r="66" spans="1:11">
      <c r="A66" s="69" t="s">
        <v>5452</v>
      </c>
      <c r="B66" t="s">
        <v>72</v>
      </c>
      <c r="C66" t="s">
        <v>3209</v>
      </c>
      <c r="D66" t="s">
        <v>36</v>
      </c>
      <c r="E66" t="s">
        <v>217</v>
      </c>
      <c r="F66" t="s">
        <v>3210</v>
      </c>
      <c r="G66" t="s">
        <v>3683</v>
      </c>
      <c r="H66" t="s">
        <v>217</v>
      </c>
      <c r="I66" t="s">
        <v>4653</v>
      </c>
    </row>
    <row r="67" spans="1:11">
      <c r="A67" s="69" t="s">
        <v>5452</v>
      </c>
      <c r="B67" t="s">
        <v>72</v>
      </c>
      <c r="C67" t="s">
        <v>3232</v>
      </c>
      <c r="D67" t="s">
        <v>36</v>
      </c>
      <c r="E67" t="s">
        <v>3125</v>
      </c>
      <c r="G67" t="s">
        <v>3683</v>
      </c>
      <c r="H67" t="s">
        <v>3125</v>
      </c>
      <c r="I67" t="s">
        <v>4653</v>
      </c>
    </row>
    <row r="68" spans="1:11">
      <c r="A68" s="69" t="s">
        <v>5452</v>
      </c>
      <c r="B68" t="s">
        <v>78</v>
      </c>
      <c r="C68" t="s">
        <v>3238</v>
      </c>
      <c r="D68" t="s">
        <v>33</v>
      </c>
      <c r="E68" t="s">
        <v>3125</v>
      </c>
      <c r="F68" t="s">
        <v>3239</v>
      </c>
      <c r="G68" t="s">
        <v>3683</v>
      </c>
      <c r="H68" t="s">
        <v>3125</v>
      </c>
      <c r="I68" t="s">
        <v>4657</v>
      </c>
    </row>
    <row r="69" spans="1:11">
      <c r="A69" s="69" t="s">
        <v>5452</v>
      </c>
      <c r="B69" t="s">
        <v>78</v>
      </c>
      <c r="C69" t="s">
        <v>3259</v>
      </c>
      <c r="D69" t="s">
        <v>33</v>
      </c>
      <c r="E69" t="s">
        <v>217</v>
      </c>
      <c r="G69" t="s">
        <v>3683</v>
      </c>
      <c r="H69" t="s">
        <v>217</v>
      </c>
      <c r="I69" t="s">
        <v>4657</v>
      </c>
    </row>
    <row r="70" spans="1:11">
      <c r="A70" s="69" t="s">
        <v>5452</v>
      </c>
      <c r="B70" t="s">
        <v>14</v>
      </c>
      <c r="C70" t="s">
        <v>2956</v>
      </c>
      <c r="D70" t="s">
        <v>2957</v>
      </c>
      <c r="E70" t="s">
        <v>1333</v>
      </c>
      <c r="G70" t="s">
        <v>2636</v>
      </c>
      <c r="H70" t="s">
        <v>1333</v>
      </c>
      <c r="I70" t="s">
        <v>4664</v>
      </c>
      <c r="J70" t="s">
        <v>5494</v>
      </c>
      <c r="K70" t="s">
        <v>217</v>
      </c>
    </row>
    <row r="71" spans="1:11">
      <c r="A71" s="69" t="s">
        <v>5452</v>
      </c>
      <c r="B71" t="s">
        <v>14</v>
      </c>
      <c r="C71" t="s">
        <v>2958</v>
      </c>
      <c r="E71" t="s">
        <v>2959</v>
      </c>
      <c r="G71" t="s">
        <v>3683</v>
      </c>
      <c r="H71" t="s">
        <v>2959</v>
      </c>
      <c r="I71" t="s">
        <v>4664</v>
      </c>
    </row>
    <row r="72" spans="1:11">
      <c r="A72" s="69" t="s">
        <v>5452</v>
      </c>
      <c r="B72" t="s">
        <v>14</v>
      </c>
      <c r="C72" t="s">
        <v>3290</v>
      </c>
      <c r="D72" t="s">
        <v>3291</v>
      </c>
      <c r="E72" t="s">
        <v>3125</v>
      </c>
      <c r="F72" t="s">
        <v>3292</v>
      </c>
      <c r="G72" t="s">
        <v>3683</v>
      </c>
      <c r="H72" t="s">
        <v>3125</v>
      </c>
      <c r="I72" t="s">
        <v>4664</v>
      </c>
    </row>
    <row r="73" spans="1:11">
      <c r="A73" s="69" t="s">
        <v>5452</v>
      </c>
      <c r="B73" t="s">
        <v>14</v>
      </c>
      <c r="C73" t="s">
        <v>3293</v>
      </c>
      <c r="E73" t="s">
        <v>217</v>
      </c>
      <c r="G73" t="s">
        <v>3683</v>
      </c>
      <c r="H73" t="s">
        <v>217</v>
      </c>
      <c r="I73" t="s">
        <v>4664</v>
      </c>
    </row>
    <row r="74" spans="1:11">
      <c r="A74" s="69" t="s">
        <v>5452</v>
      </c>
      <c r="B74" t="s">
        <v>7</v>
      </c>
      <c r="C74" t="s">
        <v>3295</v>
      </c>
      <c r="D74" t="s">
        <v>10</v>
      </c>
      <c r="E74" t="s">
        <v>217</v>
      </c>
      <c r="G74" t="s">
        <v>3683</v>
      </c>
      <c r="H74" t="s">
        <v>217</v>
      </c>
      <c r="I74" t="s">
        <v>4668</v>
      </c>
    </row>
    <row r="75" spans="1:11">
      <c r="A75" s="69" t="s">
        <v>5452</v>
      </c>
      <c r="B75" t="s">
        <v>7</v>
      </c>
      <c r="C75" t="s">
        <v>3296</v>
      </c>
      <c r="D75" t="s">
        <v>3297</v>
      </c>
      <c r="E75" t="s">
        <v>217</v>
      </c>
      <c r="F75" t="s">
        <v>3298</v>
      </c>
      <c r="G75" t="s">
        <v>3683</v>
      </c>
      <c r="H75" t="s">
        <v>217</v>
      </c>
      <c r="I75" t="s">
        <v>4668</v>
      </c>
    </row>
    <row r="76" spans="1:11">
      <c r="A76" s="69" t="s">
        <v>5452</v>
      </c>
      <c r="B76" t="s">
        <v>7</v>
      </c>
      <c r="C76" t="s">
        <v>3299</v>
      </c>
      <c r="D76" t="s">
        <v>3297</v>
      </c>
      <c r="E76" t="s">
        <v>217</v>
      </c>
      <c r="G76" t="s">
        <v>3683</v>
      </c>
      <c r="H76" t="s">
        <v>217</v>
      </c>
      <c r="I76" t="s">
        <v>4668</v>
      </c>
    </row>
    <row r="77" spans="1:11">
      <c r="A77" s="69" t="s">
        <v>5452</v>
      </c>
      <c r="B77" t="s">
        <v>7</v>
      </c>
      <c r="C77" t="s">
        <v>3300</v>
      </c>
      <c r="D77" t="s">
        <v>12</v>
      </c>
      <c r="E77" t="s">
        <v>217</v>
      </c>
      <c r="F77" t="s">
        <v>3301</v>
      </c>
      <c r="G77" t="s">
        <v>3683</v>
      </c>
      <c r="H77" t="s">
        <v>217</v>
      </c>
      <c r="I77" t="s">
        <v>4668</v>
      </c>
    </row>
    <row r="78" spans="1:11">
      <c r="A78" s="69" t="s">
        <v>5452</v>
      </c>
      <c r="B78" t="s">
        <v>4398</v>
      </c>
      <c r="C78" t="s">
        <v>3303</v>
      </c>
      <c r="D78" t="s">
        <v>2980</v>
      </c>
      <c r="E78" t="s">
        <v>217</v>
      </c>
      <c r="G78" t="s">
        <v>3683</v>
      </c>
      <c r="H78" t="s">
        <v>217</v>
      </c>
      <c r="I78" t="s">
        <v>4672</v>
      </c>
    </row>
    <row r="79" spans="1:11">
      <c r="A79" s="69" t="s">
        <v>5452</v>
      </c>
      <c r="B79" t="s">
        <v>4398</v>
      </c>
      <c r="C79" t="s">
        <v>3304</v>
      </c>
      <c r="D79" t="s">
        <v>2980</v>
      </c>
      <c r="E79" t="s">
        <v>3305</v>
      </c>
      <c r="G79" t="s">
        <v>3683</v>
      </c>
      <c r="H79" t="s">
        <v>217</v>
      </c>
      <c r="I79" t="s">
        <v>4672</v>
      </c>
    </row>
    <row r="80" spans="1:11">
      <c r="A80" s="69" t="s">
        <v>5452</v>
      </c>
      <c r="B80" t="s">
        <v>4398</v>
      </c>
      <c r="C80" t="s">
        <v>3306</v>
      </c>
      <c r="D80" t="s">
        <v>2980</v>
      </c>
      <c r="E80" t="s">
        <v>3257</v>
      </c>
      <c r="F80" t="s">
        <v>3307</v>
      </c>
      <c r="G80" t="s">
        <v>3683</v>
      </c>
      <c r="H80" t="s">
        <v>217</v>
      </c>
      <c r="I80" t="s">
        <v>4672</v>
      </c>
    </row>
    <row r="81" spans="1:9">
      <c r="A81" s="69" t="s">
        <v>5452</v>
      </c>
      <c r="B81" t="s">
        <v>4398</v>
      </c>
      <c r="C81" t="s">
        <v>3308</v>
      </c>
      <c r="D81" t="s">
        <v>2980</v>
      </c>
      <c r="E81" t="s">
        <v>217</v>
      </c>
      <c r="G81" t="s">
        <v>3683</v>
      </c>
      <c r="H81" t="s">
        <v>217</v>
      </c>
      <c r="I81" t="s">
        <v>4672</v>
      </c>
    </row>
    <row r="82" spans="1:9">
      <c r="A82" s="69" t="s">
        <v>5452</v>
      </c>
      <c r="B82" t="s">
        <v>47</v>
      </c>
      <c r="C82" t="s">
        <v>3310</v>
      </c>
      <c r="D82" t="s">
        <v>3311</v>
      </c>
      <c r="E82" t="s">
        <v>3312</v>
      </c>
      <c r="G82" t="s">
        <v>3683</v>
      </c>
      <c r="H82" t="s">
        <v>217</v>
      </c>
      <c r="I82" t="s">
        <v>4676</v>
      </c>
    </row>
    <row r="83" spans="1:9">
      <c r="A83" s="69" t="s">
        <v>5452</v>
      </c>
      <c r="B83" t="s">
        <v>47</v>
      </c>
      <c r="C83" t="s">
        <v>3313</v>
      </c>
      <c r="D83" t="s">
        <v>3314</v>
      </c>
      <c r="E83" t="s">
        <v>3315</v>
      </c>
      <c r="G83" t="s">
        <v>3683</v>
      </c>
      <c r="H83" t="s">
        <v>217</v>
      </c>
      <c r="I83" t="s">
        <v>4676</v>
      </c>
    </row>
    <row r="84" spans="1:9">
      <c r="A84" s="69" t="s">
        <v>5452</v>
      </c>
      <c r="B84" t="s">
        <v>47</v>
      </c>
      <c r="C84" t="s">
        <v>3316</v>
      </c>
      <c r="D84" t="s">
        <v>3317</v>
      </c>
      <c r="E84" t="s">
        <v>217</v>
      </c>
      <c r="G84" t="s">
        <v>3683</v>
      </c>
      <c r="H84" t="s">
        <v>217</v>
      </c>
      <c r="I84" t="s">
        <v>4676</v>
      </c>
    </row>
    <row r="85" spans="1:9">
      <c r="A85" s="69" t="s">
        <v>5452</v>
      </c>
      <c r="B85" t="s">
        <v>47</v>
      </c>
      <c r="C85" t="s">
        <v>3318</v>
      </c>
      <c r="D85" t="s">
        <v>3319</v>
      </c>
      <c r="E85" t="s">
        <v>217</v>
      </c>
      <c r="G85" t="s">
        <v>3683</v>
      </c>
      <c r="H85" t="s">
        <v>217</v>
      </c>
      <c r="I85" t="s">
        <v>4676</v>
      </c>
    </row>
    <row r="86" spans="1:9">
      <c r="A86" s="69" t="s">
        <v>5452</v>
      </c>
      <c r="B86" t="s">
        <v>47</v>
      </c>
      <c r="C86" t="s">
        <v>3320</v>
      </c>
      <c r="D86" t="s">
        <v>3317</v>
      </c>
      <c r="E86" t="s">
        <v>217</v>
      </c>
      <c r="G86" t="s">
        <v>3683</v>
      </c>
      <c r="H86" t="s">
        <v>217</v>
      </c>
      <c r="I86" t="s">
        <v>4676</v>
      </c>
    </row>
    <row r="87" spans="1:9">
      <c r="A87" s="69" t="s">
        <v>5452</v>
      </c>
      <c r="B87" t="s">
        <v>47</v>
      </c>
      <c r="C87" t="s">
        <v>3321</v>
      </c>
      <c r="D87" t="s">
        <v>3317</v>
      </c>
      <c r="E87" t="s">
        <v>217</v>
      </c>
      <c r="G87" t="s">
        <v>3683</v>
      </c>
      <c r="H87" t="s">
        <v>217</v>
      </c>
      <c r="I87" t="s">
        <v>4676</v>
      </c>
    </row>
    <row r="88" spans="1:9">
      <c r="A88" s="69" t="s">
        <v>5452</v>
      </c>
      <c r="B88" t="s">
        <v>60</v>
      </c>
      <c r="C88" t="s">
        <v>3323</v>
      </c>
      <c r="D88" t="s">
        <v>10</v>
      </c>
      <c r="E88" t="s">
        <v>217</v>
      </c>
      <c r="G88" t="s">
        <v>3683</v>
      </c>
      <c r="H88" t="s">
        <v>217</v>
      </c>
      <c r="I88" t="s">
        <v>4680</v>
      </c>
    </row>
    <row r="89" spans="1:9">
      <c r="A89" s="69" t="s">
        <v>5452</v>
      </c>
      <c r="B89" t="s">
        <v>60</v>
      </c>
      <c r="C89" t="s">
        <v>2961</v>
      </c>
      <c r="D89" t="s">
        <v>10</v>
      </c>
      <c r="E89" t="s">
        <v>2847</v>
      </c>
      <c r="G89" t="s">
        <v>3683</v>
      </c>
      <c r="H89" t="s">
        <v>3416</v>
      </c>
      <c r="I89" t="s">
        <v>4680</v>
      </c>
    </row>
    <row r="90" spans="1:9">
      <c r="A90" s="69" t="s">
        <v>5452</v>
      </c>
      <c r="B90" t="s">
        <v>60</v>
      </c>
      <c r="C90" t="s">
        <v>2962</v>
      </c>
      <c r="D90" t="s">
        <v>10</v>
      </c>
      <c r="E90" t="s">
        <v>2847</v>
      </c>
      <c r="G90" t="s">
        <v>3683</v>
      </c>
      <c r="H90" t="s">
        <v>3416</v>
      </c>
      <c r="I90" t="s">
        <v>4680</v>
      </c>
    </row>
    <row r="91" spans="1:9">
      <c r="A91" s="69" t="s">
        <v>5452</v>
      </c>
      <c r="B91" t="s">
        <v>60</v>
      </c>
      <c r="C91" t="s">
        <v>2963</v>
      </c>
      <c r="D91" t="s">
        <v>10</v>
      </c>
      <c r="E91" t="s">
        <v>2847</v>
      </c>
      <c r="G91" t="s">
        <v>3683</v>
      </c>
      <c r="H91" t="s">
        <v>3416</v>
      </c>
      <c r="I91" t="s">
        <v>4680</v>
      </c>
    </row>
    <row r="92" spans="1:9">
      <c r="A92" s="69" t="s">
        <v>5452</v>
      </c>
      <c r="B92" t="s">
        <v>60</v>
      </c>
      <c r="C92" t="s">
        <v>2964</v>
      </c>
      <c r="D92" t="s">
        <v>10</v>
      </c>
      <c r="E92" t="s">
        <v>2847</v>
      </c>
      <c r="G92" t="s">
        <v>3683</v>
      </c>
      <c r="H92" t="s">
        <v>3416</v>
      </c>
      <c r="I92" t="s">
        <v>4680</v>
      </c>
    </row>
    <row r="93" spans="1:9">
      <c r="A93" s="69" t="s">
        <v>5452</v>
      </c>
      <c r="B93" t="s">
        <v>60</v>
      </c>
      <c r="C93" t="s">
        <v>3324</v>
      </c>
      <c r="D93" t="s">
        <v>61</v>
      </c>
      <c r="E93" t="s">
        <v>217</v>
      </c>
      <c r="F93" t="s">
        <v>3325</v>
      </c>
      <c r="G93" t="s">
        <v>3683</v>
      </c>
      <c r="H93" t="s">
        <v>217</v>
      </c>
      <c r="I93" t="s">
        <v>4680</v>
      </c>
    </row>
    <row r="94" spans="1:9">
      <c r="A94" s="69" t="s">
        <v>5452</v>
      </c>
      <c r="B94" t="s">
        <v>60</v>
      </c>
      <c r="C94" t="s">
        <v>3326</v>
      </c>
      <c r="D94" t="s">
        <v>61</v>
      </c>
      <c r="E94" t="s">
        <v>217</v>
      </c>
      <c r="G94" t="s">
        <v>3683</v>
      </c>
      <c r="H94" t="s">
        <v>217</v>
      </c>
      <c r="I94" t="s">
        <v>4680</v>
      </c>
    </row>
    <row r="95" spans="1:9">
      <c r="A95" s="69" t="s">
        <v>5452</v>
      </c>
      <c r="B95" t="s">
        <v>54</v>
      </c>
      <c r="C95" t="s">
        <v>3328</v>
      </c>
      <c r="D95" t="s">
        <v>74</v>
      </c>
      <c r="E95" t="s">
        <v>217</v>
      </c>
      <c r="G95" t="s">
        <v>3683</v>
      </c>
      <c r="H95" t="s">
        <v>217</v>
      </c>
      <c r="I95" t="s">
        <v>4682</v>
      </c>
    </row>
    <row r="96" spans="1:9">
      <c r="A96" s="69" t="s">
        <v>5452</v>
      </c>
      <c r="B96" t="s">
        <v>54</v>
      </c>
      <c r="C96" t="s">
        <v>3329</v>
      </c>
      <c r="D96" t="s">
        <v>3330</v>
      </c>
      <c r="E96" t="s">
        <v>3312</v>
      </c>
      <c r="G96" t="s">
        <v>3683</v>
      </c>
      <c r="H96" t="s">
        <v>217</v>
      </c>
      <c r="I96" t="s">
        <v>4682</v>
      </c>
    </row>
    <row r="97" spans="1:9">
      <c r="A97" s="69" t="s">
        <v>5452</v>
      </c>
      <c r="B97" t="s">
        <v>54</v>
      </c>
      <c r="C97" t="s">
        <v>3331</v>
      </c>
      <c r="D97" t="s">
        <v>74</v>
      </c>
      <c r="E97" t="s">
        <v>3332</v>
      </c>
      <c r="F97" t="s">
        <v>3333</v>
      </c>
      <c r="G97" t="s">
        <v>3683</v>
      </c>
      <c r="H97" t="s">
        <v>217</v>
      </c>
      <c r="I97" t="s">
        <v>4682</v>
      </c>
    </row>
    <row r="98" spans="1:9">
      <c r="A98" s="69" t="s">
        <v>5452</v>
      </c>
      <c r="B98" t="s">
        <v>54</v>
      </c>
      <c r="C98" t="s">
        <v>3334</v>
      </c>
      <c r="D98" t="s">
        <v>2957</v>
      </c>
      <c r="E98" t="s">
        <v>3335</v>
      </c>
      <c r="G98" t="s">
        <v>3683</v>
      </c>
      <c r="H98" t="s">
        <v>217</v>
      </c>
      <c r="I98" t="s">
        <v>4682</v>
      </c>
    </row>
    <row r="99" spans="1:9">
      <c r="A99" s="69" t="s">
        <v>5452</v>
      </c>
      <c r="B99" t="s">
        <v>54</v>
      </c>
      <c r="C99" t="s">
        <v>2966</v>
      </c>
      <c r="D99" t="s">
        <v>2957</v>
      </c>
      <c r="E99" t="s">
        <v>2847</v>
      </c>
      <c r="G99" t="s">
        <v>3683</v>
      </c>
      <c r="H99" t="s">
        <v>3416</v>
      </c>
      <c r="I99" t="s">
        <v>4682</v>
      </c>
    </row>
    <row r="100" spans="1:9">
      <c r="A100" s="69" t="s">
        <v>5452</v>
      </c>
      <c r="B100" t="s">
        <v>54</v>
      </c>
      <c r="C100" t="s">
        <v>2967</v>
      </c>
      <c r="D100" t="s">
        <v>2957</v>
      </c>
      <c r="E100" t="s">
        <v>2847</v>
      </c>
      <c r="G100" t="s">
        <v>3683</v>
      </c>
      <c r="H100" t="s">
        <v>3416</v>
      </c>
      <c r="I100" t="s">
        <v>4682</v>
      </c>
    </row>
    <row r="101" spans="1:9">
      <c r="A101" s="69" t="s">
        <v>5452</v>
      </c>
      <c r="B101" t="s">
        <v>54</v>
      </c>
      <c r="C101" t="s">
        <v>2968</v>
      </c>
      <c r="D101" t="s">
        <v>2957</v>
      </c>
      <c r="E101" t="s">
        <v>2847</v>
      </c>
      <c r="G101" t="s">
        <v>3683</v>
      </c>
      <c r="H101" t="s">
        <v>3416</v>
      </c>
      <c r="I101" t="s">
        <v>4682</v>
      </c>
    </row>
    <row r="102" spans="1:9">
      <c r="A102" s="69" t="s">
        <v>5452</v>
      </c>
      <c r="B102" t="s">
        <v>54</v>
      </c>
      <c r="C102" t="s">
        <v>3336</v>
      </c>
      <c r="D102" t="s">
        <v>74</v>
      </c>
      <c r="E102" t="s">
        <v>3125</v>
      </c>
      <c r="G102" t="s">
        <v>3683</v>
      </c>
      <c r="H102" t="s">
        <v>3125</v>
      </c>
      <c r="I102" t="s">
        <v>4682</v>
      </c>
    </row>
    <row r="103" spans="1:9">
      <c r="A103" s="69" t="s">
        <v>5452</v>
      </c>
      <c r="B103" t="s">
        <v>54</v>
      </c>
      <c r="C103" t="s">
        <v>3337</v>
      </c>
      <c r="D103" t="s">
        <v>83</v>
      </c>
      <c r="E103" t="s">
        <v>217</v>
      </c>
      <c r="G103" t="s">
        <v>3683</v>
      </c>
      <c r="H103" t="s">
        <v>217</v>
      </c>
      <c r="I103" t="s">
        <v>4682</v>
      </c>
    </row>
    <row r="104" spans="1:9">
      <c r="A104" s="69" t="s">
        <v>5452</v>
      </c>
      <c r="B104" t="s">
        <v>54</v>
      </c>
      <c r="C104" t="s">
        <v>3338</v>
      </c>
      <c r="D104" t="s">
        <v>3330</v>
      </c>
      <c r="E104" t="s">
        <v>217</v>
      </c>
      <c r="G104" t="s">
        <v>3683</v>
      </c>
      <c r="H104" t="s">
        <v>217</v>
      </c>
      <c r="I104" t="s">
        <v>4682</v>
      </c>
    </row>
    <row r="105" spans="1:9">
      <c r="A105" s="69" t="s">
        <v>5452</v>
      </c>
      <c r="B105" t="s">
        <v>73</v>
      </c>
      <c r="C105" t="s">
        <v>3343</v>
      </c>
      <c r="D105" t="s">
        <v>2957</v>
      </c>
      <c r="E105" t="s">
        <v>3125</v>
      </c>
      <c r="G105" t="s">
        <v>3683</v>
      </c>
      <c r="H105" t="s">
        <v>3125</v>
      </c>
      <c r="I105" t="s">
        <v>4684</v>
      </c>
    </row>
    <row r="106" spans="1:9">
      <c r="A106" s="69" t="s">
        <v>5452</v>
      </c>
      <c r="B106" t="s">
        <v>73</v>
      </c>
      <c r="C106" t="s">
        <v>3105</v>
      </c>
      <c r="D106" t="s">
        <v>2957</v>
      </c>
      <c r="E106" t="s">
        <v>3106</v>
      </c>
      <c r="G106" t="s">
        <v>3683</v>
      </c>
      <c r="H106" t="s">
        <v>3125</v>
      </c>
      <c r="I106" t="s">
        <v>4684</v>
      </c>
    </row>
    <row r="107" spans="1:9">
      <c r="A107" s="69" t="s">
        <v>5452</v>
      </c>
      <c r="B107" t="s">
        <v>73</v>
      </c>
      <c r="C107" t="s">
        <v>3344</v>
      </c>
      <c r="D107" t="s">
        <v>74</v>
      </c>
      <c r="E107" t="s">
        <v>217</v>
      </c>
      <c r="G107" t="s">
        <v>3683</v>
      </c>
      <c r="H107" t="s">
        <v>217</v>
      </c>
      <c r="I107" t="s">
        <v>4684</v>
      </c>
    </row>
    <row r="108" spans="1:9">
      <c r="A108" s="69" t="s">
        <v>5452</v>
      </c>
      <c r="B108" t="s">
        <v>73</v>
      </c>
      <c r="C108" t="s">
        <v>3345</v>
      </c>
      <c r="D108" t="s">
        <v>74</v>
      </c>
      <c r="E108" t="s">
        <v>217</v>
      </c>
      <c r="G108" t="s">
        <v>3683</v>
      </c>
      <c r="H108" t="s">
        <v>217</v>
      </c>
      <c r="I108" t="s">
        <v>4684</v>
      </c>
    </row>
    <row r="109" spans="1:9">
      <c r="A109" s="69" t="s">
        <v>5452</v>
      </c>
      <c r="B109" t="s">
        <v>73</v>
      </c>
      <c r="C109" t="s">
        <v>3346</v>
      </c>
      <c r="D109" t="s">
        <v>61</v>
      </c>
      <c r="E109" t="s">
        <v>217</v>
      </c>
      <c r="G109" t="s">
        <v>3683</v>
      </c>
      <c r="H109" t="s">
        <v>217</v>
      </c>
      <c r="I109" t="s">
        <v>4684</v>
      </c>
    </row>
    <row r="110" spans="1:9">
      <c r="A110" s="69" t="s">
        <v>5452</v>
      </c>
      <c r="B110" t="s">
        <v>73</v>
      </c>
      <c r="C110" t="s">
        <v>3347</v>
      </c>
      <c r="D110" t="s">
        <v>75</v>
      </c>
      <c r="E110" t="s">
        <v>3125</v>
      </c>
      <c r="G110" t="s">
        <v>3683</v>
      </c>
      <c r="H110" t="s">
        <v>3125</v>
      </c>
      <c r="I110" t="s">
        <v>4684</v>
      </c>
    </row>
    <row r="111" spans="1:9">
      <c r="A111" s="69" t="s">
        <v>5452</v>
      </c>
      <c r="B111" t="s">
        <v>73</v>
      </c>
      <c r="C111" t="s">
        <v>3348</v>
      </c>
      <c r="D111" t="s">
        <v>75</v>
      </c>
      <c r="E111" t="s">
        <v>3125</v>
      </c>
      <c r="G111" t="s">
        <v>3683</v>
      </c>
      <c r="H111" t="s">
        <v>3125</v>
      </c>
      <c r="I111" t="s">
        <v>4684</v>
      </c>
    </row>
    <row r="112" spans="1:9">
      <c r="A112" s="69" t="s">
        <v>5452</v>
      </c>
      <c r="B112" t="s">
        <v>73</v>
      </c>
      <c r="C112" t="s">
        <v>2970</v>
      </c>
      <c r="D112" t="s">
        <v>2957</v>
      </c>
      <c r="E112" t="s">
        <v>2847</v>
      </c>
      <c r="G112" t="s">
        <v>3683</v>
      </c>
      <c r="H112" t="s">
        <v>3416</v>
      </c>
      <c r="I112" t="s">
        <v>4684</v>
      </c>
    </row>
    <row r="113" spans="1:11">
      <c r="A113" s="69" t="s">
        <v>5452</v>
      </c>
      <c r="B113" t="s">
        <v>73</v>
      </c>
      <c r="C113" t="s">
        <v>3349</v>
      </c>
      <c r="D113" t="s">
        <v>75</v>
      </c>
      <c r="E113" t="s">
        <v>217</v>
      </c>
      <c r="F113" t="s">
        <v>3350</v>
      </c>
      <c r="G113" t="s">
        <v>3683</v>
      </c>
      <c r="H113" t="s">
        <v>217</v>
      </c>
      <c r="I113" t="s">
        <v>4684</v>
      </c>
    </row>
    <row r="114" spans="1:11">
      <c r="A114" s="69" t="s">
        <v>5452</v>
      </c>
      <c r="B114" t="s">
        <v>73</v>
      </c>
      <c r="C114" t="s">
        <v>2971</v>
      </c>
      <c r="D114" t="s">
        <v>2957</v>
      </c>
      <c r="E114" t="s">
        <v>2847</v>
      </c>
      <c r="G114" t="s">
        <v>3683</v>
      </c>
      <c r="H114" t="s">
        <v>3416</v>
      </c>
      <c r="I114" t="s">
        <v>4684</v>
      </c>
    </row>
    <row r="115" spans="1:11">
      <c r="A115" s="69" t="s">
        <v>5452</v>
      </c>
      <c r="B115" t="s">
        <v>81</v>
      </c>
      <c r="C115" t="s">
        <v>3352</v>
      </c>
      <c r="D115" t="s">
        <v>82</v>
      </c>
      <c r="E115" t="s">
        <v>217</v>
      </c>
      <c r="G115" t="s">
        <v>3683</v>
      </c>
      <c r="H115" t="s">
        <v>217</v>
      </c>
      <c r="I115" t="s">
        <v>4688</v>
      </c>
    </row>
    <row r="116" spans="1:11">
      <c r="A116" s="69" t="s">
        <v>5452</v>
      </c>
      <c r="B116" t="s">
        <v>81</v>
      </c>
      <c r="C116" t="s">
        <v>3353</v>
      </c>
      <c r="D116" t="s">
        <v>84</v>
      </c>
      <c r="E116" t="s">
        <v>217</v>
      </c>
      <c r="G116" t="s">
        <v>3683</v>
      </c>
      <c r="H116" t="s">
        <v>217</v>
      </c>
      <c r="I116" t="s">
        <v>4688</v>
      </c>
    </row>
    <row r="117" spans="1:11">
      <c r="A117" s="69" t="s">
        <v>5452</v>
      </c>
      <c r="B117" t="s">
        <v>86</v>
      </c>
      <c r="C117" t="s">
        <v>3355</v>
      </c>
      <c r="D117" t="s">
        <v>2974</v>
      </c>
      <c r="E117" t="s">
        <v>3125</v>
      </c>
      <c r="F117" t="s">
        <v>3356</v>
      </c>
      <c r="G117" t="s">
        <v>3683</v>
      </c>
      <c r="H117" t="s">
        <v>3125</v>
      </c>
      <c r="I117" t="s">
        <v>4692</v>
      </c>
    </row>
    <row r="118" spans="1:11">
      <c r="A118" s="69" t="s">
        <v>5452</v>
      </c>
      <c r="B118" t="s">
        <v>86</v>
      </c>
      <c r="C118" t="s">
        <v>3357</v>
      </c>
      <c r="D118" t="s">
        <v>88</v>
      </c>
      <c r="E118" t="s">
        <v>217</v>
      </c>
      <c r="F118" t="s">
        <v>3358</v>
      </c>
      <c r="G118" t="s">
        <v>3683</v>
      </c>
      <c r="H118" t="s">
        <v>217</v>
      </c>
      <c r="I118" t="s">
        <v>4692</v>
      </c>
    </row>
    <row r="119" spans="1:11">
      <c r="A119" s="69" t="s">
        <v>5452</v>
      </c>
      <c r="B119" t="s">
        <v>86</v>
      </c>
      <c r="C119" t="s">
        <v>3359</v>
      </c>
      <c r="D119" t="s">
        <v>3117</v>
      </c>
      <c r="E119" t="s">
        <v>217</v>
      </c>
      <c r="F119" t="s">
        <v>3360</v>
      </c>
      <c r="G119" t="s">
        <v>3683</v>
      </c>
      <c r="H119" t="s">
        <v>217</v>
      </c>
      <c r="I119" t="s">
        <v>4692</v>
      </c>
    </row>
    <row r="120" spans="1:11">
      <c r="A120" s="69" t="s">
        <v>5452</v>
      </c>
      <c r="B120" t="s">
        <v>86</v>
      </c>
      <c r="C120" t="s">
        <v>3116</v>
      </c>
      <c r="D120" t="s">
        <v>3117</v>
      </c>
      <c r="E120" t="s">
        <v>1889</v>
      </c>
      <c r="G120" t="s">
        <v>3683</v>
      </c>
      <c r="H120" t="s">
        <v>217</v>
      </c>
      <c r="I120" t="s">
        <v>4692</v>
      </c>
    </row>
    <row r="121" spans="1:11">
      <c r="A121" s="69" t="s">
        <v>5452</v>
      </c>
      <c r="B121" t="s">
        <v>86</v>
      </c>
      <c r="C121" t="s">
        <v>3361</v>
      </c>
      <c r="D121" t="s">
        <v>85</v>
      </c>
      <c r="E121" t="s">
        <v>217</v>
      </c>
      <c r="G121" t="s">
        <v>3683</v>
      </c>
      <c r="H121" t="s">
        <v>217</v>
      </c>
      <c r="I121" t="s">
        <v>4692</v>
      </c>
    </row>
    <row r="122" spans="1:11">
      <c r="A122" s="69" t="s">
        <v>5452</v>
      </c>
      <c r="B122" t="s">
        <v>86</v>
      </c>
      <c r="C122" t="s">
        <v>2992</v>
      </c>
      <c r="D122" t="s">
        <v>2993</v>
      </c>
      <c r="E122" t="s">
        <v>2847</v>
      </c>
      <c r="G122" t="s">
        <v>3683</v>
      </c>
      <c r="H122" t="s">
        <v>3416</v>
      </c>
      <c r="I122" t="s">
        <v>4692</v>
      </c>
    </row>
    <row r="123" spans="1:11">
      <c r="A123" s="69" t="s">
        <v>5452</v>
      </c>
      <c r="B123" t="s">
        <v>86</v>
      </c>
      <c r="C123" t="s">
        <v>2992</v>
      </c>
      <c r="D123" t="s">
        <v>2993</v>
      </c>
      <c r="E123" t="s">
        <v>2847</v>
      </c>
      <c r="G123" t="s">
        <v>3683</v>
      </c>
      <c r="H123" t="s">
        <v>3416</v>
      </c>
      <c r="I123" t="s">
        <v>4692</v>
      </c>
    </row>
    <row r="124" spans="1:11">
      <c r="A124" s="69" t="s">
        <v>5452</v>
      </c>
      <c r="B124" t="s">
        <v>87</v>
      </c>
      <c r="C124" t="s">
        <v>3363</v>
      </c>
      <c r="D124" t="s">
        <v>90</v>
      </c>
      <c r="E124" t="s">
        <v>3125</v>
      </c>
      <c r="G124" t="s">
        <v>3683</v>
      </c>
      <c r="H124" t="s">
        <v>3125</v>
      </c>
      <c r="I124" t="s">
        <v>4696</v>
      </c>
    </row>
    <row r="125" spans="1:11">
      <c r="A125" s="69" t="s">
        <v>5452</v>
      </c>
      <c r="B125" t="s">
        <v>87</v>
      </c>
      <c r="C125" t="s">
        <v>3364</v>
      </c>
      <c r="D125" t="s">
        <v>88</v>
      </c>
      <c r="E125" t="s">
        <v>217</v>
      </c>
      <c r="G125" t="s">
        <v>3683</v>
      </c>
      <c r="H125" t="s">
        <v>217</v>
      </c>
      <c r="I125" t="s">
        <v>4696</v>
      </c>
    </row>
    <row r="126" spans="1:11">
      <c r="A126" s="69" t="s">
        <v>5452</v>
      </c>
      <c r="B126" t="s">
        <v>92</v>
      </c>
      <c r="C126" t="s">
        <v>3366</v>
      </c>
      <c r="D126" t="s">
        <v>93</v>
      </c>
      <c r="E126" t="s">
        <v>217</v>
      </c>
      <c r="G126" t="s">
        <v>3683</v>
      </c>
      <c r="H126" t="s">
        <v>217</v>
      </c>
      <c r="I126" t="s">
        <v>4700</v>
      </c>
    </row>
    <row r="127" spans="1:11">
      <c r="A127" s="69" t="s">
        <v>5452</v>
      </c>
      <c r="B127" t="s">
        <v>92</v>
      </c>
      <c r="C127" t="s">
        <v>3367</v>
      </c>
      <c r="D127" t="s">
        <v>93</v>
      </c>
      <c r="E127" t="s">
        <v>3125</v>
      </c>
      <c r="F127" t="s">
        <v>3368</v>
      </c>
      <c r="G127" t="s">
        <v>3683</v>
      </c>
      <c r="H127" t="s">
        <v>3125</v>
      </c>
      <c r="I127" t="s">
        <v>4700</v>
      </c>
    </row>
    <row r="128" spans="1:11">
      <c r="A128" s="69" t="s">
        <v>5452</v>
      </c>
      <c r="B128" t="s">
        <v>92</v>
      </c>
      <c r="C128" t="s">
        <v>3001</v>
      </c>
      <c r="D128" t="s">
        <v>94</v>
      </c>
      <c r="E128" t="s">
        <v>3002</v>
      </c>
      <c r="F128" t="s">
        <v>3004</v>
      </c>
      <c r="G128" t="s">
        <v>2636</v>
      </c>
      <c r="H128" t="s">
        <v>3003</v>
      </c>
      <c r="I128" t="s">
        <v>4700</v>
      </c>
      <c r="J128" t="s">
        <v>5494</v>
      </c>
      <c r="K128" t="s">
        <v>217</v>
      </c>
    </row>
    <row r="129" spans="1:11">
      <c r="A129" s="69" t="s">
        <v>5452</v>
      </c>
      <c r="B129" t="s">
        <v>92</v>
      </c>
      <c r="C129" t="s">
        <v>3370</v>
      </c>
      <c r="D129" t="s">
        <v>94</v>
      </c>
      <c r="E129" t="s">
        <v>3257</v>
      </c>
      <c r="F129" t="s">
        <v>3371</v>
      </c>
      <c r="G129" t="s">
        <v>3683</v>
      </c>
      <c r="H129" t="s">
        <v>217</v>
      </c>
      <c r="I129" t="s">
        <v>4700</v>
      </c>
    </row>
    <row r="130" spans="1:11">
      <c r="A130" s="69" t="s">
        <v>5452</v>
      </c>
      <c r="B130" t="s">
        <v>92</v>
      </c>
      <c r="C130" t="s">
        <v>3372</v>
      </c>
      <c r="D130" t="s">
        <v>93</v>
      </c>
      <c r="E130" t="s">
        <v>3373</v>
      </c>
      <c r="G130" t="s">
        <v>3683</v>
      </c>
      <c r="H130" t="s">
        <v>217</v>
      </c>
      <c r="I130" t="s">
        <v>4700</v>
      </c>
    </row>
    <row r="131" spans="1:11">
      <c r="A131" s="69" t="s">
        <v>5452</v>
      </c>
      <c r="B131" t="s">
        <v>92</v>
      </c>
      <c r="C131" t="s">
        <v>3374</v>
      </c>
      <c r="D131" t="s">
        <v>93</v>
      </c>
      <c r="E131" t="s">
        <v>3375</v>
      </c>
      <c r="F131" t="s">
        <v>3376</v>
      </c>
      <c r="G131" t="s">
        <v>3683</v>
      </c>
      <c r="H131" t="s">
        <v>217</v>
      </c>
      <c r="I131" t="s">
        <v>4700</v>
      </c>
    </row>
    <row r="132" spans="1:11">
      <c r="A132" s="69" t="s">
        <v>5452</v>
      </c>
      <c r="B132" t="s">
        <v>92</v>
      </c>
      <c r="C132" t="s">
        <v>3377</v>
      </c>
      <c r="D132" t="s">
        <v>93</v>
      </c>
      <c r="E132" t="s">
        <v>3378</v>
      </c>
      <c r="F132" t="s">
        <v>3379</v>
      </c>
      <c r="G132" t="s">
        <v>3683</v>
      </c>
      <c r="H132" t="s">
        <v>217</v>
      </c>
      <c r="I132" t="s">
        <v>4700</v>
      </c>
    </row>
    <row r="133" spans="1:11">
      <c r="A133" s="69" t="s">
        <v>5452</v>
      </c>
      <c r="B133" t="s">
        <v>98</v>
      </c>
      <c r="C133" t="s">
        <v>3381</v>
      </c>
      <c r="D133" t="s">
        <v>99</v>
      </c>
      <c r="E133" t="s">
        <v>3382</v>
      </c>
      <c r="F133" t="s">
        <v>3383</v>
      </c>
      <c r="G133" t="s">
        <v>3683</v>
      </c>
      <c r="H133" t="s">
        <v>217</v>
      </c>
      <c r="I133" t="s">
        <v>4704</v>
      </c>
    </row>
    <row r="134" spans="1:11">
      <c r="A134" s="69" t="s">
        <v>5452</v>
      </c>
      <c r="B134" t="s">
        <v>98</v>
      </c>
      <c r="C134" t="s">
        <v>3013</v>
      </c>
      <c r="D134" t="s">
        <v>104</v>
      </c>
      <c r="E134" t="s">
        <v>2847</v>
      </c>
      <c r="G134" t="s">
        <v>3683</v>
      </c>
      <c r="H134" t="s">
        <v>3416</v>
      </c>
      <c r="I134" t="s">
        <v>4704</v>
      </c>
    </row>
    <row r="135" spans="1:11">
      <c r="A135" s="69" t="s">
        <v>5452</v>
      </c>
      <c r="B135" t="s">
        <v>98</v>
      </c>
      <c r="C135" t="s">
        <v>3014</v>
      </c>
      <c r="D135" t="s">
        <v>101</v>
      </c>
      <c r="E135" t="s">
        <v>3015</v>
      </c>
      <c r="F135" t="s">
        <v>3016</v>
      </c>
      <c r="G135" t="s">
        <v>3683</v>
      </c>
      <c r="H135" t="s">
        <v>217</v>
      </c>
      <c r="I135" t="s">
        <v>4704</v>
      </c>
    </row>
    <row r="136" spans="1:11">
      <c r="A136" s="69" t="s">
        <v>5452</v>
      </c>
      <c r="B136" t="s">
        <v>98</v>
      </c>
      <c r="C136" t="s">
        <v>3017</v>
      </c>
      <c r="D136" t="s">
        <v>2957</v>
      </c>
      <c r="E136" t="s">
        <v>2847</v>
      </c>
      <c r="G136" t="s">
        <v>3683</v>
      </c>
      <c r="H136" t="s">
        <v>3416</v>
      </c>
      <c r="I136" t="s">
        <v>4704</v>
      </c>
    </row>
    <row r="137" spans="1:11">
      <c r="A137" s="69" t="s">
        <v>5452</v>
      </c>
      <c r="B137" t="s">
        <v>98</v>
      </c>
      <c r="C137" t="s">
        <v>3384</v>
      </c>
      <c r="D137" t="s">
        <v>2957</v>
      </c>
      <c r="E137" t="s">
        <v>217</v>
      </c>
      <c r="G137" t="s">
        <v>3683</v>
      </c>
      <c r="H137" t="s">
        <v>217</v>
      </c>
      <c r="I137" t="s">
        <v>4704</v>
      </c>
    </row>
    <row r="138" spans="1:11">
      <c r="A138" s="69" t="s">
        <v>5457</v>
      </c>
      <c r="B138" t="s">
        <v>55</v>
      </c>
      <c r="C138" t="s">
        <v>2843</v>
      </c>
      <c r="D138" t="s">
        <v>35</v>
      </c>
      <c r="E138" t="s">
        <v>2844</v>
      </c>
      <c r="F138" t="s">
        <v>2845</v>
      </c>
      <c r="G138" t="s">
        <v>2656</v>
      </c>
      <c r="H138" t="s">
        <v>1333</v>
      </c>
      <c r="I138" t="s">
        <v>4637</v>
      </c>
      <c r="J138" t="s">
        <v>5495</v>
      </c>
      <c r="K138" t="s">
        <v>231</v>
      </c>
    </row>
    <row r="139" spans="1:11">
      <c r="A139" s="69" t="s">
        <v>5457</v>
      </c>
      <c r="B139" t="s">
        <v>70</v>
      </c>
      <c r="C139" t="s">
        <v>2902</v>
      </c>
      <c r="D139" t="s">
        <v>35</v>
      </c>
      <c r="E139" t="s">
        <v>2847</v>
      </c>
      <c r="G139" t="s">
        <v>3683</v>
      </c>
      <c r="H139" t="s">
        <v>2848</v>
      </c>
      <c r="I139" t="s">
        <v>4645</v>
      </c>
    </row>
    <row r="140" spans="1:11">
      <c r="A140" s="69" t="s">
        <v>5457</v>
      </c>
      <c r="B140" t="s">
        <v>14</v>
      </c>
      <c r="C140" t="s">
        <v>2954</v>
      </c>
      <c r="D140" t="s">
        <v>17</v>
      </c>
      <c r="E140" t="s">
        <v>2854</v>
      </c>
      <c r="F140" t="s">
        <v>2955</v>
      </c>
      <c r="G140" t="s">
        <v>3683</v>
      </c>
      <c r="H140" t="s">
        <v>2841</v>
      </c>
      <c r="I140" t="s">
        <v>4664</v>
      </c>
    </row>
    <row r="141" spans="1:11">
      <c r="A141" s="69" t="s">
        <v>5457</v>
      </c>
      <c r="B141" t="s">
        <v>14</v>
      </c>
      <c r="C141" t="s">
        <v>2956</v>
      </c>
      <c r="D141" t="s">
        <v>2957</v>
      </c>
      <c r="E141" t="s">
        <v>1333</v>
      </c>
      <c r="G141" t="s">
        <v>2656</v>
      </c>
      <c r="H141" t="s">
        <v>1333</v>
      </c>
      <c r="I141" t="s">
        <v>4664</v>
      </c>
      <c r="J141" t="s">
        <v>5495</v>
      </c>
      <c r="K141" t="s">
        <v>231</v>
      </c>
    </row>
    <row r="142" spans="1:11">
      <c r="A142" s="69" t="s">
        <v>5457</v>
      </c>
      <c r="B142" t="s">
        <v>14</v>
      </c>
      <c r="C142" t="s">
        <v>2958</v>
      </c>
      <c r="E142" t="s">
        <v>2959</v>
      </c>
      <c r="G142" t="s">
        <v>2656</v>
      </c>
      <c r="H142" t="s">
        <v>1333</v>
      </c>
      <c r="I142" t="s">
        <v>4664</v>
      </c>
      <c r="J142" t="s">
        <v>5495</v>
      </c>
      <c r="K142" t="s">
        <v>231</v>
      </c>
    </row>
    <row r="143" spans="1:11">
      <c r="A143" s="69" t="s">
        <v>5457</v>
      </c>
      <c r="B143" t="s">
        <v>60</v>
      </c>
      <c r="C143" t="s">
        <v>2961</v>
      </c>
      <c r="D143" t="s">
        <v>10</v>
      </c>
      <c r="E143" t="s">
        <v>2847</v>
      </c>
      <c r="G143" t="s">
        <v>3683</v>
      </c>
      <c r="H143" t="s">
        <v>2848</v>
      </c>
      <c r="I143" t="s">
        <v>4680</v>
      </c>
    </row>
    <row r="144" spans="1:11">
      <c r="A144" s="69" t="s">
        <v>5457</v>
      </c>
      <c r="B144" t="s">
        <v>60</v>
      </c>
      <c r="C144" t="s">
        <v>2962</v>
      </c>
      <c r="D144" t="s">
        <v>10</v>
      </c>
      <c r="E144" t="s">
        <v>2847</v>
      </c>
      <c r="G144" t="s">
        <v>3683</v>
      </c>
      <c r="H144" t="s">
        <v>2848</v>
      </c>
      <c r="I144" t="s">
        <v>4680</v>
      </c>
    </row>
    <row r="145" spans="1:11">
      <c r="A145" s="69" t="s">
        <v>5457</v>
      </c>
      <c r="B145" t="s">
        <v>60</v>
      </c>
      <c r="C145" t="s">
        <v>2963</v>
      </c>
      <c r="D145" t="s">
        <v>10</v>
      </c>
      <c r="E145" t="s">
        <v>2847</v>
      </c>
      <c r="G145" t="s">
        <v>3683</v>
      </c>
      <c r="H145" t="s">
        <v>2848</v>
      </c>
      <c r="I145" t="s">
        <v>4680</v>
      </c>
    </row>
    <row r="146" spans="1:11">
      <c r="A146" s="69" t="s">
        <v>5457</v>
      </c>
      <c r="B146" t="s">
        <v>60</v>
      </c>
      <c r="C146" t="s">
        <v>2964</v>
      </c>
      <c r="D146" t="s">
        <v>10</v>
      </c>
      <c r="E146" t="s">
        <v>2847</v>
      </c>
      <c r="G146" t="s">
        <v>3683</v>
      </c>
      <c r="H146" t="s">
        <v>2848</v>
      </c>
      <c r="I146" t="s">
        <v>4680</v>
      </c>
    </row>
    <row r="147" spans="1:11">
      <c r="A147" s="69" t="s">
        <v>5457</v>
      </c>
      <c r="B147" t="s">
        <v>54</v>
      </c>
      <c r="C147" t="s">
        <v>2966</v>
      </c>
      <c r="D147" t="s">
        <v>2957</v>
      </c>
      <c r="E147" t="s">
        <v>2847</v>
      </c>
      <c r="G147" t="s">
        <v>3683</v>
      </c>
      <c r="H147" t="s">
        <v>2848</v>
      </c>
      <c r="I147" t="s">
        <v>4682</v>
      </c>
    </row>
    <row r="148" spans="1:11">
      <c r="A148" s="69" t="s">
        <v>5457</v>
      </c>
      <c r="B148" t="s">
        <v>54</v>
      </c>
      <c r="C148" t="s">
        <v>2967</v>
      </c>
      <c r="D148" t="s">
        <v>2957</v>
      </c>
      <c r="E148" t="s">
        <v>2847</v>
      </c>
      <c r="G148" t="s">
        <v>3683</v>
      </c>
      <c r="H148" t="s">
        <v>2848</v>
      </c>
      <c r="I148" t="s">
        <v>4682</v>
      </c>
    </row>
    <row r="149" spans="1:11">
      <c r="A149" s="69" t="s">
        <v>5457</v>
      </c>
      <c r="B149" t="s">
        <v>54</v>
      </c>
      <c r="C149" t="s">
        <v>2968</v>
      </c>
      <c r="D149" t="s">
        <v>2957</v>
      </c>
      <c r="E149" t="s">
        <v>2847</v>
      </c>
      <c r="G149" t="s">
        <v>3683</v>
      </c>
      <c r="H149" t="s">
        <v>2848</v>
      </c>
      <c r="I149" t="s">
        <v>4682</v>
      </c>
    </row>
    <row r="150" spans="1:11">
      <c r="A150" s="69" t="s">
        <v>5457</v>
      </c>
      <c r="B150" t="s">
        <v>73</v>
      </c>
      <c r="C150" t="s">
        <v>2970</v>
      </c>
      <c r="D150" t="s">
        <v>2957</v>
      </c>
      <c r="E150" t="s">
        <v>2847</v>
      </c>
      <c r="G150" t="s">
        <v>3683</v>
      </c>
      <c r="H150" t="s">
        <v>2848</v>
      </c>
      <c r="I150" t="s">
        <v>4684</v>
      </c>
    </row>
    <row r="151" spans="1:11">
      <c r="A151" s="69" t="s">
        <v>5457</v>
      </c>
      <c r="B151" t="s">
        <v>73</v>
      </c>
      <c r="C151" t="s">
        <v>2971</v>
      </c>
      <c r="D151" t="s">
        <v>2957</v>
      </c>
      <c r="E151" t="s">
        <v>2847</v>
      </c>
      <c r="G151" t="s">
        <v>3683</v>
      </c>
      <c r="H151" t="s">
        <v>2848</v>
      </c>
      <c r="I151" t="s">
        <v>4684</v>
      </c>
    </row>
    <row r="152" spans="1:11">
      <c r="A152" s="69" t="s">
        <v>5457</v>
      </c>
      <c r="B152" t="s">
        <v>86</v>
      </c>
      <c r="C152" t="s">
        <v>2973</v>
      </c>
      <c r="D152" t="s">
        <v>2974</v>
      </c>
      <c r="E152" t="s">
        <v>2854</v>
      </c>
      <c r="F152" t="s">
        <v>2975</v>
      </c>
      <c r="G152" t="s">
        <v>3683</v>
      </c>
      <c r="H152" t="s">
        <v>2841</v>
      </c>
      <c r="I152" t="s">
        <v>4692</v>
      </c>
    </row>
    <row r="153" spans="1:11">
      <c r="A153" s="69" t="s">
        <v>5457</v>
      </c>
      <c r="B153" t="s">
        <v>86</v>
      </c>
      <c r="C153" t="s">
        <v>2976</v>
      </c>
      <c r="D153" t="s">
        <v>2977</v>
      </c>
      <c r="E153" t="s">
        <v>2854</v>
      </c>
      <c r="F153" t="s">
        <v>2978</v>
      </c>
      <c r="G153" t="s">
        <v>3683</v>
      </c>
      <c r="H153" t="s">
        <v>2841</v>
      </c>
      <c r="I153" t="s">
        <v>4692</v>
      </c>
    </row>
    <row r="154" spans="1:11">
      <c r="A154" s="69" t="s">
        <v>5457</v>
      </c>
      <c r="B154" t="s">
        <v>86</v>
      </c>
      <c r="C154" t="s">
        <v>2984</v>
      </c>
      <c r="D154" t="s">
        <v>88</v>
      </c>
      <c r="E154" t="s">
        <v>2854</v>
      </c>
      <c r="F154" t="s">
        <v>2985</v>
      </c>
      <c r="G154" t="s">
        <v>3683</v>
      </c>
      <c r="H154" t="s">
        <v>2841</v>
      </c>
      <c r="I154" t="s">
        <v>4692</v>
      </c>
    </row>
    <row r="155" spans="1:11">
      <c r="A155" s="69" t="s">
        <v>5457</v>
      </c>
      <c r="B155" t="s">
        <v>86</v>
      </c>
      <c r="C155" t="s">
        <v>2990</v>
      </c>
      <c r="D155" t="s">
        <v>2957</v>
      </c>
      <c r="E155" t="s">
        <v>2893</v>
      </c>
      <c r="G155" t="s">
        <v>3683</v>
      </c>
      <c r="H155" t="s">
        <v>2894</v>
      </c>
      <c r="I155" t="s">
        <v>4692</v>
      </c>
    </row>
    <row r="156" spans="1:11">
      <c r="A156" s="69" t="s">
        <v>5457</v>
      </c>
      <c r="B156" t="s">
        <v>86</v>
      </c>
      <c r="C156" t="s">
        <v>2991</v>
      </c>
      <c r="D156" t="s">
        <v>2957</v>
      </c>
      <c r="E156" t="s">
        <v>2854</v>
      </c>
      <c r="G156" t="s">
        <v>3683</v>
      </c>
      <c r="H156" t="s">
        <v>2841</v>
      </c>
      <c r="I156" t="s">
        <v>4692</v>
      </c>
    </row>
    <row r="157" spans="1:11">
      <c r="A157" s="69" t="s">
        <v>5457</v>
      </c>
      <c r="B157" t="s">
        <v>86</v>
      </c>
      <c r="C157" t="s">
        <v>2992</v>
      </c>
      <c r="D157" t="s">
        <v>2993</v>
      </c>
      <c r="E157" t="s">
        <v>2847</v>
      </c>
      <c r="G157" t="s">
        <v>3683</v>
      </c>
      <c r="H157" t="s">
        <v>2848</v>
      </c>
      <c r="I157" t="s">
        <v>4692</v>
      </c>
    </row>
    <row r="158" spans="1:11">
      <c r="A158" s="69" t="s">
        <v>5457</v>
      </c>
      <c r="B158" t="s">
        <v>86</v>
      </c>
      <c r="C158" t="s">
        <v>2992</v>
      </c>
      <c r="D158" t="s">
        <v>2993</v>
      </c>
      <c r="E158" t="s">
        <v>2847</v>
      </c>
      <c r="G158" t="s">
        <v>3683</v>
      </c>
      <c r="H158" t="s">
        <v>2848</v>
      </c>
      <c r="I158" t="s">
        <v>4692</v>
      </c>
    </row>
    <row r="159" spans="1:11">
      <c r="A159" s="69" t="s">
        <v>5457</v>
      </c>
      <c r="B159" t="s">
        <v>87</v>
      </c>
      <c r="C159" t="s">
        <v>2995</v>
      </c>
      <c r="D159" t="s">
        <v>2957</v>
      </c>
      <c r="E159" t="s">
        <v>2854</v>
      </c>
      <c r="G159" t="s">
        <v>3683</v>
      </c>
      <c r="H159" t="s">
        <v>2841</v>
      </c>
      <c r="I159" t="s">
        <v>4696</v>
      </c>
    </row>
    <row r="160" spans="1:11">
      <c r="A160" s="69" t="s">
        <v>5457</v>
      </c>
      <c r="B160" t="s">
        <v>92</v>
      </c>
      <c r="C160" t="s">
        <v>3001</v>
      </c>
      <c r="D160" t="s">
        <v>94</v>
      </c>
      <c r="E160" t="s">
        <v>3002</v>
      </c>
      <c r="F160" t="s">
        <v>3004</v>
      </c>
      <c r="G160" t="s">
        <v>2656</v>
      </c>
      <c r="H160" t="s">
        <v>3003</v>
      </c>
      <c r="I160" t="s">
        <v>4700</v>
      </c>
      <c r="J160" t="s">
        <v>5495</v>
      </c>
      <c r="K160" t="s">
        <v>231</v>
      </c>
    </row>
    <row r="161" spans="1:11">
      <c r="A161" s="69" t="s">
        <v>5457</v>
      </c>
      <c r="B161" t="s">
        <v>98</v>
      </c>
      <c r="C161" t="s">
        <v>3011</v>
      </c>
      <c r="D161" t="s">
        <v>2957</v>
      </c>
      <c r="E161" t="s">
        <v>2854</v>
      </c>
      <c r="F161" t="s">
        <v>3012</v>
      </c>
      <c r="G161" t="s">
        <v>3683</v>
      </c>
      <c r="H161" t="s">
        <v>2841</v>
      </c>
      <c r="I161" t="s">
        <v>4704</v>
      </c>
    </row>
    <row r="162" spans="1:11">
      <c r="A162" s="69" t="s">
        <v>5457</v>
      </c>
      <c r="B162" t="s">
        <v>98</v>
      </c>
      <c r="C162" t="s">
        <v>3013</v>
      </c>
      <c r="D162" t="s">
        <v>104</v>
      </c>
      <c r="E162" t="s">
        <v>2847</v>
      </c>
      <c r="G162" t="s">
        <v>3683</v>
      </c>
      <c r="H162" t="s">
        <v>2848</v>
      </c>
      <c r="I162" t="s">
        <v>4704</v>
      </c>
    </row>
    <row r="163" spans="1:11">
      <c r="A163" s="69" t="s">
        <v>5457</v>
      </c>
      <c r="B163" t="s">
        <v>98</v>
      </c>
      <c r="C163" t="s">
        <v>3014</v>
      </c>
      <c r="D163" t="s">
        <v>101</v>
      </c>
      <c r="E163" t="s">
        <v>3015</v>
      </c>
      <c r="F163" t="s">
        <v>3016</v>
      </c>
      <c r="G163" t="s">
        <v>3683</v>
      </c>
      <c r="H163" t="s">
        <v>2841</v>
      </c>
      <c r="I163" t="s">
        <v>4704</v>
      </c>
    </row>
    <row r="164" spans="1:11">
      <c r="A164" s="69" t="s">
        <v>5457</v>
      </c>
      <c r="B164" t="s">
        <v>98</v>
      </c>
      <c r="C164" t="s">
        <v>3017</v>
      </c>
      <c r="D164" t="s">
        <v>2957</v>
      </c>
      <c r="E164" t="s">
        <v>2847</v>
      </c>
      <c r="G164" t="s">
        <v>3683</v>
      </c>
      <c r="H164" t="s">
        <v>2848</v>
      </c>
      <c r="I164" t="s">
        <v>4704</v>
      </c>
    </row>
    <row r="165" spans="1:11">
      <c r="A165" s="69" t="s">
        <v>5461</v>
      </c>
      <c r="B165" t="s">
        <v>55</v>
      </c>
      <c r="C165" t="s">
        <v>2843</v>
      </c>
      <c r="D165" t="s">
        <v>35</v>
      </c>
      <c r="E165" t="s">
        <v>2844</v>
      </c>
      <c r="F165" t="s">
        <v>2845</v>
      </c>
      <c r="G165" t="s">
        <v>3683</v>
      </c>
      <c r="H165" t="s">
        <v>3622</v>
      </c>
      <c r="I165" t="s">
        <v>4637</v>
      </c>
    </row>
    <row r="166" spans="1:11">
      <c r="A166" s="69" t="s">
        <v>5461</v>
      </c>
      <c r="B166" t="s">
        <v>70</v>
      </c>
      <c r="C166" t="s">
        <v>2902</v>
      </c>
      <c r="D166" t="s">
        <v>35</v>
      </c>
      <c r="E166" t="s">
        <v>2847</v>
      </c>
      <c r="G166" t="s">
        <v>3683</v>
      </c>
      <c r="H166" t="s">
        <v>2848</v>
      </c>
      <c r="I166" t="s">
        <v>4645</v>
      </c>
    </row>
    <row r="167" spans="1:11">
      <c r="A167" s="69" t="s">
        <v>5461</v>
      </c>
      <c r="B167" t="s">
        <v>72</v>
      </c>
      <c r="C167" t="s">
        <v>3471</v>
      </c>
      <c r="D167" t="s">
        <v>33</v>
      </c>
      <c r="E167" t="s">
        <v>3472</v>
      </c>
      <c r="F167" t="s">
        <v>3474</v>
      </c>
      <c r="G167" t="s">
        <v>3683</v>
      </c>
      <c r="H167" t="s">
        <v>238</v>
      </c>
      <c r="I167" t="s">
        <v>4653</v>
      </c>
    </row>
    <row r="168" spans="1:11">
      <c r="A168" s="69" t="s">
        <v>5461</v>
      </c>
      <c r="B168" t="s">
        <v>14</v>
      </c>
      <c r="C168" t="s">
        <v>2954</v>
      </c>
      <c r="D168" t="s">
        <v>17</v>
      </c>
      <c r="E168" t="s">
        <v>2854</v>
      </c>
      <c r="F168" t="s">
        <v>2955</v>
      </c>
      <c r="G168" t="s">
        <v>3683</v>
      </c>
      <c r="H168" t="s">
        <v>2841</v>
      </c>
      <c r="I168" t="s">
        <v>4664</v>
      </c>
    </row>
    <row r="169" spans="1:11">
      <c r="A169" s="69" t="s">
        <v>5461</v>
      </c>
      <c r="B169" t="s">
        <v>14</v>
      </c>
      <c r="C169" t="s">
        <v>2956</v>
      </c>
      <c r="D169" t="s">
        <v>2957</v>
      </c>
      <c r="E169" t="s">
        <v>1333</v>
      </c>
      <c r="G169" t="s">
        <v>2681</v>
      </c>
      <c r="H169" t="s">
        <v>1333</v>
      </c>
      <c r="I169" t="s">
        <v>4664</v>
      </c>
      <c r="J169" t="s">
        <v>5496</v>
      </c>
      <c r="K169" t="s">
        <v>238</v>
      </c>
    </row>
    <row r="170" spans="1:11">
      <c r="A170" s="69" t="s">
        <v>5461</v>
      </c>
      <c r="B170" t="s">
        <v>14</v>
      </c>
      <c r="C170" t="s">
        <v>2958</v>
      </c>
      <c r="E170" t="s">
        <v>2959</v>
      </c>
      <c r="G170" t="s">
        <v>2681</v>
      </c>
      <c r="H170" t="s">
        <v>1333</v>
      </c>
      <c r="I170" t="s">
        <v>4664</v>
      </c>
      <c r="J170" t="s">
        <v>5496</v>
      </c>
      <c r="K170" t="s">
        <v>238</v>
      </c>
    </row>
    <row r="171" spans="1:11">
      <c r="A171" s="69" t="s">
        <v>5461</v>
      </c>
      <c r="B171" t="s">
        <v>4398</v>
      </c>
      <c r="C171" t="s">
        <v>3304</v>
      </c>
      <c r="D171" t="s">
        <v>2980</v>
      </c>
      <c r="E171" t="s">
        <v>3305</v>
      </c>
      <c r="G171" t="s">
        <v>3683</v>
      </c>
      <c r="H171" t="s">
        <v>3625</v>
      </c>
      <c r="I171" t="s">
        <v>4672</v>
      </c>
    </row>
    <row r="172" spans="1:11">
      <c r="A172" s="69" t="s">
        <v>5461</v>
      </c>
      <c r="B172" t="s">
        <v>47</v>
      </c>
      <c r="C172" t="s">
        <v>3636</v>
      </c>
      <c r="D172" t="s">
        <v>3314</v>
      </c>
      <c r="E172" t="s">
        <v>3637</v>
      </c>
      <c r="G172" t="s">
        <v>3683</v>
      </c>
      <c r="H172" t="s">
        <v>3625</v>
      </c>
      <c r="I172" t="s">
        <v>4676</v>
      </c>
    </row>
    <row r="173" spans="1:11">
      <c r="A173" s="69" t="s">
        <v>5461</v>
      </c>
      <c r="B173" t="s">
        <v>60</v>
      </c>
      <c r="C173" t="s">
        <v>2961</v>
      </c>
      <c r="D173" t="s">
        <v>10</v>
      </c>
      <c r="E173" t="s">
        <v>2847</v>
      </c>
      <c r="G173" t="s">
        <v>3683</v>
      </c>
      <c r="H173" t="s">
        <v>2848</v>
      </c>
      <c r="I173" t="s">
        <v>4680</v>
      </c>
    </row>
    <row r="174" spans="1:11">
      <c r="A174" s="69" t="s">
        <v>5461</v>
      </c>
      <c r="B174" t="s">
        <v>60</v>
      </c>
      <c r="C174" t="s">
        <v>2962</v>
      </c>
      <c r="D174" t="s">
        <v>10</v>
      </c>
      <c r="E174" t="s">
        <v>2847</v>
      </c>
      <c r="G174" t="s">
        <v>3683</v>
      </c>
      <c r="H174" t="s">
        <v>2848</v>
      </c>
      <c r="I174" t="s">
        <v>4680</v>
      </c>
    </row>
    <row r="175" spans="1:11">
      <c r="A175" s="69" t="s">
        <v>5461</v>
      </c>
      <c r="B175" t="s">
        <v>60</v>
      </c>
      <c r="C175" t="s">
        <v>2963</v>
      </c>
      <c r="D175" t="s">
        <v>10</v>
      </c>
      <c r="E175" t="s">
        <v>2847</v>
      </c>
      <c r="G175" t="s">
        <v>3683</v>
      </c>
      <c r="H175" t="s">
        <v>2848</v>
      </c>
      <c r="I175" t="s">
        <v>4680</v>
      </c>
    </row>
    <row r="176" spans="1:11">
      <c r="A176" s="69" t="s">
        <v>5461</v>
      </c>
      <c r="B176" t="s">
        <v>60</v>
      </c>
      <c r="C176" t="s">
        <v>2964</v>
      </c>
      <c r="D176" t="s">
        <v>10</v>
      </c>
      <c r="E176" t="s">
        <v>2847</v>
      </c>
      <c r="G176" t="s">
        <v>3683</v>
      </c>
      <c r="H176" t="s">
        <v>2848</v>
      </c>
      <c r="I176" t="s">
        <v>4680</v>
      </c>
    </row>
    <row r="177" spans="1:11">
      <c r="A177" s="69" t="s">
        <v>5461</v>
      </c>
      <c r="B177" t="s">
        <v>54</v>
      </c>
      <c r="C177" t="s">
        <v>2966</v>
      </c>
      <c r="D177" t="s">
        <v>2957</v>
      </c>
      <c r="E177" t="s">
        <v>2847</v>
      </c>
      <c r="G177" t="s">
        <v>3683</v>
      </c>
      <c r="H177" t="s">
        <v>2848</v>
      </c>
      <c r="I177" t="s">
        <v>4682</v>
      </c>
    </row>
    <row r="178" spans="1:11">
      <c r="A178" s="69" t="s">
        <v>5461</v>
      </c>
      <c r="B178" t="s">
        <v>54</v>
      </c>
      <c r="C178" t="s">
        <v>2967</v>
      </c>
      <c r="D178" t="s">
        <v>2957</v>
      </c>
      <c r="E178" t="s">
        <v>2847</v>
      </c>
      <c r="G178" t="s">
        <v>3683</v>
      </c>
      <c r="H178" t="s">
        <v>2848</v>
      </c>
      <c r="I178" t="s">
        <v>4682</v>
      </c>
    </row>
    <row r="179" spans="1:11">
      <c r="A179" s="69" t="s">
        <v>5461</v>
      </c>
      <c r="B179" t="s">
        <v>54</v>
      </c>
      <c r="C179" t="s">
        <v>2968</v>
      </c>
      <c r="D179" t="s">
        <v>2957</v>
      </c>
      <c r="E179" t="s">
        <v>2847</v>
      </c>
      <c r="G179" t="s">
        <v>3683</v>
      </c>
      <c r="H179" t="s">
        <v>2848</v>
      </c>
      <c r="I179" t="s">
        <v>4682</v>
      </c>
    </row>
    <row r="180" spans="1:11">
      <c r="A180" s="69" t="s">
        <v>5461</v>
      </c>
      <c r="B180" t="s">
        <v>73</v>
      </c>
      <c r="C180" t="s">
        <v>2970</v>
      </c>
      <c r="D180" t="s">
        <v>2957</v>
      </c>
      <c r="E180" t="s">
        <v>2847</v>
      </c>
      <c r="G180" t="s">
        <v>3683</v>
      </c>
      <c r="H180" t="s">
        <v>2848</v>
      </c>
      <c r="I180" t="s">
        <v>4684</v>
      </c>
    </row>
    <row r="181" spans="1:11">
      <c r="A181" s="69" t="s">
        <v>5461</v>
      </c>
      <c r="B181" t="s">
        <v>73</v>
      </c>
      <c r="C181" t="s">
        <v>2971</v>
      </c>
      <c r="D181" t="s">
        <v>2957</v>
      </c>
      <c r="E181" t="s">
        <v>2847</v>
      </c>
      <c r="G181" t="s">
        <v>3683</v>
      </c>
      <c r="H181" t="s">
        <v>2848</v>
      </c>
      <c r="I181" t="s">
        <v>4684</v>
      </c>
    </row>
    <row r="182" spans="1:11">
      <c r="A182" s="69" t="s">
        <v>5461</v>
      </c>
      <c r="B182" t="s">
        <v>86</v>
      </c>
      <c r="C182" t="s">
        <v>2973</v>
      </c>
      <c r="D182" t="s">
        <v>2974</v>
      </c>
      <c r="E182" t="s">
        <v>2854</v>
      </c>
      <c r="F182" t="s">
        <v>2975</v>
      </c>
      <c r="G182" t="s">
        <v>3683</v>
      </c>
      <c r="H182" t="s">
        <v>2841</v>
      </c>
      <c r="I182" t="s">
        <v>4692</v>
      </c>
    </row>
    <row r="183" spans="1:11">
      <c r="A183" s="69" t="s">
        <v>5461</v>
      </c>
      <c r="B183" t="s">
        <v>86</v>
      </c>
      <c r="C183" t="s">
        <v>2976</v>
      </c>
      <c r="D183" t="s">
        <v>2977</v>
      </c>
      <c r="E183" t="s">
        <v>2854</v>
      </c>
      <c r="F183" t="s">
        <v>2978</v>
      </c>
      <c r="G183" t="s">
        <v>3683</v>
      </c>
      <c r="H183" t="s">
        <v>2841</v>
      </c>
      <c r="I183" t="s">
        <v>4692</v>
      </c>
    </row>
    <row r="184" spans="1:11">
      <c r="A184" s="69" t="s">
        <v>5461</v>
      </c>
      <c r="B184" t="s">
        <v>86</v>
      </c>
      <c r="C184" t="s">
        <v>2984</v>
      </c>
      <c r="D184" t="s">
        <v>88</v>
      </c>
      <c r="E184" t="s">
        <v>2854</v>
      </c>
      <c r="F184" t="s">
        <v>2985</v>
      </c>
      <c r="G184" t="s">
        <v>3683</v>
      </c>
      <c r="H184" t="s">
        <v>2841</v>
      </c>
      <c r="I184" t="s">
        <v>4692</v>
      </c>
    </row>
    <row r="185" spans="1:11">
      <c r="A185" s="69" t="s">
        <v>5461</v>
      </c>
      <c r="B185" t="s">
        <v>86</v>
      </c>
      <c r="C185" t="s">
        <v>2990</v>
      </c>
      <c r="D185" t="s">
        <v>2957</v>
      </c>
      <c r="E185" t="s">
        <v>2893</v>
      </c>
      <c r="G185" t="s">
        <v>3683</v>
      </c>
      <c r="H185" t="s">
        <v>2894</v>
      </c>
      <c r="I185" t="s">
        <v>4692</v>
      </c>
    </row>
    <row r="186" spans="1:11">
      <c r="A186" s="69" t="s">
        <v>5461</v>
      </c>
      <c r="B186" t="s">
        <v>86</v>
      </c>
      <c r="C186" t="s">
        <v>2991</v>
      </c>
      <c r="D186" t="s">
        <v>2957</v>
      </c>
      <c r="E186" t="s">
        <v>2854</v>
      </c>
      <c r="G186" t="s">
        <v>3683</v>
      </c>
      <c r="H186" t="s">
        <v>2841</v>
      </c>
      <c r="I186" t="s">
        <v>4692</v>
      </c>
    </row>
    <row r="187" spans="1:11">
      <c r="A187" s="69" t="s">
        <v>5461</v>
      </c>
      <c r="B187" t="s">
        <v>86</v>
      </c>
      <c r="C187" t="s">
        <v>2992</v>
      </c>
      <c r="D187" t="s">
        <v>2993</v>
      </c>
      <c r="E187" t="s">
        <v>2847</v>
      </c>
      <c r="G187" t="s">
        <v>3683</v>
      </c>
      <c r="H187" t="s">
        <v>2848</v>
      </c>
      <c r="I187" t="s">
        <v>4692</v>
      </c>
    </row>
    <row r="188" spans="1:11">
      <c r="A188" s="69" t="s">
        <v>5461</v>
      </c>
      <c r="B188" t="s">
        <v>86</v>
      </c>
      <c r="C188" t="s">
        <v>2992</v>
      </c>
      <c r="D188" t="s">
        <v>2993</v>
      </c>
      <c r="E188" t="s">
        <v>2847</v>
      </c>
      <c r="G188" t="s">
        <v>3683</v>
      </c>
      <c r="H188" t="s">
        <v>2848</v>
      </c>
      <c r="I188" t="s">
        <v>4692</v>
      </c>
    </row>
    <row r="189" spans="1:11">
      <c r="A189" s="69" t="s">
        <v>5461</v>
      </c>
      <c r="B189" t="s">
        <v>87</v>
      </c>
      <c r="C189" t="s">
        <v>2995</v>
      </c>
      <c r="D189" t="s">
        <v>2957</v>
      </c>
      <c r="E189" t="s">
        <v>2854</v>
      </c>
      <c r="G189" t="s">
        <v>3683</v>
      </c>
      <c r="H189" t="s">
        <v>2841</v>
      </c>
      <c r="I189" t="s">
        <v>4696</v>
      </c>
    </row>
    <row r="190" spans="1:11">
      <c r="A190" s="69" t="s">
        <v>5461</v>
      </c>
      <c r="B190" t="s">
        <v>92</v>
      </c>
      <c r="C190" t="s">
        <v>3001</v>
      </c>
      <c r="D190" t="s">
        <v>94</v>
      </c>
      <c r="E190" t="s">
        <v>3002</v>
      </c>
      <c r="F190" t="s">
        <v>3004</v>
      </c>
      <c r="G190" t="s">
        <v>2681</v>
      </c>
      <c r="H190" t="s">
        <v>3003</v>
      </c>
      <c r="I190" t="s">
        <v>4700</v>
      </c>
      <c r="J190" t="s">
        <v>5496</v>
      </c>
      <c r="K190" t="s">
        <v>238</v>
      </c>
    </row>
    <row r="191" spans="1:11">
      <c r="A191" s="69" t="s">
        <v>5461</v>
      </c>
      <c r="B191" t="s">
        <v>98</v>
      </c>
      <c r="C191" t="s">
        <v>3011</v>
      </c>
      <c r="D191" t="s">
        <v>2957</v>
      </c>
      <c r="E191" t="s">
        <v>2854</v>
      </c>
      <c r="F191" t="s">
        <v>3012</v>
      </c>
      <c r="G191" t="s">
        <v>3683</v>
      </c>
      <c r="H191" t="s">
        <v>2841</v>
      </c>
      <c r="I191" t="s">
        <v>4704</v>
      </c>
    </row>
    <row r="192" spans="1:11">
      <c r="A192" s="69" t="s">
        <v>5461</v>
      </c>
      <c r="B192" t="s">
        <v>98</v>
      </c>
      <c r="C192" t="s">
        <v>3013</v>
      </c>
      <c r="D192" t="s">
        <v>104</v>
      </c>
      <c r="E192" t="s">
        <v>2847</v>
      </c>
      <c r="G192" t="s">
        <v>3683</v>
      </c>
      <c r="H192" t="s">
        <v>2848</v>
      </c>
      <c r="I192" t="s">
        <v>4704</v>
      </c>
    </row>
    <row r="193" spans="1:11">
      <c r="A193" s="69" t="s">
        <v>5461</v>
      </c>
      <c r="B193" t="s">
        <v>98</v>
      </c>
      <c r="C193" t="s">
        <v>3014</v>
      </c>
      <c r="D193" t="s">
        <v>101</v>
      </c>
      <c r="E193" t="s">
        <v>3015</v>
      </c>
      <c r="F193" t="s">
        <v>3016</v>
      </c>
      <c r="G193" t="s">
        <v>3683</v>
      </c>
      <c r="H193" t="s">
        <v>2841</v>
      </c>
      <c r="I193" t="s">
        <v>4704</v>
      </c>
    </row>
    <row r="194" spans="1:11">
      <c r="A194" s="69" t="s">
        <v>5461</v>
      </c>
      <c r="B194" t="s">
        <v>98</v>
      </c>
      <c r="C194" t="s">
        <v>3017</v>
      </c>
      <c r="D194" t="s">
        <v>2957</v>
      </c>
      <c r="E194" t="s">
        <v>2847</v>
      </c>
      <c r="G194" t="s">
        <v>3683</v>
      </c>
      <c r="H194" t="s">
        <v>2848</v>
      </c>
      <c r="I194" t="s">
        <v>4704</v>
      </c>
    </row>
    <row r="195" spans="1:11">
      <c r="A195" s="69" t="s">
        <v>5465</v>
      </c>
      <c r="B195" t="s">
        <v>55</v>
      </c>
      <c r="C195" t="s">
        <v>2843</v>
      </c>
      <c r="D195" t="s">
        <v>35</v>
      </c>
      <c r="E195" t="s">
        <v>2844</v>
      </c>
      <c r="F195" t="s">
        <v>2845</v>
      </c>
      <c r="G195" t="s">
        <v>2696</v>
      </c>
      <c r="H195" t="s">
        <v>1333</v>
      </c>
      <c r="I195" t="s">
        <v>4637</v>
      </c>
      <c r="J195" t="s">
        <v>5497</v>
      </c>
      <c r="K195" t="s">
        <v>231</v>
      </c>
    </row>
    <row r="196" spans="1:11">
      <c r="A196" s="69" t="s">
        <v>5465</v>
      </c>
      <c r="B196" t="s">
        <v>70</v>
      </c>
      <c r="C196" t="s">
        <v>2902</v>
      </c>
      <c r="D196" t="s">
        <v>35</v>
      </c>
      <c r="E196" t="s">
        <v>2847</v>
      </c>
      <c r="G196" t="s">
        <v>3683</v>
      </c>
      <c r="H196" t="s">
        <v>2848</v>
      </c>
      <c r="I196" t="s">
        <v>4645</v>
      </c>
    </row>
    <row r="197" spans="1:11">
      <c r="A197" s="69" t="s">
        <v>5465</v>
      </c>
      <c r="B197" t="s">
        <v>14</v>
      </c>
      <c r="C197" t="s">
        <v>2954</v>
      </c>
      <c r="D197" t="s">
        <v>17</v>
      </c>
      <c r="E197" t="s">
        <v>2854</v>
      </c>
      <c r="F197" t="s">
        <v>2955</v>
      </c>
      <c r="G197" t="s">
        <v>3683</v>
      </c>
      <c r="H197" t="s">
        <v>2841</v>
      </c>
      <c r="I197" t="s">
        <v>4664</v>
      </c>
    </row>
    <row r="198" spans="1:11">
      <c r="A198" s="69" t="s">
        <v>5465</v>
      </c>
      <c r="B198" t="s">
        <v>14</v>
      </c>
      <c r="C198" t="s">
        <v>2956</v>
      </c>
      <c r="D198" t="s">
        <v>2957</v>
      </c>
      <c r="E198" t="s">
        <v>1333</v>
      </c>
      <c r="G198" t="s">
        <v>2696</v>
      </c>
      <c r="H198" t="s">
        <v>1333</v>
      </c>
      <c r="I198" t="s">
        <v>4664</v>
      </c>
      <c r="J198" t="s">
        <v>5497</v>
      </c>
      <c r="K198" t="s">
        <v>231</v>
      </c>
    </row>
    <row r="199" spans="1:11">
      <c r="A199" s="69" t="s">
        <v>5465</v>
      </c>
      <c r="B199" t="s">
        <v>14</v>
      </c>
      <c r="C199" t="s">
        <v>2958</v>
      </c>
      <c r="E199" t="s">
        <v>2959</v>
      </c>
      <c r="G199" t="s">
        <v>2696</v>
      </c>
      <c r="H199" t="s">
        <v>1333</v>
      </c>
      <c r="I199" t="s">
        <v>4664</v>
      </c>
      <c r="J199" t="s">
        <v>5497</v>
      </c>
      <c r="K199" t="s">
        <v>231</v>
      </c>
    </row>
    <row r="200" spans="1:11">
      <c r="A200" s="69" t="s">
        <v>5465</v>
      </c>
      <c r="B200" t="s">
        <v>4398</v>
      </c>
      <c r="C200" t="s">
        <v>3304</v>
      </c>
      <c r="D200" t="s">
        <v>2980</v>
      </c>
      <c r="E200" t="s">
        <v>3305</v>
      </c>
      <c r="G200" t="s">
        <v>2696</v>
      </c>
      <c r="H200" t="s">
        <v>3248</v>
      </c>
      <c r="I200" t="s">
        <v>4672</v>
      </c>
      <c r="J200" t="s">
        <v>5497</v>
      </c>
      <c r="K200" t="s">
        <v>231</v>
      </c>
    </row>
    <row r="201" spans="1:11">
      <c r="A201" s="69" t="s">
        <v>5465</v>
      </c>
      <c r="B201" t="s">
        <v>60</v>
      </c>
      <c r="C201" t="s">
        <v>2961</v>
      </c>
      <c r="D201" t="s">
        <v>10</v>
      </c>
      <c r="E201" t="s">
        <v>2847</v>
      </c>
      <c r="G201" t="s">
        <v>3683</v>
      </c>
      <c r="H201" t="s">
        <v>2848</v>
      </c>
      <c r="I201" t="s">
        <v>4680</v>
      </c>
    </row>
    <row r="202" spans="1:11">
      <c r="A202" s="69" t="s">
        <v>5465</v>
      </c>
      <c r="B202" t="s">
        <v>60</v>
      </c>
      <c r="C202" t="s">
        <v>2962</v>
      </c>
      <c r="D202" t="s">
        <v>10</v>
      </c>
      <c r="E202" t="s">
        <v>2847</v>
      </c>
      <c r="G202" t="s">
        <v>3683</v>
      </c>
      <c r="H202" t="s">
        <v>2848</v>
      </c>
      <c r="I202" t="s">
        <v>4680</v>
      </c>
    </row>
    <row r="203" spans="1:11">
      <c r="A203" s="69" t="s">
        <v>5465</v>
      </c>
      <c r="B203" t="s">
        <v>60</v>
      </c>
      <c r="C203" t="s">
        <v>2963</v>
      </c>
      <c r="D203" t="s">
        <v>10</v>
      </c>
      <c r="E203" t="s">
        <v>2847</v>
      </c>
      <c r="G203" t="s">
        <v>3683</v>
      </c>
      <c r="H203" t="s">
        <v>2848</v>
      </c>
      <c r="I203" t="s">
        <v>4680</v>
      </c>
    </row>
    <row r="204" spans="1:11">
      <c r="A204" s="69" t="s">
        <v>5465</v>
      </c>
      <c r="B204" t="s">
        <v>60</v>
      </c>
      <c r="C204" t="s">
        <v>2964</v>
      </c>
      <c r="D204" t="s">
        <v>10</v>
      </c>
      <c r="E204" t="s">
        <v>2847</v>
      </c>
      <c r="G204" t="s">
        <v>3683</v>
      </c>
      <c r="H204" t="s">
        <v>2848</v>
      </c>
      <c r="I204" t="s">
        <v>4680</v>
      </c>
    </row>
    <row r="205" spans="1:11">
      <c r="A205" s="69" t="s">
        <v>5465</v>
      </c>
      <c r="B205" t="s">
        <v>54</v>
      </c>
      <c r="C205" t="s">
        <v>2966</v>
      </c>
      <c r="D205" t="s">
        <v>2957</v>
      </c>
      <c r="E205" t="s">
        <v>2847</v>
      </c>
      <c r="G205" t="s">
        <v>3683</v>
      </c>
      <c r="H205" t="s">
        <v>2848</v>
      </c>
      <c r="I205" t="s">
        <v>4682</v>
      </c>
    </row>
    <row r="206" spans="1:11">
      <c r="A206" s="69" t="s">
        <v>5465</v>
      </c>
      <c r="B206" t="s">
        <v>54</v>
      </c>
      <c r="C206" t="s">
        <v>2967</v>
      </c>
      <c r="D206" t="s">
        <v>2957</v>
      </c>
      <c r="E206" t="s">
        <v>2847</v>
      </c>
      <c r="G206" t="s">
        <v>3683</v>
      </c>
      <c r="H206" t="s">
        <v>2848</v>
      </c>
      <c r="I206" t="s">
        <v>4682</v>
      </c>
    </row>
    <row r="207" spans="1:11">
      <c r="A207" s="69" t="s">
        <v>5465</v>
      </c>
      <c r="B207" t="s">
        <v>54</v>
      </c>
      <c r="C207" t="s">
        <v>2968</v>
      </c>
      <c r="D207" t="s">
        <v>2957</v>
      </c>
      <c r="E207" t="s">
        <v>2847</v>
      </c>
      <c r="G207" t="s">
        <v>3683</v>
      </c>
      <c r="H207" t="s">
        <v>2848</v>
      </c>
      <c r="I207" t="s">
        <v>4682</v>
      </c>
    </row>
    <row r="208" spans="1:11">
      <c r="A208" s="69" t="s">
        <v>5465</v>
      </c>
      <c r="B208" t="s">
        <v>73</v>
      </c>
      <c r="C208" t="s">
        <v>2970</v>
      </c>
      <c r="D208" t="s">
        <v>2957</v>
      </c>
      <c r="E208" t="s">
        <v>2847</v>
      </c>
      <c r="G208" t="s">
        <v>3683</v>
      </c>
      <c r="H208" t="s">
        <v>2848</v>
      </c>
      <c r="I208" t="s">
        <v>4684</v>
      </c>
    </row>
    <row r="209" spans="1:11">
      <c r="A209" s="69" t="s">
        <v>5465</v>
      </c>
      <c r="B209" t="s">
        <v>73</v>
      </c>
      <c r="C209" t="s">
        <v>2971</v>
      </c>
      <c r="D209" t="s">
        <v>2957</v>
      </c>
      <c r="E209" t="s">
        <v>2847</v>
      </c>
      <c r="G209" t="s">
        <v>3683</v>
      </c>
      <c r="H209" t="s">
        <v>2848</v>
      </c>
      <c r="I209" t="s">
        <v>4684</v>
      </c>
    </row>
    <row r="210" spans="1:11">
      <c r="A210" s="69" t="s">
        <v>5465</v>
      </c>
      <c r="B210" t="s">
        <v>86</v>
      </c>
      <c r="C210" t="s">
        <v>2973</v>
      </c>
      <c r="D210" t="s">
        <v>2974</v>
      </c>
      <c r="E210" t="s">
        <v>2854</v>
      </c>
      <c r="F210" t="s">
        <v>2975</v>
      </c>
      <c r="G210" t="s">
        <v>3683</v>
      </c>
      <c r="H210" t="s">
        <v>2841</v>
      </c>
      <c r="I210" t="s">
        <v>4692</v>
      </c>
    </row>
    <row r="211" spans="1:11">
      <c r="A211" s="69" t="s">
        <v>5465</v>
      </c>
      <c r="B211" t="s">
        <v>86</v>
      </c>
      <c r="C211" t="s">
        <v>2976</v>
      </c>
      <c r="D211" t="s">
        <v>2977</v>
      </c>
      <c r="E211" t="s">
        <v>2854</v>
      </c>
      <c r="F211" t="s">
        <v>2978</v>
      </c>
      <c r="G211" t="s">
        <v>3683</v>
      </c>
      <c r="H211" t="s">
        <v>2841</v>
      </c>
      <c r="I211" t="s">
        <v>4692</v>
      </c>
    </row>
    <row r="212" spans="1:11">
      <c r="A212" s="69" t="s">
        <v>5465</v>
      </c>
      <c r="B212" t="s">
        <v>86</v>
      </c>
      <c r="C212" t="s">
        <v>2984</v>
      </c>
      <c r="D212" t="s">
        <v>88</v>
      </c>
      <c r="E212" t="s">
        <v>2854</v>
      </c>
      <c r="F212" t="s">
        <v>2985</v>
      </c>
      <c r="G212" t="s">
        <v>3683</v>
      </c>
      <c r="H212" t="s">
        <v>2841</v>
      </c>
      <c r="I212" t="s">
        <v>4692</v>
      </c>
    </row>
    <row r="213" spans="1:11">
      <c r="A213" s="69" t="s">
        <v>5465</v>
      </c>
      <c r="B213" t="s">
        <v>86</v>
      </c>
      <c r="C213" t="s">
        <v>2990</v>
      </c>
      <c r="D213" t="s">
        <v>2957</v>
      </c>
      <c r="E213" t="s">
        <v>2893</v>
      </c>
      <c r="G213" t="s">
        <v>3683</v>
      </c>
      <c r="H213" t="s">
        <v>2894</v>
      </c>
      <c r="I213" t="s">
        <v>4692</v>
      </c>
    </row>
    <row r="214" spans="1:11">
      <c r="A214" s="69" t="s">
        <v>5465</v>
      </c>
      <c r="B214" t="s">
        <v>86</v>
      </c>
      <c r="C214" t="s">
        <v>2991</v>
      </c>
      <c r="D214" t="s">
        <v>2957</v>
      </c>
      <c r="E214" t="s">
        <v>2854</v>
      </c>
      <c r="G214" t="s">
        <v>3683</v>
      </c>
      <c r="H214" t="s">
        <v>2841</v>
      </c>
      <c r="I214" t="s">
        <v>4692</v>
      </c>
    </row>
    <row r="215" spans="1:11">
      <c r="A215" s="69" t="s">
        <v>5465</v>
      </c>
      <c r="B215" t="s">
        <v>86</v>
      </c>
      <c r="C215" t="s">
        <v>2992</v>
      </c>
      <c r="D215" t="s">
        <v>2993</v>
      </c>
      <c r="E215" t="s">
        <v>2847</v>
      </c>
      <c r="G215" t="s">
        <v>3683</v>
      </c>
      <c r="H215" t="s">
        <v>2848</v>
      </c>
      <c r="I215" t="s">
        <v>4692</v>
      </c>
    </row>
    <row r="216" spans="1:11">
      <c r="A216" s="69" t="s">
        <v>5465</v>
      </c>
      <c r="B216" t="s">
        <v>86</v>
      </c>
      <c r="C216" t="s">
        <v>2992</v>
      </c>
      <c r="D216" t="s">
        <v>2993</v>
      </c>
      <c r="E216" t="s">
        <v>2847</v>
      </c>
      <c r="G216" t="s">
        <v>3683</v>
      </c>
      <c r="H216" t="s">
        <v>2848</v>
      </c>
      <c r="I216" t="s">
        <v>4692</v>
      </c>
    </row>
    <row r="217" spans="1:11">
      <c r="A217" s="69" t="s">
        <v>5465</v>
      </c>
      <c r="B217" t="s">
        <v>87</v>
      </c>
      <c r="C217" t="s">
        <v>2995</v>
      </c>
      <c r="D217" t="s">
        <v>2957</v>
      </c>
      <c r="E217" t="s">
        <v>2854</v>
      </c>
      <c r="G217" t="s">
        <v>3683</v>
      </c>
      <c r="H217" t="s">
        <v>2841</v>
      </c>
      <c r="I217" t="s">
        <v>4696</v>
      </c>
    </row>
    <row r="218" spans="1:11">
      <c r="A218" s="69" t="s">
        <v>5465</v>
      </c>
      <c r="B218" t="s">
        <v>92</v>
      </c>
      <c r="C218" t="s">
        <v>3001</v>
      </c>
      <c r="D218" t="s">
        <v>94</v>
      </c>
      <c r="E218" t="s">
        <v>3002</v>
      </c>
      <c r="F218" t="s">
        <v>3004</v>
      </c>
      <c r="G218" t="s">
        <v>2696</v>
      </c>
      <c r="H218" t="s">
        <v>3687</v>
      </c>
      <c r="I218" t="s">
        <v>4700</v>
      </c>
      <c r="J218" t="s">
        <v>5497</v>
      </c>
      <c r="K218" t="s">
        <v>231</v>
      </c>
    </row>
    <row r="219" spans="1:11">
      <c r="A219" s="69" t="s">
        <v>5465</v>
      </c>
      <c r="B219" t="s">
        <v>98</v>
      </c>
      <c r="C219" t="s">
        <v>3011</v>
      </c>
      <c r="D219" t="s">
        <v>2957</v>
      </c>
      <c r="E219" t="s">
        <v>2854</v>
      </c>
      <c r="F219" t="s">
        <v>3012</v>
      </c>
      <c r="G219" t="s">
        <v>3683</v>
      </c>
      <c r="H219" t="s">
        <v>2841</v>
      </c>
      <c r="I219" t="s">
        <v>4704</v>
      </c>
    </row>
    <row r="220" spans="1:11">
      <c r="A220" s="69" t="s">
        <v>5465</v>
      </c>
      <c r="B220" t="s">
        <v>98</v>
      </c>
      <c r="C220" t="s">
        <v>3013</v>
      </c>
      <c r="D220" t="s">
        <v>104</v>
      </c>
      <c r="E220" t="s">
        <v>2847</v>
      </c>
      <c r="G220" t="s">
        <v>3683</v>
      </c>
      <c r="H220" t="s">
        <v>2848</v>
      </c>
      <c r="I220" t="s">
        <v>4704</v>
      </c>
    </row>
    <row r="221" spans="1:11">
      <c r="A221" s="69" t="s">
        <v>5465</v>
      </c>
      <c r="B221" t="s">
        <v>98</v>
      </c>
      <c r="C221" t="s">
        <v>3014</v>
      </c>
      <c r="D221" t="s">
        <v>101</v>
      </c>
      <c r="E221" t="s">
        <v>3015</v>
      </c>
      <c r="F221" t="s">
        <v>3016</v>
      </c>
      <c r="G221" t="s">
        <v>3683</v>
      </c>
      <c r="H221" t="s">
        <v>2841</v>
      </c>
      <c r="I221" t="s">
        <v>4704</v>
      </c>
    </row>
    <row r="222" spans="1:11">
      <c r="A222" s="69" t="s">
        <v>5465</v>
      </c>
      <c r="B222" t="s">
        <v>98</v>
      </c>
      <c r="C222" t="s">
        <v>3017</v>
      </c>
      <c r="D222" t="s">
        <v>2957</v>
      </c>
      <c r="E222" t="s">
        <v>2847</v>
      </c>
      <c r="G222" t="s">
        <v>3683</v>
      </c>
      <c r="H222" t="s">
        <v>2848</v>
      </c>
      <c r="I222" t="s">
        <v>4704</v>
      </c>
    </row>
    <row r="223" spans="1:11">
      <c r="A223" s="69" t="s">
        <v>5467</v>
      </c>
      <c r="B223" t="s">
        <v>55</v>
      </c>
      <c r="C223" t="s">
        <v>2843</v>
      </c>
      <c r="D223" t="s">
        <v>35</v>
      </c>
      <c r="E223" t="s">
        <v>2844</v>
      </c>
      <c r="F223" t="s">
        <v>2845</v>
      </c>
      <c r="G223" t="s">
        <v>3683</v>
      </c>
      <c r="H223" t="s">
        <v>3622</v>
      </c>
      <c r="I223" t="s">
        <v>4637</v>
      </c>
    </row>
    <row r="224" spans="1:11">
      <c r="A224" s="69" t="s">
        <v>5467</v>
      </c>
      <c r="B224" t="s">
        <v>70</v>
      </c>
      <c r="C224" t="s">
        <v>2902</v>
      </c>
      <c r="D224" t="s">
        <v>35</v>
      </c>
      <c r="E224" t="s">
        <v>2847</v>
      </c>
      <c r="G224" t="s">
        <v>3683</v>
      </c>
      <c r="H224" t="s">
        <v>2848</v>
      </c>
      <c r="I224" t="s">
        <v>4645</v>
      </c>
    </row>
    <row r="225" spans="1:11">
      <c r="A225" s="69" t="s">
        <v>5467</v>
      </c>
      <c r="B225" t="s">
        <v>72</v>
      </c>
      <c r="C225" t="s">
        <v>3471</v>
      </c>
      <c r="D225" t="s">
        <v>33</v>
      </c>
      <c r="E225" t="s">
        <v>3472</v>
      </c>
      <c r="F225" t="s">
        <v>3474</v>
      </c>
      <c r="G225" t="s">
        <v>3683</v>
      </c>
      <c r="H225" t="s">
        <v>238</v>
      </c>
      <c r="I225" t="s">
        <v>4653</v>
      </c>
    </row>
    <row r="226" spans="1:11">
      <c r="A226" s="69" t="s">
        <v>5467</v>
      </c>
      <c r="B226" t="s">
        <v>14</v>
      </c>
      <c r="C226" t="s">
        <v>2954</v>
      </c>
      <c r="D226" t="s">
        <v>17</v>
      </c>
      <c r="E226" t="s">
        <v>2854</v>
      </c>
      <c r="F226" t="s">
        <v>2955</v>
      </c>
      <c r="G226" t="s">
        <v>3683</v>
      </c>
      <c r="H226" t="s">
        <v>2841</v>
      </c>
      <c r="I226" t="s">
        <v>4664</v>
      </c>
    </row>
    <row r="227" spans="1:11">
      <c r="A227" s="69" t="s">
        <v>5467</v>
      </c>
      <c r="B227" t="s">
        <v>14</v>
      </c>
      <c r="C227" t="s">
        <v>2956</v>
      </c>
      <c r="D227" t="s">
        <v>2957</v>
      </c>
      <c r="E227" t="s">
        <v>1333</v>
      </c>
      <c r="G227" t="s">
        <v>2468</v>
      </c>
      <c r="H227" t="s">
        <v>1333</v>
      </c>
      <c r="I227" t="s">
        <v>4664</v>
      </c>
      <c r="J227" t="s">
        <v>5498</v>
      </c>
      <c r="K227" t="s">
        <v>238</v>
      </c>
    </row>
    <row r="228" spans="1:11">
      <c r="A228" s="69" t="s">
        <v>5467</v>
      </c>
      <c r="B228" t="s">
        <v>14</v>
      </c>
      <c r="C228" t="s">
        <v>2958</v>
      </c>
      <c r="E228" t="s">
        <v>2959</v>
      </c>
      <c r="G228" t="s">
        <v>2468</v>
      </c>
      <c r="H228" t="s">
        <v>1333</v>
      </c>
      <c r="I228" t="s">
        <v>4664</v>
      </c>
      <c r="J228" t="s">
        <v>5498</v>
      </c>
      <c r="K228" t="s">
        <v>238</v>
      </c>
    </row>
    <row r="229" spans="1:11">
      <c r="A229" s="69" t="s">
        <v>5467</v>
      </c>
      <c r="B229" t="s">
        <v>4398</v>
      </c>
      <c r="C229" t="s">
        <v>3304</v>
      </c>
      <c r="D229" t="s">
        <v>2980</v>
      </c>
      <c r="E229" t="s">
        <v>3305</v>
      </c>
      <c r="G229" t="s">
        <v>3683</v>
      </c>
      <c r="H229" t="s">
        <v>3685</v>
      </c>
      <c r="I229" t="s">
        <v>4672</v>
      </c>
    </row>
    <row r="230" spans="1:11">
      <c r="A230" s="69" t="s">
        <v>5467</v>
      </c>
      <c r="B230" t="s">
        <v>47</v>
      </c>
      <c r="C230" t="s">
        <v>3636</v>
      </c>
      <c r="D230" t="s">
        <v>3314</v>
      </c>
      <c r="E230" t="s">
        <v>3637</v>
      </c>
      <c r="G230" t="s">
        <v>3683</v>
      </c>
      <c r="H230" t="s">
        <v>3625</v>
      </c>
      <c r="I230" t="s">
        <v>4676</v>
      </c>
    </row>
    <row r="231" spans="1:11">
      <c r="A231" s="69" t="s">
        <v>5467</v>
      </c>
      <c r="B231" t="s">
        <v>60</v>
      </c>
      <c r="C231" t="s">
        <v>2961</v>
      </c>
      <c r="D231" t="s">
        <v>10</v>
      </c>
      <c r="E231" t="s">
        <v>2847</v>
      </c>
      <c r="G231" t="s">
        <v>3683</v>
      </c>
      <c r="H231" t="s">
        <v>2848</v>
      </c>
      <c r="I231" t="s">
        <v>4680</v>
      </c>
    </row>
    <row r="232" spans="1:11">
      <c r="A232" s="69" t="s">
        <v>5467</v>
      </c>
      <c r="B232" t="s">
        <v>60</v>
      </c>
      <c r="C232" t="s">
        <v>2962</v>
      </c>
      <c r="D232" t="s">
        <v>10</v>
      </c>
      <c r="E232" t="s">
        <v>2847</v>
      </c>
      <c r="G232" t="s">
        <v>3683</v>
      </c>
      <c r="H232" t="s">
        <v>2848</v>
      </c>
      <c r="I232" t="s">
        <v>4680</v>
      </c>
    </row>
    <row r="233" spans="1:11">
      <c r="A233" s="69" t="s">
        <v>5467</v>
      </c>
      <c r="B233" t="s">
        <v>60</v>
      </c>
      <c r="C233" t="s">
        <v>2963</v>
      </c>
      <c r="D233" t="s">
        <v>10</v>
      </c>
      <c r="E233" t="s">
        <v>2847</v>
      </c>
      <c r="G233" t="s">
        <v>3683</v>
      </c>
      <c r="H233" t="s">
        <v>2848</v>
      </c>
      <c r="I233" t="s">
        <v>4680</v>
      </c>
    </row>
    <row r="234" spans="1:11">
      <c r="A234" s="69" t="s">
        <v>5467</v>
      </c>
      <c r="B234" t="s">
        <v>60</v>
      </c>
      <c r="C234" t="s">
        <v>2964</v>
      </c>
      <c r="D234" t="s">
        <v>10</v>
      </c>
      <c r="E234" t="s">
        <v>2847</v>
      </c>
      <c r="G234" t="s">
        <v>3683</v>
      </c>
      <c r="H234" t="s">
        <v>2848</v>
      </c>
      <c r="I234" t="s">
        <v>4680</v>
      </c>
    </row>
    <row r="235" spans="1:11">
      <c r="A235" s="69" t="s">
        <v>5467</v>
      </c>
      <c r="B235" t="s">
        <v>54</v>
      </c>
      <c r="C235" t="s">
        <v>2966</v>
      </c>
      <c r="D235" t="s">
        <v>2957</v>
      </c>
      <c r="E235" t="s">
        <v>2847</v>
      </c>
      <c r="G235" t="s">
        <v>3683</v>
      </c>
      <c r="H235" t="s">
        <v>2848</v>
      </c>
      <c r="I235" t="s">
        <v>4682</v>
      </c>
    </row>
    <row r="236" spans="1:11">
      <c r="A236" s="69" t="s">
        <v>5467</v>
      </c>
      <c r="B236" t="s">
        <v>54</v>
      </c>
      <c r="C236" t="s">
        <v>2967</v>
      </c>
      <c r="D236" t="s">
        <v>2957</v>
      </c>
      <c r="E236" t="s">
        <v>2847</v>
      </c>
      <c r="G236" t="s">
        <v>3683</v>
      </c>
      <c r="H236" t="s">
        <v>2848</v>
      </c>
      <c r="I236" t="s">
        <v>4682</v>
      </c>
    </row>
    <row r="237" spans="1:11">
      <c r="A237" s="69" t="s">
        <v>5467</v>
      </c>
      <c r="B237" t="s">
        <v>54</v>
      </c>
      <c r="C237" t="s">
        <v>2968</v>
      </c>
      <c r="D237" t="s">
        <v>2957</v>
      </c>
      <c r="E237" t="s">
        <v>2847</v>
      </c>
      <c r="G237" t="s">
        <v>3683</v>
      </c>
      <c r="H237" t="s">
        <v>2848</v>
      </c>
      <c r="I237" t="s">
        <v>4682</v>
      </c>
    </row>
    <row r="238" spans="1:11">
      <c r="A238" s="69" t="s">
        <v>5467</v>
      </c>
      <c r="B238" t="s">
        <v>73</v>
      </c>
      <c r="C238" t="s">
        <v>2970</v>
      </c>
      <c r="D238" t="s">
        <v>2957</v>
      </c>
      <c r="E238" t="s">
        <v>2847</v>
      </c>
      <c r="G238" t="s">
        <v>3683</v>
      </c>
      <c r="H238" t="s">
        <v>2848</v>
      </c>
      <c r="I238" t="s">
        <v>4684</v>
      </c>
    </row>
    <row r="239" spans="1:11">
      <c r="A239" s="69" t="s">
        <v>5467</v>
      </c>
      <c r="B239" t="s">
        <v>73</v>
      </c>
      <c r="C239" t="s">
        <v>2971</v>
      </c>
      <c r="D239" t="s">
        <v>2957</v>
      </c>
      <c r="E239" t="s">
        <v>2847</v>
      </c>
      <c r="G239" t="s">
        <v>3683</v>
      </c>
      <c r="H239" t="s">
        <v>2848</v>
      </c>
      <c r="I239" t="s">
        <v>4684</v>
      </c>
    </row>
    <row r="240" spans="1:11">
      <c r="A240" s="69" t="s">
        <v>5467</v>
      </c>
      <c r="B240" t="s">
        <v>86</v>
      </c>
      <c r="C240" t="s">
        <v>2973</v>
      </c>
      <c r="D240" t="s">
        <v>2974</v>
      </c>
      <c r="E240" t="s">
        <v>2854</v>
      </c>
      <c r="F240" t="s">
        <v>2975</v>
      </c>
      <c r="G240" t="s">
        <v>3683</v>
      </c>
      <c r="H240" t="s">
        <v>2841</v>
      </c>
      <c r="I240" t="s">
        <v>4692</v>
      </c>
    </row>
    <row r="241" spans="1:11">
      <c r="A241" s="69" t="s">
        <v>5467</v>
      </c>
      <c r="B241" t="s">
        <v>86</v>
      </c>
      <c r="C241" t="s">
        <v>2976</v>
      </c>
      <c r="D241" t="s">
        <v>2977</v>
      </c>
      <c r="E241" t="s">
        <v>2854</v>
      </c>
      <c r="F241" t="s">
        <v>2978</v>
      </c>
      <c r="G241" t="s">
        <v>3683</v>
      </c>
      <c r="H241" t="s">
        <v>2841</v>
      </c>
      <c r="I241" t="s">
        <v>4692</v>
      </c>
    </row>
    <row r="242" spans="1:11">
      <c r="A242" s="69" t="s">
        <v>5467</v>
      </c>
      <c r="B242" t="s">
        <v>86</v>
      </c>
      <c r="C242" t="s">
        <v>2984</v>
      </c>
      <c r="D242" t="s">
        <v>88</v>
      </c>
      <c r="E242" t="s">
        <v>2854</v>
      </c>
      <c r="F242" t="s">
        <v>2985</v>
      </c>
      <c r="G242" t="s">
        <v>3683</v>
      </c>
      <c r="H242" t="s">
        <v>2841</v>
      </c>
      <c r="I242" t="s">
        <v>4692</v>
      </c>
    </row>
    <row r="243" spans="1:11">
      <c r="A243" s="69" t="s">
        <v>5467</v>
      </c>
      <c r="B243" t="s">
        <v>86</v>
      </c>
      <c r="C243" t="s">
        <v>2990</v>
      </c>
      <c r="D243" t="s">
        <v>2957</v>
      </c>
      <c r="E243" t="s">
        <v>2893</v>
      </c>
      <c r="G243" t="s">
        <v>3683</v>
      </c>
      <c r="H243" t="s">
        <v>2894</v>
      </c>
      <c r="I243" t="s">
        <v>4692</v>
      </c>
    </row>
    <row r="244" spans="1:11">
      <c r="A244" s="69" t="s">
        <v>5467</v>
      </c>
      <c r="B244" t="s">
        <v>86</v>
      </c>
      <c r="C244" t="s">
        <v>2991</v>
      </c>
      <c r="D244" t="s">
        <v>2957</v>
      </c>
      <c r="E244" t="s">
        <v>2854</v>
      </c>
      <c r="G244" t="s">
        <v>3683</v>
      </c>
      <c r="H244" t="s">
        <v>2841</v>
      </c>
      <c r="I244" t="s">
        <v>4692</v>
      </c>
    </row>
    <row r="245" spans="1:11">
      <c r="A245" s="69" t="s">
        <v>5467</v>
      </c>
      <c r="B245" t="s">
        <v>86</v>
      </c>
      <c r="C245" t="s">
        <v>2992</v>
      </c>
      <c r="D245" t="s">
        <v>2993</v>
      </c>
      <c r="E245" t="s">
        <v>2847</v>
      </c>
      <c r="G245" t="s">
        <v>3683</v>
      </c>
      <c r="H245" t="s">
        <v>2848</v>
      </c>
      <c r="I245" t="s">
        <v>4692</v>
      </c>
    </row>
    <row r="246" spans="1:11">
      <c r="A246" s="69" t="s">
        <v>5467</v>
      </c>
      <c r="B246" t="s">
        <v>86</v>
      </c>
      <c r="C246" t="s">
        <v>2992</v>
      </c>
      <c r="D246" t="s">
        <v>2993</v>
      </c>
      <c r="E246" t="s">
        <v>2847</v>
      </c>
      <c r="G246" t="s">
        <v>3683</v>
      </c>
      <c r="H246" t="s">
        <v>2848</v>
      </c>
      <c r="I246" t="s">
        <v>4692</v>
      </c>
    </row>
    <row r="247" spans="1:11">
      <c r="A247" s="69" t="s">
        <v>5467</v>
      </c>
      <c r="B247" t="s">
        <v>87</v>
      </c>
      <c r="C247" t="s">
        <v>2995</v>
      </c>
      <c r="D247" t="s">
        <v>2957</v>
      </c>
      <c r="E247" t="s">
        <v>2854</v>
      </c>
      <c r="G247" t="s">
        <v>3683</v>
      </c>
      <c r="H247" t="s">
        <v>2841</v>
      </c>
      <c r="I247" t="s">
        <v>4696</v>
      </c>
    </row>
    <row r="248" spans="1:11">
      <c r="A248" s="69" t="s">
        <v>5467</v>
      </c>
      <c r="B248" t="s">
        <v>92</v>
      </c>
      <c r="C248" t="s">
        <v>3001</v>
      </c>
      <c r="D248" t="s">
        <v>94</v>
      </c>
      <c r="E248" t="s">
        <v>3002</v>
      </c>
      <c r="F248" t="s">
        <v>3004</v>
      </c>
      <c r="G248" t="s">
        <v>2468</v>
      </c>
      <c r="H248" t="s">
        <v>3687</v>
      </c>
      <c r="I248" t="s">
        <v>4700</v>
      </c>
      <c r="J248" t="s">
        <v>5498</v>
      </c>
      <c r="K248" t="s">
        <v>238</v>
      </c>
    </row>
    <row r="249" spans="1:11">
      <c r="A249" s="69" t="s">
        <v>5467</v>
      </c>
      <c r="B249" t="s">
        <v>98</v>
      </c>
      <c r="C249" t="s">
        <v>3011</v>
      </c>
      <c r="D249" t="s">
        <v>2957</v>
      </c>
      <c r="E249" t="s">
        <v>2854</v>
      </c>
      <c r="F249" t="s">
        <v>3012</v>
      </c>
      <c r="G249" t="s">
        <v>3683</v>
      </c>
      <c r="H249" t="s">
        <v>2841</v>
      </c>
      <c r="I249" t="s">
        <v>4704</v>
      </c>
    </row>
    <row r="250" spans="1:11">
      <c r="A250" s="69" t="s">
        <v>5467</v>
      </c>
      <c r="B250" t="s">
        <v>98</v>
      </c>
      <c r="C250" t="s">
        <v>3013</v>
      </c>
      <c r="D250" t="s">
        <v>104</v>
      </c>
      <c r="E250" t="s">
        <v>2847</v>
      </c>
      <c r="G250" t="s">
        <v>3683</v>
      </c>
      <c r="H250" t="s">
        <v>2848</v>
      </c>
      <c r="I250" t="s">
        <v>4704</v>
      </c>
    </row>
    <row r="251" spans="1:11">
      <c r="A251" s="69" t="s">
        <v>5467</v>
      </c>
      <c r="B251" t="s">
        <v>98</v>
      </c>
      <c r="C251" t="s">
        <v>3014</v>
      </c>
      <c r="D251" t="s">
        <v>101</v>
      </c>
      <c r="E251" t="s">
        <v>3015</v>
      </c>
      <c r="F251" t="s">
        <v>3016</v>
      </c>
      <c r="G251" t="s">
        <v>3683</v>
      </c>
      <c r="H251" t="s">
        <v>2841</v>
      </c>
      <c r="I251" t="s">
        <v>4704</v>
      </c>
    </row>
    <row r="252" spans="1:11">
      <c r="A252" s="69" t="s">
        <v>5467</v>
      </c>
      <c r="B252" t="s">
        <v>98</v>
      </c>
      <c r="C252" t="s">
        <v>3017</v>
      </c>
      <c r="D252" t="s">
        <v>2957</v>
      </c>
      <c r="E252" t="s">
        <v>2847</v>
      </c>
      <c r="G252" t="s">
        <v>3683</v>
      </c>
      <c r="H252" t="s">
        <v>2848</v>
      </c>
      <c r="I252" t="s">
        <v>4704</v>
      </c>
    </row>
    <row r="253" spans="1:11">
      <c r="A253" s="69" t="s">
        <v>5472</v>
      </c>
      <c r="B253" t="s">
        <v>55</v>
      </c>
      <c r="C253" t="s">
        <v>2843</v>
      </c>
      <c r="D253" t="s">
        <v>35</v>
      </c>
      <c r="E253" t="s">
        <v>2844</v>
      </c>
      <c r="F253" t="s">
        <v>2845</v>
      </c>
      <c r="G253" t="s">
        <v>3683</v>
      </c>
      <c r="H253" t="s">
        <v>2959</v>
      </c>
      <c r="I253" t="s">
        <v>4637</v>
      </c>
    </row>
    <row r="254" spans="1:11">
      <c r="A254" s="69" t="s">
        <v>5472</v>
      </c>
      <c r="B254" t="s">
        <v>55</v>
      </c>
      <c r="C254" t="s">
        <v>3135</v>
      </c>
      <c r="D254" t="s">
        <v>36</v>
      </c>
      <c r="E254" t="s">
        <v>217</v>
      </c>
      <c r="F254" t="s">
        <v>3136</v>
      </c>
      <c r="G254" t="s">
        <v>3683</v>
      </c>
      <c r="H254" t="s">
        <v>217</v>
      </c>
      <c r="I254" t="s">
        <v>4637</v>
      </c>
    </row>
    <row r="255" spans="1:11">
      <c r="A255" s="69" t="s">
        <v>5472</v>
      </c>
      <c r="B255" t="s">
        <v>55</v>
      </c>
      <c r="C255" t="s">
        <v>3147</v>
      </c>
      <c r="D255" t="s">
        <v>36</v>
      </c>
      <c r="E255" t="s">
        <v>3125</v>
      </c>
      <c r="G255" t="s">
        <v>3683</v>
      </c>
      <c r="H255" t="s">
        <v>3125</v>
      </c>
      <c r="I255" t="s">
        <v>4637</v>
      </c>
    </row>
    <row r="256" spans="1:11">
      <c r="A256" s="69" t="s">
        <v>5472</v>
      </c>
      <c r="B256" t="s">
        <v>55</v>
      </c>
      <c r="C256" t="s">
        <v>3148</v>
      </c>
      <c r="D256" t="s">
        <v>33</v>
      </c>
      <c r="E256" t="s">
        <v>3125</v>
      </c>
      <c r="G256" t="s">
        <v>3683</v>
      </c>
      <c r="H256" t="s">
        <v>3125</v>
      </c>
      <c r="I256" t="s">
        <v>4637</v>
      </c>
    </row>
    <row r="257" spans="1:11">
      <c r="A257" s="69" t="s">
        <v>5472</v>
      </c>
      <c r="B257" t="s">
        <v>70</v>
      </c>
      <c r="C257" t="s">
        <v>2902</v>
      </c>
      <c r="D257" t="s">
        <v>35</v>
      </c>
      <c r="E257" t="s">
        <v>2847</v>
      </c>
      <c r="G257" t="s">
        <v>3683</v>
      </c>
      <c r="H257" t="s">
        <v>3416</v>
      </c>
      <c r="I257" t="s">
        <v>4645</v>
      </c>
    </row>
    <row r="258" spans="1:11">
      <c r="A258" s="69" t="s">
        <v>5472</v>
      </c>
      <c r="B258" t="s">
        <v>72</v>
      </c>
      <c r="C258" t="s">
        <v>3207</v>
      </c>
      <c r="D258" t="s">
        <v>36</v>
      </c>
      <c r="E258" t="s">
        <v>3125</v>
      </c>
      <c r="F258" t="s">
        <v>3208</v>
      </c>
      <c r="G258" t="s">
        <v>3683</v>
      </c>
      <c r="H258" t="s">
        <v>3125</v>
      </c>
      <c r="I258" t="s">
        <v>4653</v>
      </c>
    </row>
    <row r="259" spans="1:11">
      <c r="A259" s="69" t="s">
        <v>5472</v>
      </c>
      <c r="B259" t="s">
        <v>72</v>
      </c>
      <c r="C259" t="s">
        <v>3209</v>
      </c>
      <c r="D259" t="s">
        <v>36</v>
      </c>
      <c r="E259" t="s">
        <v>217</v>
      </c>
      <c r="F259" t="s">
        <v>3210</v>
      </c>
      <c r="G259" t="s">
        <v>3683</v>
      </c>
      <c r="H259" t="s">
        <v>217</v>
      </c>
      <c r="I259" t="s">
        <v>4653</v>
      </c>
    </row>
    <row r="260" spans="1:11">
      <c r="A260" s="69" t="s">
        <v>5472</v>
      </c>
      <c r="B260" t="s">
        <v>72</v>
      </c>
      <c r="C260" t="s">
        <v>3232</v>
      </c>
      <c r="D260" t="s">
        <v>36</v>
      </c>
      <c r="E260" t="s">
        <v>3125</v>
      </c>
      <c r="G260" t="s">
        <v>3683</v>
      </c>
      <c r="H260" t="s">
        <v>3125</v>
      </c>
      <c r="I260" t="s">
        <v>4653</v>
      </c>
    </row>
    <row r="261" spans="1:11">
      <c r="A261" s="69" t="s">
        <v>5472</v>
      </c>
      <c r="B261" t="s">
        <v>78</v>
      </c>
      <c r="C261" t="s">
        <v>3238</v>
      </c>
      <c r="D261" t="s">
        <v>33</v>
      </c>
      <c r="E261" t="s">
        <v>3125</v>
      </c>
      <c r="F261" t="s">
        <v>3239</v>
      </c>
      <c r="G261" t="s">
        <v>3683</v>
      </c>
      <c r="H261" t="s">
        <v>3125</v>
      </c>
      <c r="I261" t="s">
        <v>4657</v>
      </c>
    </row>
    <row r="262" spans="1:11">
      <c r="A262" s="69" t="s">
        <v>5472</v>
      </c>
      <c r="B262" t="s">
        <v>78</v>
      </c>
      <c r="C262" t="s">
        <v>3259</v>
      </c>
      <c r="D262" t="s">
        <v>33</v>
      </c>
      <c r="E262" t="s">
        <v>217</v>
      </c>
      <c r="G262" t="s">
        <v>3683</v>
      </c>
      <c r="H262" t="s">
        <v>217</v>
      </c>
      <c r="I262" t="s">
        <v>4657</v>
      </c>
    </row>
    <row r="263" spans="1:11">
      <c r="A263" s="69" t="s">
        <v>5472</v>
      </c>
      <c r="B263" t="s">
        <v>14</v>
      </c>
      <c r="C263" t="s">
        <v>2956</v>
      </c>
      <c r="D263" t="s">
        <v>2957</v>
      </c>
      <c r="E263" t="s">
        <v>1333</v>
      </c>
      <c r="G263" t="s">
        <v>2340</v>
      </c>
      <c r="H263" t="s">
        <v>1333</v>
      </c>
      <c r="I263" t="s">
        <v>4664</v>
      </c>
      <c r="J263" t="s">
        <v>5499</v>
      </c>
      <c r="K263" t="s">
        <v>217</v>
      </c>
    </row>
    <row r="264" spans="1:11">
      <c r="A264" s="69" t="s">
        <v>5472</v>
      </c>
      <c r="B264" t="s">
        <v>14</v>
      </c>
      <c r="C264" t="s">
        <v>2958</v>
      </c>
      <c r="E264" t="s">
        <v>2959</v>
      </c>
      <c r="G264" t="s">
        <v>3683</v>
      </c>
      <c r="H264" t="s">
        <v>2959</v>
      </c>
      <c r="I264" t="s">
        <v>4664</v>
      </c>
    </row>
    <row r="265" spans="1:11">
      <c r="A265" s="69" t="s">
        <v>5472</v>
      </c>
      <c r="B265" t="s">
        <v>14</v>
      </c>
      <c r="C265" t="s">
        <v>3290</v>
      </c>
      <c r="D265" t="s">
        <v>3291</v>
      </c>
      <c r="E265" t="s">
        <v>3125</v>
      </c>
      <c r="F265" t="s">
        <v>3292</v>
      </c>
      <c r="G265" t="s">
        <v>3683</v>
      </c>
      <c r="H265" t="s">
        <v>3125</v>
      </c>
      <c r="I265" t="s">
        <v>4664</v>
      </c>
    </row>
    <row r="266" spans="1:11">
      <c r="A266" s="69" t="s">
        <v>5472</v>
      </c>
      <c r="B266" t="s">
        <v>14</v>
      </c>
      <c r="C266" t="s">
        <v>3293</v>
      </c>
      <c r="E266" t="s">
        <v>217</v>
      </c>
      <c r="G266" t="s">
        <v>3683</v>
      </c>
      <c r="H266" t="s">
        <v>217</v>
      </c>
      <c r="I266" t="s">
        <v>4664</v>
      </c>
    </row>
    <row r="267" spans="1:11">
      <c r="A267" s="69" t="s">
        <v>5472</v>
      </c>
      <c r="B267" t="s">
        <v>7</v>
      </c>
      <c r="C267" t="s">
        <v>3295</v>
      </c>
      <c r="D267" t="s">
        <v>10</v>
      </c>
      <c r="E267" t="s">
        <v>217</v>
      </c>
      <c r="G267" t="s">
        <v>3683</v>
      </c>
      <c r="H267" t="s">
        <v>217</v>
      </c>
      <c r="I267" t="s">
        <v>4668</v>
      </c>
    </row>
    <row r="268" spans="1:11">
      <c r="A268" s="69" t="s">
        <v>5472</v>
      </c>
      <c r="B268" t="s">
        <v>7</v>
      </c>
      <c r="C268" t="s">
        <v>3296</v>
      </c>
      <c r="D268" t="s">
        <v>3297</v>
      </c>
      <c r="E268" t="s">
        <v>217</v>
      </c>
      <c r="F268" t="s">
        <v>3298</v>
      </c>
      <c r="G268" t="s">
        <v>3683</v>
      </c>
      <c r="H268" t="s">
        <v>217</v>
      </c>
      <c r="I268" t="s">
        <v>4668</v>
      </c>
    </row>
    <row r="269" spans="1:11">
      <c r="A269" s="69" t="s">
        <v>5472</v>
      </c>
      <c r="B269" t="s">
        <v>7</v>
      </c>
      <c r="C269" t="s">
        <v>3299</v>
      </c>
      <c r="D269" t="s">
        <v>3297</v>
      </c>
      <c r="E269" t="s">
        <v>217</v>
      </c>
      <c r="G269" t="s">
        <v>3683</v>
      </c>
      <c r="H269" t="s">
        <v>217</v>
      </c>
      <c r="I269" t="s">
        <v>4668</v>
      </c>
    </row>
    <row r="270" spans="1:11">
      <c r="A270" s="69" t="s">
        <v>5472</v>
      </c>
      <c r="B270" t="s">
        <v>7</v>
      </c>
      <c r="C270" t="s">
        <v>3300</v>
      </c>
      <c r="D270" t="s">
        <v>12</v>
      </c>
      <c r="E270" t="s">
        <v>217</v>
      </c>
      <c r="F270" t="s">
        <v>3301</v>
      </c>
      <c r="G270" t="s">
        <v>3683</v>
      </c>
      <c r="H270" t="s">
        <v>217</v>
      </c>
      <c r="I270" t="s">
        <v>4668</v>
      </c>
    </row>
    <row r="271" spans="1:11">
      <c r="A271" s="69" t="s">
        <v>5472</v>
      </c>
      <c r="B271" t="s">
        <v>4398</v>
      </c>
      <c r="C271" t="s">
        <v>3303</v>
      </c>
      <c r="D271" t="s">
        <v>2980</v>
      </c>
      <c r="E271" t="s">
        <v>217</v>
      </c>
      <c r="G271" t="s">
        <v>3683</v>
      </c>
      <c r="H271" t="s">
        <v>217</v>
      </c>
      <c r="I271" t="s">
        <v>4672</v>
      </c>
    </row>
    <row r="272" spans="1:11">
      <c r="A272" s="69" t="s">
        <v>5472</v>
      </c>
      <c r="B272" t="s">
        <v>4398</v>
      </c>
      <c r="C272" t="s">
        <v>3304</v>
      </c>
      <c r="D272" t="s">
        <v>2980</v>
      </c>
      <c r="E272" t="s">
        <v>3305</v>
      </c>
      <c r="G272" t="s">
        <v>3683</v>
      </c>
      <c r="H272" t="s">
        <v>217</v>
      </c>
      <c r="I272" t="s">
        <v>4672</v>
      </c>
    </row>
    <row r="273" spans="1:9">
      <c r="A273" s="69" t="s">
        <v>5472</v>
      </c>
      <c r="B273" t="s">
        <v>4398</v>
      </c>
      <c r="C273" t="s">
        <v>3306</v>
      </c>
      <c r="D273" t="s">
        <v>2980</v>
      </c>
      <c r="E273" t="s">
        <v>3257</v>
      </c>
      <c r="F273" t="s">
        <v>3307</v>
      </c>
      <c r="G273" t="s">
        <v>3683</v>
      </c>
      <c r="H273" t="s">
        <v>217</v>
      </c>
      <c r="I273" t="s">
        <v>4672</v>
      </c>
    </row>
    <row r="274" spans="1:9">
      <c r="A274" s="69" t="s">
        <v>5472</v>
      </c>
      <c r="B274" t="s">
        <v>4398</v>
      </c>
      <c r="C274" t="s">
        <v>3308</v>
      </c>
      <c r="D274" t="s">
        <v>2980</v>
      </c>
      <c r="E274" t="s">
        <v>217</v>
      </c>
      <c r="G274" t="s">
        <v>3683</v>
      </c>
      <c r="H274" t="s">
        <v>217</v>
      </c>
      <c r="I274" t="s">
        <v>4672</v>
      </c>
    </row>
    <row r="275" spans="1:9">
      <c r="A275" s="69" t="s">
        <v>5472</v>
      </c>
      <c r="B275" t="s">
        <v>47</v>
      </c>
      <c r="C275" t="s">
        <v>3310</v>
      </c>
      <c r="D275" t="s">
        <v>3311</v>
      </c>
      <c r="E275" t="s">
        <v>3312</v>
      </c>
      <c r="G275" t="s">
        <v>3683</v>
      </c>
      <c r="H275" t="s">
        <v>217</v>
      </c>
      <c r="I275" t="s">
        <v>4676</v>
      </c>
    </row>
    <row r="276" spans="1:9">
      <c r="A276" s="69" t="s">
        <v>5472</v>
      </c>
      <c r="B276" t="s">
        <v>47</v>
      </c>
      <c r="C276" t="s">
        <v>3313</v>
      </c>
      <c r="D276" t="s">
        <v>3314</v>
      </c>
      <c r="E276" t="s">
        <v>3315</v>
      </c>
      <c r="G276" t="s">
        <v>3683</v>
      </c>
      <c r="H276" t="s">
        <v>217</v>
      </c>
      <c r="I276" t="s">
        <v>4676</v>
      </c>
    </row>
    <row r="277" spans="1:9">
      <c r="A277" s="69" t="s">
        <v>5472</v>
      </c>
      <c r="B277" t="s">
        <v>47</v>
      </c>
      <c r="C277" t="s">
        <v>3316</v>
      </c>
      <c r="D277" t="s">
        <v>3317</v>
      </c>
      <c r="E277" t="s">
        <v>217</v>
      </c>
      <c r="G277" t="s">
        <v>3683</v>
      </c>
      <c r="H277" t="s">
        <v>217</v>
      </c>
      <c r="I277" t="s">
        <v>4676</v>
      </c>
    </row>
    <row r="278" spans="1:9">
      <c r="A278" s="69" t="s">
        <v>5472</v>
      </c>
      <c r="B278" t="s">
        <v>47</v>
      </c>
      <c r="C278" t="s">
        <v>3318</v>
      </c>
      <c r="D278" t="s">
        <v>3319</v>
      </c>
      <c r="E278" t="s">
        <v>217</v>
      </c>
      <c r="G278" t="s">
        <v>3683</v>
      </c>
      <c r="H278" t="s">
        <v>217</v>
      </c>
      <c r="I278" t="s">
        <v>4676</v>
      </c>
    </row>
    <row r="279" spans="1:9">
      <c r="A279" s="69" t="s">
        <v>5472</v>
      </c>
      <c r="B279" t="s">
        <v>47</v>
      </c>
      <c r="C279" t="s">
        <v>3320</v>
      </c>
      <c r="D279" t="s">
        <v>3317</v>
      </c>
      <c r="E279" t="s">
        <v>217</v>
      </c>
      <c r="G279" t="s">
        <v>3683</v>
      </c>
      <c r="H279" t="s">
        <v>217</v>
      </c>
      <c r="I279" t="s">
        <v>4676</v>
      </c>
    </row>
    <row r="280" spans="1:9">
      <c r="A280" s="69" t="s">
        <v>5472</v>
      </c>
      <c r="B280" t="s">
        <v>47</v>
      </c>
      <c r="C280" t="s">
        <v>3321</v>
      </c>
      <c r="D280" t="s">
        <v>3317</v>
      </c>
      <c r="E280" t="s">
        <v>217</v>
      </c>
      <c r="G280" t="s">
        <v>3683</v>
      </c>
      <c r="H280" t="s">
        <v>217</v>
      </c>
      <c r="I280" t="s">
        <v>4676</v>
      </c>
    </row>
    <row r="281" spans="1:9">
      <c r="A281" s="69" t="s">
        <v>5472</v>
      </c>
      <c r="B281" t="s">
        <v>60</v>
      </c>
      <c r="C281" t="s">
        <v>3323</v>
      </c>
      <c r="D281" t="s">
        <v>10</v>
      </c>
      <c r="E281" t="s">
        <v>217</v>
      </c>
      <c r="G281" t="s">
        <v>3683</v>
      </c>
      <c r="H281" t="s">
        <v>217</v>
      </c>
      <c r="I281" t="s">
        <v>4680</v>
      </c>
    </row>
    <row r="282" spans="1:9">
      <c r="A282" s="69" t="s">
        <v>5472</v>
      </c>
      <c r="B282" t="s">
        <v>60</v>
      </c>
      <c r="C282" t="s">
        <v>2961</v>
      </c>
      <c r="D282" t="s">
        <v>10</v>
      </c>
      <c r="E282" t="s">
        <v>2847</v>
      </c>
      <c r="G282" t="s">
        <v>3683</v>
      </c>
      <c r="H282" t="s">
        <v>3416</v>
      </c>
      <c r="I282" t="s">
        <v>4680</v>
      </c>
    </row>
    <row r="283" spans="1:9">
      <c r="A283" s="69" t="s">
        <v>5472</v>
      </c>
      <c r="B283" t="s">
        <v>60</v>
      </c>
      <c r="C283" t="s">
        <v>2962</v>
      </c>
      <c r="D283" t="s">
        <v>10</v>
      </c>
      <c r="E283" t="s">
        <v>2847</v>
      </c>
      <c r="G283" t="s">
        <v>3683</v>
      </c>
      <c r="H283" t="s">
        <v>3416</v>
      </c>
      <c r="I283" t="s">
        <v>4680</v>
      </c>
    </row>
    <row r="284" spans="1:9">
      <c r="A284" s="69" t="s">
        <v>5472</v>
      </c>
      <c r="B284" t="s">
        <v>60</v>
      </c>
      <c r="C284" t="s">
        <v>2963</v>
      </c>
      <c r="D284" t="s">
        <v>10</v>
      </c>
      <c r="E284" t="s">
        <v>2847</v>
      </c>
      <c r="G284" t="s">
        <v>3683</v>
      </c>
      <c r="H284" t="s">
        <v>3416</v>
      </c>
      <c r="I284" t="s">
        <v>4680</v>
      </c>
    </row>
    <row r="285" spans="1:9">
      <c r="A285" s="69" t="s">
        <v>5472</v>
      </c>
      <c r="B285" t="s">
        <v>60</v>
      </c>
      <c r="C285" t="s">
        <v>2964</v>
      </c>
      <c r="D285" t="s">
        <v>10</v>
      </c>
      <c r="E285" t="s">
        <v>2847</v>
      </c>
      <c r="G285" t="s">
        <v>3683</v>
      </c>
      <c r="H285" t="s">
        <v>3416</v>
      </c>
      <c r="I285" t="s">
        <v>4680</v>
      </c>
    </row>
    <row r="286" spans="1:9">
      <c r="A286" s="69" t="s">
        <v>5472</v>
      </c>
      <c r="B286" t="s">
        <v>60</v>
      </c>
      <c r="C286" t="s">
        <v>3324</v>
      </c>
      <c r="D286" t="s">
        <v>61</v>
      </c>
      <c r="E286" t="s">
        <v>217</v>
      </c>
      <c r="F286" t="s">
        <v>3325</v>
      </c>
      <c r="G286" t="s">
        <v>3683</v>
      </c>
      <c r="H286" t="s">
        <v>217</v>
      </c>
      <c r="I286" t="s">
        <v>4680</v>
      </c>
    </row>
    <row r="287" spans="1:9">
      <c r="A287" s="69" t="s">
        <v>5472</v>
      </c>
      <c r="B287" t="s">
        <v>60</v>
      </c>
      <c r="C287" t="s">
        <v>3326</v>
      </c>
      <c r="D287" t="s">
        <v>61</v>
      </c>
      <c r="E287" t="s">
        <v>217</v>
      </c>
      <c r="G287" t="s">
        <v>3683</v>
      </c>
      <c r="H287" t="s">
        <v>217</v>
      </c>
      <c r="I287" t="s">
        <v>4680</v>
      </c>
    </row>
    <row r="288" spans="1:9">
      <c r="A288" s="69" t="s">
        <v>5472</v>
      </c>
      <c r="B288" t="s">
        <v>54</v>
      </c>
      <c r="C288" t="s">
        <v>3328</v>
      </c>
      <c r="D288" t="s">
        <v>74</v>
      </c>
      <c r="E288" t="s">
        <v>217</v>
      </c>
      <c r="G288" t="s">
        <v>3683</v>
      </c>
      <c r="H288" t="s">
        <v>217</v>
      </c>
      <c r="I288" t="s">
        <v>4682</v>
      </c>
    </row>
    <row r="289" spans="1:11">
      <c r="A289" s="69" t="s">
        <v>5472</v>
      </c>
      <c r="B289" t="s">
        <v>54</v>
      </c>
      <c r="C289" t="s">
        <v>3329</v>
      </c>
      <c r="D289" t="s">
        <v>3330</v>
      </c>
      <c r="E289" t="s">
        <v>3312</v>
      </c>
      <c r="G289" t="s">
        <v>3683</v>
      </c>
      <c r="H289" t="s">
        <v>217</v>
      </c>
      <c r="I289" t="s">
        <v>4682</v>
      </c>
    </row>
    <row r="290" spans="1:11">
      <c r="A290" s="69" t="s">
        <v>5472</v>
      </c>
      <c r="B290" t="s">
        <v>54</v>
      </c>
      <c r="C290" t="s">
        <v>3331</v>
      </c>
      <c r="D290" t="s">
        <v>74</v>
      </c>
      <c r="E290" t="s">
        <v>3332</v>
      </c>
      <c r="F290" t="s">
        <v>3333</v>
      </c>
      <c r="G290" t="s">
        <v>3683</v>
      </c>
      <c r="H290" t="s">
        <v>217</v>
      </c>
      <c r="I290" t="s">
        <v>4682</v>
      </c>
    </row>
    <row r="291" spans="1:11">
      <c r="A291" s="69" t="s">
        <v>5472</v>
      </c>
      <c r="B291" t="s">
        <v>54</v>
      </c>
      <c r="C291" t="s">
        <v>3334</v>
      </c>
      <c r="D291" t="s">
        <v>2957</v>
      </c>
      <c r="E291" t="s">
        <v>3335</v>
      </c>
      <c r="G291" t="s">
        <v>3683</v>
      </c>
      <c r="H291" t="s">
        <v>217</v>
      </c>
      <c r="I291" t="s">
        <v>4682</v>
      </c>
    </row>
    <row r="292" spans="1:11">
      <c r="A292" s="69" t="s">
        <v>5472</v>
      </c>
      <c r="B292" t="s">
        <v>54</v>
      </c>
      <c r="C292" t="s">
        <v>2966</v>
      </c>
      <c r="D292" t="s">
        <v>2957</v>
      </c>
      <c r="E292" t="s">
        <v>2847</v>
      </c>
      <c r="G292" t="s">
        <v>3683</v>
      </c>
      <c r="H292" t="s">
        <v>3416</v>
      </c>
      <c r="I292" t="s">
        <v>4682</v>
      </c>
    </row>
    <row r="293" spans="1:11">
      <c r="A293" s="69" t="s">
        <v>5472</v>
      </c>
      <c r="B293" t="s">
        <v>54</v>
      </c>
      <c r="C293" t="s">
        <v>2967</v>
      </c>
      <c r="D293" t="s">
        <v>2957</v>
      </c>
      <c r="E293" t="s">
        <v>2847</v>
      </c>
      <c r="G293" t="s">
        <v>3683</v>
      </c>
      <c r="H293" t="s">
        <v>3416</v>
      </c>
      <c r="I293" t="s">
        <v>4682</v>
      </c>
    </row>
    <row r="294" spans="1:11">
      <c r="A294" s="69" t="s">
        <v>5472</v>
      </c>
      <c r="B294" t="s">
        <v>54</v>
      </c>
      <c r="C294" t="s">
        <v>2968</v>
      </c>
      <c r="D294" t="s">
        <v>2957</v>
      </c>
      <c r="E294" t="s">
        <v>2847</v>
      </c>
      <c r="G294" t="s">
        <v>3683</v>
      </c>
      <c r="H294" t="s">
        <v>3416</v>
      </c>
      <c r="I294" t="s">
        <v>4682</v>
      </c>
    </row>
    <row r="295" spans="1:11">
      <c r="A295" s="69" t="s">
        <v>5472</v>
      </c>
      <c r="B295" t="s">
        <v>54</v>
      </c>
      <c r="C295" t="s">
        <v>3336</v>
      </c>
      <c r="D295" t="s">
        <v>74</v>
      </c>
      <c r="E295" t="s">
        <v>3125</v>
      </c>
      <c r="G295" t="s">
        <v>3683</v>
      </c>
      <c r="H295" t="s">
        <v>3125</v>
      </c>
      <c r="I295" t="s">
        <v>4682</v>
      </c>
    </row>
    <row r="296" spans="1:11">
      <c r="A296" s="69" t="s">
        <v>5472</v>
      </c>
      <c r="B296" t="s">
        <v>54</v>
      </c>
      <c r="C296" t="s">
        <v>3337</v>
      </c>
      <c r="D296" t="s">
        <v>83</v>
      </c>
      <c r="E296" t="s">
        <v>217</v>
      </c>
      <c r="G296" t="s">
        <v>3683</v>
      </c>
      <c r="H296" t="s">
        <v>217</v>
      </c>
      <c r="I296" t="s">
        <v>4682</v>
      </c>
    </row>
    <row r="297" spans="1:11">
      <c r="A297" s="69" t="s">
        <v>5472</v>
      </c>
      <c r="B297" t="s">
        <v>54</v>
      </c>
      <c r="C297" t="s">
        <v>3338</v>
      </c>
      <c r="D297" t="s">
        <v>3330</v>
      </c>
      <c r="E297" t="s">
        <v>217</v>
      </c>
      <c r="G297" t="s">
        <v>3683</v>
      </c>
      <c r="H297" t="s">
        <v>217</v>
      </c>
      <c r="I297" t="s">
        <v>4682</v>
      </c>
    </row>
    <row r="298" spans="1:11">
      <c r="A298" s="69" t="s">
        <v>5472</v>
      </c>
      <c r="B298" t="s">
        <v>73</v>
      </c>
      <c r="C298" t="s">
        <v>3340</v>
      </c>
      <c r="D298" t="s">
        <v>74</v>
      </c>
      <c r="E298" t="s">
        <v>3341</v>
      </c>
      <c r="G298" t="s">
        <v>2340</v>
      </c>
      <c r="H298" t="s">
        <v>2367</v>
      </c>
      <c r="I298" t="s">
        <v>4684</v>
      </c>
      <c r="J298" t="s">
        <v>5499</v>
      </c>
      <c r="K298" t="s">
        <v>217</v>
      </c>
    </row>
    <row r="299" spans="1:11">
      <c r="A299" s="69" t="s">
        <v>5472</v>
      </c>
      <c r="B299" t="s">
        <v>73</v>
      </c>
      <c r="C299" t="s">
        <v>3342</v>
      </c>
      <c r="D299" t="s">
        <v>61</v>
      </c>
      <c r="E299" t="s">
        <v>3341</v>
      </c>
      <c r="G299" t="s">
        <v>2340</v>
      </c>
      <c r="H299" t="s">
        <v>2367</v>
      </c>
      <c r="I299" t="s">
        <v>4684</v>
      </c>
      <c r="J299" t="s">
        <v>5499</v>
      </c>
      <c r="K299" t="s">
        <v>217</v>
      </c>
    </row>
    <row r="300" spans="1:11">
      <c r="A300" s="69" t="s">
        <v>5472</v>
      </c>
      <c r="B300" t="s">
        <v>73</v>
      </c>
      <c r="C300" t="s">
        <v>3343</v>
      </c>
      <c r="D300" t="s">
        <v>2957</v>
      </c>
      <c r="E300" t="s">
        <v>3125</v>
      </c>
      <c r="G300" t="s">
        <v>3683</v>
      </c>
      <c r="H300" t="s">
        <v>3125</v>
      </c>
      <c r="I300" t="s">
        <v>4684</v>
      </c>
    </row>
    <row r="301" spans="1:11">
      <c r="A301" s="69" t="s">
        <v>5472</v>
      </c>
      <c r="B301" t="s">
        <v>73</v>
      </c>
      <c r="C301" t="s">
        <v>3105</v>
      </c>
      <c r="D301" t="s">
        <v>2957</v>
      </c>
      <c r="E301" t="s">
        <v>3106</v>
      </c>
      <c r="G301" t="s">
        <v>3683</v>
      </c>
      <c r="H301" t="s">
        <v>3125</v>
      </c>
      <c r="I301" t="s">
        <v>4684</v>
      </c>
    </row>
    <row r="302" spans="1:11">
      <c r="A302" s="69" t="s">
        <v>5472</v>
      </c>
      <c r="B302" t="s">
        <v>73</v>
      </c>
      <c r="C302" t="s">
        <v>3344</v>
      </c>
      <c r="D302" t="s">
        <v>74</v>
      </c>
      <c r="E302" t="s">
        <v>217</v>
      </c>
      <c r="G302" t="s">
        <v>3683</v>
      </c>
      <c r="H302" t="s">
        <v>217</v>
      </c>
      <c r="I302" t="s">
        <v>4684</v>
      </c>
    </row>
    <row r="303" spans="1:11">
      <c r="A303" s="69" t="s">
        <v>5472</v>
      </c>
      <c r="B303" t="s">
        <v>73</v>
      </c>
      <c r="C303" t="s">
        <v>3345</v>
      </c>
      <c r="D303" t="s">
        <v>74</v>
      </c>
      <c r="E303" t="s">
        <v>217</v>
      </c>
      <c r="G303" t="s">
        <v>3683</v>
      </c>
      <c r="H303" t="s">
        <v>217</v>
      </c>
      <c r="I303" t="s">
        <v>4684</v>
      </c>
    </row>
    <row r="304" spans="1:11">
      <c r="A304" s="69" t="s">
        <v>5472</v>
      </c>
      <c r="B304" t="s">
        <v>73</v>
      </c>
      <c r="C304" t="s">
        <v>3346</v>
      </c>
      <c r="D304" t="s">
        <v>61</v>
      </c>
      <c r="E304" t="s">
        <v>217</v>
      </c>
      <c r="G304" t="s">
        <v>3683</v>
      </c>
      <c r="H304" t="s">
        <v>217</v>
      </c>
      <c r="I304" t="s">
        <v>4684</v>
      </c>
    </row>
    <row r="305" spans="1:9">
      <c r="A305" s="69" t="s">
        <v>5472</v>
      </c>
      <c r="B305" t="s">
        <v>73</v>
      </c>
      <c r="C305" t="s">
        <v>3347</v>
      </c>
      <c r="D305" t="s">
        <v>75</v>
      </c>
      <c r="E305" t="s">
        <v>3125</v>
      </c>
      <c r="G305" t="s">
        <v>3683</v>
      </c>
      <c r="H305" t="s">
        <v>3125</v>
      </c>
      <c r="I305" t="s">
        <v>4684</v>
      </c>
    </row>
    <row r="306" spans="1:9">
      <c r="A306" s="69" t="s">
        <v>5472</v>
      </c>
      <c r="B306" t="s">
        <v>73</v>
      </c>
      <c r="C306" t="s">
        <v>3348</v>
      </c>
      <c r="D306" t="s">
        <v>75</v>
      </c>
      <c r="E306" t="s">
        <v>3125</v>
      </c>
      <c r="G306" t="s">
        <v>3683</v>
      </c>
      <c r="H306" t="s">
        <v>3125</v>
      </c>
      <c r="I306" t="s">
        <v>4684</v>
      </c>
    </row>
    <row r="307" spans="1:9">
      <c r="A307" s="69" t="s">
        <v>5472</v>
      </c>
      <c r="B307" t="s">
        <v>73</v>
      </c>
      <c r="C307" t="s">
        <v>2970</v>
      </c>
      <c r="D307" t="s">
        <v>2957</v>
      </c>
      <c r="E307" t="s">
        <v>2847</v>
      </c>
      <c r="G307" t="s">
        <v>3683</v>
      </c>
      <c r="H307" t="s">
        <v>3416</v>
      </c>
      <c r="I307" t="s">
        <v>4684</v>
      </c>
    </row>
    <row r="308" spans="1:9">
      <c r="A308" s="69" t="s">
        <v>5472</v>
      </c>
      <c r="B308" t="s">
        <v>73</v>
      </c>
      <c r="C308" t="s">
        <v>3349</v>
      </c>
      <c r="D308" t="s">
        <v>75</v>
      </c>
      <c r="E308" t="s">
        <v>217</v>
      </c>
      <c r="F308" t="s">
        <v>3350</v>
      </c>
      <c r="G308" t="s">
        <v>3683</v>
      </c>
      <c r="H308" t="s">
        <v>217</v>
      </c>
      <c r="I308" t="s">
        <v>4684</v>
      </c>
    </row>
    <row r="309" spans="1:9">
      <c r="A309" s="69" t="s">
        <v>5472</v>
      </c>
      <c r="B309" t="s">
        <v>73</v>
      </c>
      <c r="C309" t="s">
        <v>2971</v>
      </c>
      <c r="D309" t="s">
        <v>2957</v>
      </c>
      <c r="E309" t="s">
        <v>2847</v>
      </c>
      <c r="G309" t="s">
        <v>3683</v>
      </c>
      <c r="H309" t="s">
        <v>3416</v>
      </c>
      <c r="I309" t="s">
        <v>4684</v>
      </c>
    </row>
    <row r="310" spans="1:9">
      <c r="A310" s="69" t="s">
        <v>5472</v>
      </c>
      <c r="B310" t="s">
        <v>81</v>
      </c>
      <c r="C310" t="s">
        <v>3352</v>
      </c>
      <c r="D310" t="s">
        <v>82</v>
      </c>
      <c r="E310" t="s">
        <v>217</v>
      </c>
      <c r="G310" t="s">
        <v>3683</v>
      </c>
      <c r="H310" t="s">
        <v>217</v>
      </c>
      <c r="I310" t="s">
        <v>4688</v>
      </c>
    </row>
    <row r="311" spans="1:9">
      <c r="A311" s="69" t="s">
        <v>5472</v>
      </c>
      <c r="B311" t="s">
        <v>81</v>
      </c>
      <c r="C311" t="s">
        <v>3353</v>
      </c>
      <c r="D311" t="s">
        <v>84</v>
      </c>
      <c r="E311" t="s">
        <v>217</v>
      </c>
      <c r="G311" t="s">
        <v>3683</v>
      </c>
      <c r="H311" t="s">
        <v>217</v>
      </c>
      <c r="I311" t="s">
        <v>4688</v>
      </c>
    </row>
    <row r="312" spans="1:9">
      <c r="A312" s="69" t="s">
        <v>5472</v>
      </c>
      <c r="B312" t="s">
        <v>86</v>
      </c>
      <c r="C312" t="s">
        <v>3355</v>
      </c>
      <c r="D312" t="s">
        <v>2974</v>
      </c>
      <c r="E312" t="s">
        <v>3125</v>
      </c>
      <c r="F312" t="s">
        <v>3356</v>
      </c>
      <c r="G312" t="s">
        <v>3683</v>
      </c>
      <c r="H312" t="s">
        <v>3125</v>
      </c>
      <c r="I312" t="s">
        <v>4692</v>
      </c>
    </row>
    <row r="313" spans="1:9">
      <c r="A313" s="69" t="s">
        <v>5472</v>
      </c>
      <c r="B313" t="s">
        <v>86</v>
      </c>
      <c r="C313" t="s">
        <v>3357</v>
      </c>
      <c r="D313" t="s">
        <v>88</v>
      </c>
      <c r="E313" t="s">
        <v>217</v>
      </c>
      <c r="F313" t="s">
        <v>3358</v>
      </c>
      <c r="G313" t="s">
        <v>3683</v>
      </c>
      <c r="H313" t="s">
        <v>217</v>
      </c>
      <c r="I313" t="s">
        <v>4692</v>
      </c>
    </row>
    <row r="314" spans="1:9">
      <c r="A314" s="69" t="s">
        <v>5472</v>
      </c>
      <c r="B314" t="s">
        <v>86</v>
      </c>
      <c r="C314" t="s">
        <v>3359</v>
      </c>
      <c r="D314" t="s">
        <v>3117</v>
      </c>
      <c r="E314" t="s">
        <v>217</v>
      </c>
      <c r="F314" t="s">
        <v>3360</v>
      </c>
      <c r="G314" t="s">
        <v>3683</v>
      </c>
      <c r="H314" t="s">
        <v>217</v>
      </c>
      <c r="I314" t="s">
        <v>4692</v>
      </c>
    </row>
    <row r="315" spans="1:9">
      <c r="A315" s="69" t="s">
        <v>5472</v>
      </c>
      <c r="B315" t="s">
        <v>86</v>
      </c>
      <c r="C315" t="s">
        <v>3116</v>
      </c>
      <c r="D315" t="s">
        <v>3117</v>
      </c>
      <c r="E315" t="s">
        <v>1889</v>
      </c>
      <c r="G315" t="s">
        <v>3683</v>
      </c>
      <c r="H315" t="s">
        <v>217</v>
      </c>
      <c r="I315" t="s">
        <v>4692</v>
      </c>
    </row>
    <row r="316" spans="1:9">
      <c r="A316" s="69" t="s">
        <v>5472</v>
      </c>
      <c r="B316" t="s">
        <v>86</v>
      </c>
      <c r="C316" t="s">
        <v>3361</v>
      </c>
      <c r="D316" t="s">
        <v>85</v>
      </c>
      <c r="E316" t="s">
        <v>217</v>
      </c>
      <c r="G316" t="s">
        <v>3683</v>
      </c>
      <c r="H316" t="s">
        <v>217</v>
      </c>
      <c r="I316" t="s">
        <v>4692</v>
      </c>
    </row>
    <row r="317" spans="1:9">
      <c r="A317" s="69" t="s">
        <v>5472</v>
      </c>
      <c r="B317" t="s">
        <v>86</v>
      </c>
      <c r="C317" t="s">
        <v>2992</v>
      </c>
      <c r="D317" t="s">
        <v>2993</v>
      </c>
      <c r="E317" t="s">
        <v>2847</v>
      </c>
      <c r="G317" t="s">
        <v>3683</v>
      </c>
      <c r="H317" t="s">
        <v>3416</v>
      </c>
      <c r="I317" t="s">
        <v>4692</v>
      </c>
    </row>
    <row r="318" spans="1:9">
      <c r="A318" s="69" t="s">
        <v>5472</v>
      </c>
      <c r="B318" t="s">
        <v>86</v>
      </c>
      <c r="C318" t="s">
        <v>2992</v>
      </c>
      <c r="D318" t="s">
        <v>2993</v>
      </c>
      <c r="E318" t="s">
        <v>2847</v>
      </c>
      <c r="G318" t="s">
        <v>3683</v>
      </c>
      <c r="H318" t="s">
        <v>3416</v>
      </c>
      <c r="I318" t="s">
        <v>4692</v>
      </c>
    </row>
    <row r="319" spans="1:9">
      <c r="A319" s="69" t="s">
        <v>5472</v>
      </c>
      <c r="B319" t="s">
        <v>87</v>
      </c>
      <c r="C319" t="s">
        <v>3363</v>
      </c>
      <c r="D319" t="s">
        <v>90</v>
      </c>
      <c r="E319" t="s">
        <v>3125</v>
      </c>
      <c r="G319" t="s">
        <v>3683</v>
      </c>
      <c r="H319" t="s">
        <v>3125</v>
      </c>
      <c r="I319" t="s">
        <v>4696</v>
      </c>
    </row>
    <row r="320" spans="1:9">
      <c r="A320" s="69" t="s">
        <v>5472</v>
      </c>
      <c r="B320" t="s">
        <v>87</v>
      </c>
      <c r="C320" t="s">
        <v>3364</v>
      </c>
      <c r="D320" t="s">
        <v>88</v>
      </c>
      <c r="E320" t="s">
        <v>217</v>
      </c>
      <c r="G320" t="s">
        <v>3683</v>
      </c>
      <c r="H320" t="s">
        <v>217</v>
      </c>
      <c r="I320" t="s">
        <v>4696</v>
      </c>
    </row>
    <row r="321" spans="1:11">
      <c r="A321" s="69" t="s">
        <v>5472</v>
      </c>
      <c r="B321" t="s">
        <v>92</v>
      </c>
      <c r="C321" t="s">
        <v>3366</v>
      </c>
      <c r="D321" t="s">
        <v>93</v>
      </c>
      <c r="E321" t="s">
        <v>217</v>
      </c>
      <c r="G321" t="s">
        <v>3683</v>
      </c>
      <c r="H321" t="s">
        <v>217</v>
      </c>
      <c r="I321" t="s">
        <v>4700</v>
      </c>
    </row>
    <row r="322" spans="1:11">
      <c r="A322" s="69" t="s">
        <v>5472</v>
      </c>
      <c r="B322" t="s">
        <v>92</v>
      </c>
      <c r="C322" t="s">
        <v>3367</v>
      </c>
      <c r="D322" t="s">
        <v>93</v>
      </c>
      <c r="E322" t="s">
        <v>3125</v>
      </c>
      <c r="F322" t="s">
        <v>3368</v>
      </c>
      <c r="G322" t="s">
        <v>3683</v>
      </c>
      <c r="H322" t="s">
        <v>3125</v>
      </c>
      <c r="I322" t="s">
        <v>4700</v>
      </c>
    </row>
    <row r="323" spans="1:11">
      <c r="A323" s="69" t="s">
        <v>5472</v>
      </c>
      <c r="B323" t="s">
        <v>92</v>
      </c>
      <c r="C323" t="s">
        <v>3001</v>
      </c>
      <c r="D323" t="s">
        <v>94</v>
      </c>
      <c r="E323" t="s">
        <v>3002</v>
      </c>
      <c r="F323" t="s">
        <v>3004</v>
      </c>
      <c r="G323" t="s">
        <v>2340</v>
      </c>
      <c r="H323" t="s">
        <v>3003</v>
      </c>
      <c r="I323" t="s">
        <v>4700</v>
      </c>
      <c r="J323" t="s">
        <v>5499</v>
      </c>
      <c r="K323" t="s">
        <v>217</v>
      </c>
    </row>
    <row r="324" spans="1:11">
      <c r="A324" s="69" t="s">
        <v>5472</v>
      </c>
      <c r="B324" t="s">
        <v>92</v>
      </c>
      <c r="C324" t="s">
        <v>3370</v>
      </c>
      <c r="D324" t="s">
        <v>94</v>
      </c>
      <c r="E324" t="s">
        <v>3257</v>
      </c>
      <c r="F324" t="s">
        <v>3371</v>
      </c>
      <c r="G324" t="s">
        <v>3683</v>
      </c>
      <c r="H324" t="s">
        <v>217</v>
      </c>
      <c r="I324" t="s">
        <v>4700</v>
      </c>
    </row>
    <row r="325" spans="1:11">
      <c r="A325" s="69" t="s">
        <v>5472</v>
      </c>
      <c r="B325" t="s">
        <v>92</v>
      </c>
      <c r="C325" t="s">
        <v>3372</v>
      </c>
      <c r="D325" t="s">
        <v>93</v>
      </c>
      <c r="E325" t="s">
        <v>3373</v>
      </c>
      <c r="G325" t="s">
        <v>3683</v>
      </c>
      <c r="H325" t="s">
        <v>217</v>
      </c>
      <c r="I325" t="s">
        <v>4700</v>
      </c>
    </row>
    <row r="326" spans="1:11">
      <c r="A326" s="69" t="s">
        <v>5472</v>
      </c>
      <c r="B326" t="s">
        <v>92</v>
      </c>
      <c r="C326" t="s">
        <v>3374</v>
      </c>
      <c r="D326" t="s">
        <v>93</v>
      </c>
      <c r="E326" t="s">
        <v>3375</v>
      </c>
      <c r="F326" t="s">
        <v>3376</v>
      </c>
      <c r="G326" t="s">
        <v>3683</v>
      </c>
      <c r="H326" t="s">
        <v>217</v>
      </c>
      <c r="I326" t="s">
        <v>4700</v>
      </c>
    </row>
    <row r="327" spans="1:11">
      <c r="A327" s="69" t="s">
        <v>5472</v>
      </c>
      <c r="B327" t="s">
        <v>92</v>
      </c>
      <c r="C327" t="s">
        <v>3377</v>
      </c>
      <c r="D327" t="s">
        <v>93</v>
      </c>
      <c r="E327" t="s">
        <v>3378</v>
      </c>
      <c r="F327" t="s">
        <v>3379</v>
      </c>
      <c r="G327" t="s">
        <v>3683</v>
      </c>
      <c r="H327" t="s">
        <v>217</v>
      </c>
      <c r="I327" t="s">
        <v>4700</v>
      </c>
    </row>
    <row r="328" spans="1:11">
      <c r="A328" s="69" t="s">
        <v>5472</v>
      </c>
      <c r="B328" t="s">
        <v>98</v>
      </c>
      <c r="C328" t="s">
        <v>3381</v>
      </c>
      <c r="D328" t="s">
        <v>99</v>
      </c>
      <c r="E328" t="s">
        <v>3382</v>
      </c>
      <c r="F328" t="s">
        <v>3383</v>
      </c>
      <c r="G328" t="s">
        <v>3683</v>
      </c>
      <c r="H328" t="s">
        <v>217</v>
      </c>
      <c r="I328" t="s">
        <v>4704</v>
      </c>
    </row>
    <row r="329" spans="1:11">
      <c r="A329" s="69" t="s">
        <v>5472</v>
      </c>
      <c r="B329" t="s">
        <v>98</v>
      </c>
      <c r="C329" t="s">
        <v>3013</v>
      </c>
      <c r="D329" t="s">
        <v>104</v>
      </c>
      <c r="E329" t="s">
        <v>2847</v>
      </c>
      <c r="G329" t="s">
        <v>3683</v>
      </c>
      <c r="H329" t="s">
        <v>3416</v>
      </c>
      <c r="I329" t="s">
        <v>4704</v>
      </c>
    </row>
    <row r="330" spans="1:11">
      <c r="A330" s="69" t="s">
        <v>5472</v>
      </c>
      <c r="B330" t="s">
        <v>98</v>
      </c>
      <c r="C330" t="s">
        <v>3014</v>
      </c>
      <c r="D330" t="s">
        <v>101</v>
      </c>
      <c r="E330" t="s">
        <v>3015</v>
      </c>
      <c r="F330" t="s">
        <v>3016</v>
      </c>
      <c r="G330" t="s">
        <v>3683</v>
      </c>
      <c r="H330" t="s">
        <v>217</v>
      </c>
      <c r="I330" t="s">
        <v>4704</v>
      </c>
    </row>
    <row r="331" spans="1:11">
      <c r="A331" s="69" t="s">
        <v>5472</v>
      </c>
      <c r="B331" t="s">
        <v>98</v>
      </c>
      <c r="C331" t="s">
        <v>3017</v>
      </c>
      <c r="D331" t="s">
        <v>2957</v>
      </c>
      <c r="E331" t="s">
        <v>2847</v>
      </c>
      <c r="G331" t="s">
        <v>3683</v>
      </c>
      <c r="H331" t="s">
        <v>3416</v>
      </c>
      <c r="I331" t="s">
        <v>4704</v>
      </c>
    </row>
    <row r="332" spans="1:11">
      <c r="A332" s="69" t="s">
        <v>5472</v>
      </c>
      <c r="B332" t="s">
        <v>98</v>
      </c>
      <c r="C332" t="s">
        <v>3384</v>
      </c>
      <c r="D332" t="s">
        <v>2957</v>
      </c>
      <c r="E332" t="s">
        <v>217</v>
      </c>
      <c r="G332" t="s">
        <v>3683</v>
      </c>
      <c r="H332" t="s">
        <v>217</v>
      </c>
      <c r="I332" t="s">
        <v>4704</v>
      </c>
    </row>
    <row r="333" spans="1:11">
      <c r="A333" s="69" t="s">
        <v>5205</v>
      </c>
      <c r="B333" t="s">
        <v>55</v>
      </c>
      <c r="C333" t="s">
        <v>2843</v>
      </c>
      <c r="D333" t="s">
        <v>35</v>
      </c>
      <c r="E333" t="s">
        <v>2844</v>
      </c>
      <c r="F333" t="s">
        <v>2845</v>
      </c>
      <c r="G333" t="s">
        <v>3683</v>
      </c>
      <c r="H333" t="s">
        <v>3622</v>
      </c>
      <c r="I333" t="s">
        <v>4637</v>
      </c>
    </row>
    <row r="334" spans="1:11">
      <c r="A334" s="69" t="s">
        <v>5205</v>
      </c>
      <c r="B334" t="s">
        <v>70</v>
      </c>
      <c r="C334" t="s">
        <v>2902</v>
      </c>
      <c r="D334" t="s">
        <v>35</v>
      </c>
      <c r="E334" t="s">
        <v>2847</v>
      </c>
      <c r="G334" t="s">
        <v>3683</v>
      </c>
      <c r="H334" t="s">
        <v>2848</v>
      </c>
      <c r="I334" t="s">
        <v>4645</v>
      </c>
    </row>
    <row r="335" spans="1:11">
      <c r="A335" s="69" t="s">
        <v>5205</v>
      </c>
      <c r="B335" t="s">
        <v>72</v>
      </c>
      <c r="C335" t="s">
        <v>3471</v>
      </c>
      <c r="D335" t="s">
        <v>33</v>
      </c>
      <c r="E335" t="s">
        <v>3472</v>
      </c>
      <c r="F335" t="s">
        <v>3474</v>
      </c>
      <c r="G335" t="s">
        <v>3683</v>
      </c>
      <c r="H335" t="s">
        <v>238</v>
      </c>
      <c r="I335" t="s">
        <v>4653</v>
      </c>
    </row>
    <row r="336" spans="1:11">
      <c r="A336" s="69" t="s">
        <v>5205</v>
      </c>
      <c r="B336" t="s">
        <v>14</v>
      </c>
      <c r="C336" t="s">
        <v>2954</v>
      </c>
      <c r="D336" t="s">
        <v>17</v>
      </c>
      <c r="E336" t="s">
        <v>2854</v>
      </c>
      <c r="F336" t="s">
        <v>2955</v>
      </c>
      <c r="G336" t="s">
        <v>3683</v>
      </c>
      <c r="H336" t="s">
        <v>2841</v>
      </c>
      <c r="I336" t="s">
        <v>4664</v>
      </c>
    </row>
    <row r="337" spans="1:11">
      <c r="A337" s="69" t="s">
        <v>5205</v>
      </c>
      <c r="B337" t="s">
        <v>14</v>
      </c>
      <c r="C337" t="s">
        <v>2956</v>
      </c>
      <c r="D337" t="s">
        <v>2957</v>
      </c>
      <c r="E337" t="s">
        <v>1333</v>
      </c>
      <c r="G337" t="s">
        <v>2751</v>
      </c>
      <c r="H337" t="s">
        <v>1333</v>
      </c>
      <c r="I337" t="s">
        <v>4664</v>
      </c>
      <c r="J337" t="s">
        <v>5500</v>
      </c>
      <c r="K337" t="s">
        <v>238</v>
      </c>
    </row>
    <row r="338" spans="1:11">
      <c r="A338" s="69" t="s">
        <v>5205</v>
      </c>
      <c r="B338" t="s">
        <v>14</v>
      </c>
      <c r="C338" t="s">
        <v>2958</v>
      </c>
      <c r="E338" t="s">
        <v>2959</v>
      </c>
      <c r="G338" t="s">
        <v>2751</v>
      </c>
      <c r="H338" t="s">
        <v>1333</v>
      </c>
      <c r="I338" t="s">
        <v>4664</v>
      </c>
      <c r="J338" t="s">
        <v>5500</v>
      </c>
      <c r="K338" t="s">
        <v>238</v>
      </c>
    </row>
    <row r="339" spans="1:11">
      <c r="A339" s="69" t="s">
        <v>5205</v>
      </c>
      <c r="B339" t="s">
        <v>4398</v>
      </c>
      <c r="C339" t="s">
        <v>3304</v>
      </c>
      <c r="D339" t="s">
        <v>2980</v>
      </c>
      <c r="E339" t="s">
        <v>3305</v>
      </c>
      <c r="G339" t="s">
        <v>3683</v>
      </c>
      <c r="H339" t="s">
        <v>3685</v>
      </c>
      <c r="I339" t="s">
        <v>4672</v>
      </c>
    </row>
    <row r="340" spans="1:11">
      <c r="A340" s="69" t="s">
        <v>5205</v>
      </c>
      <c r="B340" t="s">
        <v>47</v>
      </c>
      <c r="C340" t="s">
        <v>3636</v>
      </c>
      <c r="D340" t="s">
        <v>3314</v>
      </c>
      <c r="E340" t="s">
        <v>3637</v>
      </c>
      <c r="G340" t="s">
        <v>3683</v>
      </c>
      <c r="H340" t="s">
        <v>3625</v>
      </c>
      <c r="I340" t="s">
        <v>4676</v>
      </c>
    </row>
    <row r="341" spans="1:11">
      <c r="A341" s="69" t="s">
        <v>5205</v>
      </c>
      <c r="B341" t="s">
        <v>60</v>
      </c>
      <c r="C341" t="s">
        <v>2961</v>
      </c>
      <c r="D341" t="s">
        <v>10</v>
      </c>
      <c r="E341" t="s">
        <v>2847</v>
      </c>
      <c r="G341" t="s">
        <v>3683</v>
      </c>
      <c r="H341" t="s">
        <v>2848</v>
      </c>
      <c r="I341" t="s">
        <v>4680</v>
      </c>
    </row>
    <row r="342" spans="1:11">
      <c r="A342" s="69" t="s">
        <v>5205</v>
      </c>
      <c r="B342" t="s">
        <v>60</v>
      </c>
      <c r="C342" t="s">
        <v>2962</v>
      </c>
      <c r="D342" t="s">
        <v>10</v>
      </c>
      <c r="E342" t="s">
        <v>2847</v>
      </c>
      <c r="G342" t="s">
        <v>3683</v>
      </c>
      <c r="H342" t="s">
        <v>2848</v>
      </c>
      <c r="I342" t="s">
        <v>4680</v>
      </c>
    </row>
    <row r="343" spans="1:11">
      <c r="A343" s="69" t="s">
        <v>5205</v>
      </c>
      <c r="B343" t="s">
        <v>60</v>
      </c>
      <c r="C343" t="s">
        <v>2963</v>
      </c>
      <c r="D343" t="s">
        <v>10</v>
      </c>
      <c r="E343" t="s">
        <v>2847</v>
      </c>
      <c r="G343" t="s">
        <v>3683</v>
      </c>
      <c r="H343" t="s">
        <v>2848</v>
      </c>
      <c r="I343" t="s">
        <v>4680</v>
      </c>
    </row>
    <row r="344" spans="1:11">
      <c r="A344" s="69" t="s">
        <v>5205</v>
      </c>
      <c r="B344" t="s">
        <v>60</v>
      </c>
      <c r="C344" t="s">
        <v>2964</v>
      </c>
      <c r="D344" t="s">
        <v>10</v>
      </c>
      <c r="E344" t="s">
        <v>2847</v>
      </c>
      <c r="G344" t="s">
        <v>3683</v>
      </c>
      <c r="H344" t="s">
        <v>2848</v>
      </c>
      <c r="I344" t="s">
        <v>4680</v>
      </c>
    </row>
    <row r="345" spans="1:11">
      <c r="A345" s="69" t="s">
        <v>5205</v>
      </c>
      <c r="B345" t="s">
        <v>54</v>
      </c>
      <c r="C345" t="s">
        <v>2966</v>
      </c>
      <c r="D345" t="s">
        <v>2957</v>
      </c>
      <c r="E345" t="s">
        <v>2847</v>
      </c>
      <c r="G345" t="s">
        <v>3683</v>
      </c>
      <c r="H345" t="s">
        <v>2848</v>
      </c>
      <c r="I345" t="s">
        <v>4682</v>
      </c>
    </row>
    <row r="346" spans="1:11">
      <c r="A346" s="69" t="s">
        <v>5205</v>
      </c>
      <c r="B346" t="s">
        <v>54</v>
      </c>
      <c r="C346" t="s">
        <v>2967</v>
      </c>
      <c r="D346" t="s">
        <v>2957</v>
      </c>
      <c r="E346" t="s">
        <v>2847</v>
      </c>
      <c r="G346" t="s">
        <v>3683</v>
      </c>
      <c r="H346" t="s">
        <v>2848</v>
      </c>
      <c r="I346" t="s">
        <v>4682</v>
      </c>
    </row>
    <row r="347" spans="1:11">
      <c r="A347" s="69" t="s">
        <v>5205</v>
      </c>
      <c r="B347" t="s">
        <v>54</v>
      </c>
      <c r="C347" t="s">
        <v>2968</v>
      </c>
      <c r="D347" t="s">
        <v>2957</v>
      </c>
      <c r="E347" t="s">
        <v>2847</v>
      </c>
      <c r="G347" t="s">
        <v>3683</v>
      </c>
      <c r="H347" t="s">
        <v>2848</v>
      </c>
      <c r="I347" t="s">
        <v>4682</v>
      </c>
    </row>
    <row r="348" spans="1:11">
      <c r="A348" s="69" t="s">
        <v>5205</v>
      </c>
      <c r="B348" t="s">
        <v>73</v>
      </c>
      <c r="C348" t="s">
        <v>2970</v>
      </c>
      <c r="D348" t="s">
        <v>2957</v>
      </c>
      <c r="E348" t="s">
        <v>2847</v>
      </c>
      <c r="G348" t="s">
        <v>3683</v>
      </c>
      <c r="H348" t="s">
        <v>2848</v>
      </c>
      <c r="I348" t="s">
        <v>4684</v>
      </c>
    </row>
    <row r="349" spans="1:11">
      <c r="A349" s="69" t="s">
        <v>5205</v>
      </c>
      <c r="B349" t="s">
        <v>73</v>
      </c>
      <c r="C349" t="s">
        <v>2971</v>
      </c>
      <c r="D349" t="s">
        <v>2957</v>
      </c>
      <c r="E349" t="s">
        <v>2847</v>
      </c>
      <c r="G349" t="s">
        <v>3683</v>
      </c>
      <c r="H349" t="s">
        <v>2848</v>
      </c>
      <c r="I349" t="s">
        <v>4684</v>
      </c>
    </row>
    <row r="350" spans="1:11">
      <c r="A350" s="69" t="s">
        <v>5205</v>
      </c>
      <c r="B350" t="s">
        <v>86</v>
      </c>
      <c r="C350" t="s">
        <v>2973</v>
      </c>
      <c r="D350" t="s">
        <v>2974</v>
      </c>
      <c r="E350" t="s">
        <v>2854</v>
      </c>
      <c r="F350" t="s">
        <v>2975</v>
      </c>
      <c r="G350" t="s">
        <v>3683</v>
      </c>
      <c r="H350" t="s">
        <v>2841</v>
      </c>
      <c r="I350" t="s">
        <v>4692</v>
      </c>
    </row>
    <row r="351" spans="1:11">
      <c r="A351" s="69" t="s">
        <v>5205</v>
      </c>
      <c r="B351" t="s">
        <v>86</v>
      </c>
      <c r="C351" t="s">
        <v>2976</v>
      </c>
      <c r="D351" t="s">
        <v>2977</v>
      </c>
      <c r="E351" t="s">
        <v>2854</v>
      </c>
      <c r="F351" t="s">
        <v>2978</v>
      </c>
      <c r="G351" t="s">
        <v>3683</v>
      </c>
      <c r="H351" t="s">
        <v>2841</v>
      </c>
      <c r="I351" t="s">
        <v>4692</v>
      </c>
    </row>
    <row r="352" spans="1:11">
      <c r="A352" s="69" t="s">
        <v>5205</v>
      </c>
      <c r="B352" t="s">
        <v>86</v>
      </c>
      <c r="C352" t="s">
        <v>2984</v>
      </c>
      <c r="D352" t="s">
        <v>88</v>
      </c>
      <c r="E352" t="s">
        <v>2854</v>
      </c>
      <c r="F352" t="s">
        <v>2985</v>
      </c>
      <c r="G352" t="s">
        <v>3683</v>
      </c>
      <c r="H352" t="s">
        <v>2841</v>
      </c>
      <c r="I352" t="s">
        <v>4692</v>
      </c>
    </row>
    <row r="353" spans="1:11">
      <c r="A353" s="69" t="s">
        <v>5205</v>
      </c>
      <c r="B353" t="s">
        <v>86</v>
      </c>
      <c r="C353" t="s">
        <v>2990</v>
      </c>
      <c r="D353" t="s">
        <v>2957</v>
      </c>
      <c r="E353" t="s">
        <v>2893</v>
      </c>
      <c r="G353" t="s">
        <v>3683</v>
      </c>
      <c r="H353" t="s">
        <v>2894</v>
      </c>
      <c r="I353" t="s">
        <v>4692</v>
      </c>
    </row>
    <row r="354" spans="1:11">
      <c r="A354" s="69" t="s">
        <v>5205</v>
      </c>
      <c r="B354" t="s">
        <v>86</v>
      </c>
      <c r="C354" t="s">
        <v>2991</v>
      </c>
      <c r="D354" t="s">
        <v>2957</v>
      </c>
      <c r="E354" t="s">
        <v>2854</v>
      </c>
      <c r="G354" t="s">
        <v>3683</v>
      </c>
      <c r="H354" t="s">
        <v>2841</v>
      </c>
      <c r="I354" t="s">
        <v>4692</v>
      </c>
    </row>
    <row r="355" spans="1:11">
      <c r="A355" s="69" t="s">
        <v>5205</v>
      </c>
      <c r="B355" t="s">
        <v>86</v>
      </c>
      <c r="C355" t="s">
        <v>2992</v>
      </c>
      <c r="D355" t="s">
        <v>2993</v>
      </c>
      <c r="E355" t="s">
        <v>2847</v>
      </c>
      <c r="G355" t="s">
        <v>3683</v>
      </c>
      <c r="H355" t="s">
        <v>2848</v>
      </c>
      <c r="I355" t="s">
        <v>4692</v>
      </c>
    </row>
    <row r="356" spans="1:11">
      <c r="A356" s="69" t="s">
        <v>5205</v>
      </c>
      <c r="B356" t="s">
        <v>86</v>
      </c>
      <c r="C356" t="s">
        <v>2992</v>
      </c>
      <c r="D356" t="s">
        <v>2993</v>
      </c>
      <c r="E356" t="s">
        <v>2847</v>
      </c>
      <c r="G356" t="s">
        <v>3683</v>
      </c>
      <c r="H356" t="s">
        <v>2848</v>
      </c>
      <c r="I356" t="s">
        <v>4692</v>
      </c>
    </row>
    <row r="357" spans="1:11">
      <c r="A357" s="69" t="s">
        <v>5205</v>
      </c>
      <c r="B357" t="s">
        <v>87</v>
      </c>
      <c r="C357" t="s">
        <v>2995</v>
      </c>
      <c r="D357" t="s">
        <v>2957</v>
      </c>
      <c r="E357" t="s">
        <v>2854</v>
      </c>
      <c r="G357" t="s">
        <v>3683</v>
      </c>
      <c r="H357" t="s">
        <v>2841</v>
      </c>
      <c r="I357" t="s">
        <v>4696</v>
      </c>
    </row>
    <row r="358" spans="1:11">
      <c r="A358" s="69" t="s">
        <v>5205</v>
      </c>
      <c r="B358" t="s">
        <v>92</v>
      </c>
      <c r="C358" t="s">
        <v>3001</v>
      </c>
      <c r="D358" t="s">
        <v>94</v>
      </c>
      <c r="E358" t="s">
        <v>3002</v>
      </c>
      <c r="F358" t="s">
        <v>3004</v>
      </c>
      <c r="G358" t="s">
        <v>2751</v>
      </c>
      <c r="H358" t="s">
        <v>3687</v>
      </c>
      <c r="I358" t="s">
        <v>4700</v>
      </c>
      <c r="J358" t="s">
        <v>5500</v>
      </c>
      <c r="K358" t="s">
        <v>238</v>
      </c>
    </row>
    <row r="359" spans="1:11">
      <c r="A359" s="69" t="s">
        <v>5205</v>
      </c>
      <c r="B359" t="s">
        <v>98</v>
      </c>
      <c r="C359" t="s">
        <v>3011</v>
      </c>
      <c r="D359" t="s">
        <v>2957</v>
      </c>
      <c r="E359" t="s">
        <v>2854</v>
      </c>
      <c r="F359" t="s">
        <v>3012</v>
      </c>
      <c r="G359" t="s">
        <v>3683</v>
      </c>
      <c r="H359" t="s">
        <v>2841</v>
      </c>
      <c r="I359" t="s">
        <v>4704</v>
      </c>
    </row>
    <row r="360" spans="1:11">
      <c r="A360" s="69" t="s">
        <v>5205</v>
      </c>
      <c r="B360" t="s">
        <v>98</v>
      </c>
      <c r="C360" t="s">
        <v>3013</v>
      </c>
      <c r="D360" t="s">
        <v>104</v>
      </c>
      <c r="E360" t="s">
        <v>2847</v>
      </c>
      <c r="G360" t="s">
        <v>3683</v>
      </c>
      <c r="H360" t="s">
        <v>2848</v>
      </c>
      <c r="I360" t="s">
        <v>4704</v>
      </c>
    </row>
    <row r="361" spans="1:11">
      <c r="A361" s="69" t="s">
        <v>5205</v>
      </c>
      <c r="B361" t="s">
        <v>98</v>
      </c>
      <c r="C361" t="s">
        <v>3014</v>
      </c>
      <c r="D361" t="s">
        <v>101</v>
      </c>
      <c r="E361" t="s">
        <v>3015</v>
      </c>
      <c r="F361" t="s">
        <v>3016</v>
      </c>
      <c r="G361" t="s">
        <v>3683</v>
      </c>
      <c r="H361" t="s">
        <v>2841</v>
      </c>
      <c r="I361" t="s">
        <v>4704</v>
      </c>
    </row>
    <row r="362" spans="1:11">
      <c r="A362" s="69" t="s">
        <v>5205</v>
      </c>
      <c r="B362" t="s">
        <v>98</v>
      </c>
      <c r="C362" t="s">
        <v>3017</v>
      </c>
      <c r="D362" t="s">
        <v>2957</v>
      </c>
      <c r="E362" t="s">
        <v>2847</v>
      </c>
      <c r="G362" t="s">
        <v>3683</v>
      </c>
      <c r="H362" t="s">
        <v>2848</v>
      </c>
      <c r="I362" t="s">
        <v>4704</v>
      </c>
    </row>
    <row r="363" spans="1:11">
      <c r="A363" s="69" t="s">
        <v>4847</v>
      </c>
      <c r="B363" t="s">
        <v>55</v>
      </c>
      <c r="C363" t="s">
        <v>2843</v>
      </c>
      <c r="D363" t="s">
        <v>35</v>
      </c>
      <c r="E363" t="s">
        <v>2844</v>
      </c>
      <c r="F363" t="s">
        <v>2845</v>
      </c>
      <c r="G363" t="s">
        <v>3683</v>
      </c>
      <c r="H363" t="s">
        <v>3689</v>
      </c>
      <c r="I363" t="s">
        <v>4637</v>
      </c>
    </row>
    <row r="364" spans="1:11">
      <c r="A364" s="69" t="s">
        <v>4847</v>
      </c>
      <c r="B364" t="s">
        <v>70</v>
      </c>
      <c r="C364" t="s">
        <v>2902</v>
      </c>
      <c r="D364" t="s">
        <v>35</v>
      </c>
      <c r="E364" t="s">
        <v>2847</v>
      </c>
      <c r="G364" t="s">
        <v>3683</v>
      </c>
      <c r="H364" t="s">
        <v>2848</v>
      </c>
      <c r="I364" t="s">
        <v>4645</v>
      </c>
    </row>
    <row r="365" spans="1:11">
      <c r="A365" s="69" t="s">
        <v>4847</v>
      </c>
      <c r="B365" t="s">
        <v>14</v>
      </c>
      <c r="C365" t="s">
        <v>2954</v>
      </c>
      <c r="D365" t="s">
        <v>17</v>
      </c>
      <c r="E365" t="s">
        <v>2854</v>
      </c>
      <c r="F365" t="s">
        <v>2955</v>
      </c>
      <c r="G365" t="s">
        <v>3683</v>
      </c>
      <c r="H365" t="s">
        <v>2841</v>
      </c>
      <c r="I365" t="s">
        <v>4664</v>
      </c>
    </row>
    <row r="366" spans="1:11">
      <c r="A366" s="69" t="s">
        <v>4847</v>
      </c>
      <c r="B366" t="s">
        <v>14</v>
      </c>
      <c r="C366" t="s">
        <v>2956</v>
      </c>
      <c r="D366" t="s">
        <v>2957</v>
      </c>
      <c r="E366" t="s">
        <v>1333</v>
      </c>
      <c r="G366" t="s">
        <v>2767</v>
      </c>
      <c r="H366" t="s">
        <v>1333</v>
      </c>
      <c r="I366" t="s">
        <v>4664</v>
      </c>
      <c r="J366" t="s">
        <v>5501</v>
      </c>
      <c r="K366" t="s">
        <v>231</v>
      </c>
    </row>
    <row r="367" spans="1:11">
      <c r="A367" s="69" t="s">
        <v>4847</v>
      </c>
      <c r="B367" t="s">
        <v>14</v>
      </c>
      <c r="C367" t="s">
        <v>2958</v>
      </c>
      <c r="E367" t="s">
        <v>2959</v>
      </c>
      <c r="G367" t="s">
        <v>2767</v>
      </c>
      <c r="H367" t="s">
        <v>1333</v>
      </c>
      <c r="I367" t="s">
        <v>4664</v>
      </c>
      <c r="J367" t="s">
        <v>5501</v>
      </c>
      <c r="K367" t="s">
        <v>231</v>
      </c>
    </row>
    <row r="368" spans="1:11">
      <c r="A368" s="69" t="s">
        <v>4847</v>
      </c>
      <c r="B368" t="s">
        <v>60</v>
      </c>
      <c r="C368" t="s">
        <v>2961</v>
      </c>
      <c r="D368" t="s">
        <v>10</v>
      </c>
      <c r="E368" t="s">
        <v>2847</v>
      </c>
      <c r="G368" t="s">
        <v>3683</v>
      </c>
      <c r="H368" t="s">
        <v>2848</v>
      </c>
      <c r="I368" t="s">
        <v>4680</v>
      </c>
    </row>
    <row r="369" spans="1:9">
      <c r="A369" s="69" t="s">
        <v>4847</v>
      </c>
      <c r="B369" t="s">
        <v>60</v>
      </c>
      <c r="C369" t="s">
        <v>2962</v>
      </c>
      <c r="D369" t="s">
        <v>10</v>
      </c>
      <c r="E369" t="s">
        <v>2847</v>
      </c>
      <c r="G369" t="s">
        <v>3683</v>
      </c>
      <c r="H369" t="s">
        <v>2848</v>
      </c>
      <c r="I369" t="s">
        <v>4680</v>
      </c>
    </row>
    <row r="370" spans="1:9">
      <c r="A370" s="69" t="s">
        <v>4847</v>
      </c>
      <c r="B370" t="s">
        <v>60</v>
      </c>
      <c r="C370" t="s">
        <v>2963</v>
      </c>
      <c r="D370" t="s">
        <v>10</v>
      </c>
      <c r="E370" t="s">
        <v>2847</v>
      </c>
      <c r="G370" t="s">
        <v>3683</v>
      </c>
      <c r="H370" t="s">
        <v>2848</v>
      </c>
      <c r="I370" t="s">
        <v>4680</v>
      </c>
    </row>
    <row r="371" spans="1:9">
      <c r="A371" s="69" t="s">
        <v>4847</v>
      </c>
      <c r="B371" t="s">
        <v>60</v>
      </c>
      <c r="C371" t="s">
        <v>2964</v>
      </c>
      <c r="D371" t="s">
        <v>10</v>
      </c>
      <c r="E371" t="s">
        <v>2847</v>
      </c>
      <c r="G371" t="s">
        <v>3683</v>
      </c>
      <c r="H371" t="s">
        <v>2848</v>
      </c>
      <c r="I371" t="s">
        <v>4680</v>
      </c>
    </row>
    <row r="372" spans="1:9">
      <c r="A372" s="69" t="s">
        <v>4847</v>
      </c>
      <c r="B372" t="s">
        <v>54</v>
      </c>
      <c r="C372" t="s">
        <v>2966</v>
      </c>
      <c r="D372" t="s">
        <v>2957</v>
      </c>
      <c r="E372" t="s">
        <v>2847</v>
      </c>
      <c r="G372" t="s">
        <v>3683</v>
      </c>
      <c r="H372" t="s">
        <v>2848</v>
      </c>
      <c r="I372" t="s">
        <v>4682</v>
      </c>
    </row>
    <row r="373" spans="1:9">
      <c r="A373" s="69" t="s">
        <v>4847</v>
      </c>
      <c r="B373" t="s">
        <v>54</v>
      </c>
      <c r="C373" t="s">
        <v>2967</v>
      </c>
      <c r="D373" t="s">
        <v>2957</v>
      </c>
      <c r="E373" t="s">
        <v>2847</v>
      </c>
      <c r="G373" t="s">
        <v>3683</v>
      </c>
      <c r="H373" t="s">
        <v>2848</v>
      </c>
      <c r="I373" t="s">
        <v>4682</v>
      </c>
    </row>
    <row r="374" spans="1:9">
      <c r="A374" s="69" t="s">
        <v>4847</v>
      </c>
      <c r="B374" t="s">
        <v>54</v>
      </c>
      <c r="C374" t="s">
        <v>2968</v>
      </c>
      <c r="D374" t="s">
        <v>2957</v>
      </c>
      <c r="E374" t="s">
        <v>2847</v>
      </c>
      <c r="G374" t="s">
        <v>3683</v>
      </c>
      <c r="H374" t="s">
        <v>2848</v>
      </c>
      <c r="I374" t="s">
        <v>4682</v>
      </c>
    </row>
    <row r="375" spans="1:9">
      <c r="A375" s="69" t="s">
        <v>4847</v>
      </c>
      <c r="B375" t="s">
        <v>73</v>
      </c>
      <c r="C375" t="s">
        <v>2970</v>
      </c>
      <c r="D375" t="s">
        <v>2957</v>
      </c>
      <c r="E375" t="s">
        <v>2847</v>
      </c>
      <c r="G375" t="s">
        <v>3683</v>
      </c>
      <c r="H375" t="s">
        <v>2848</v>
      </c>
      <c r="I375" t="s">
        <v>4684</v>
      </c>
    </row>
    <row r="376" spans="1:9">
      <c r="A376" s="69" t="s">
        <v>4847</v>
      </c>
      <c r="B376" t="s">
        <v>73</v>
      </c>
      <c r="C376" t="s">
        <v>2971</v>
      </c>
      <c r="D376" t="s">
        <v>2957</v>
      </c>
      <c r="E376" t="s">
        <v>2847</v>
      </c>
      <c r="G376" t="s">
        <v>3683</v>
      </c>
      <c r="H376" t="s">
        <v>2848</v>
      </c>
      <c r="I376" t="s">
        <v>4684</v>
      </c>
    </row>
    <row r="377" spans="1:9">
      <c r="A377" s="69" t="s">
        <v>4847</v>
      </c>
      <c r="B377" t="s">
        <v>86</v>
      </c>
      <c r="C377" t="s">
        <v>2973</v>
      </c>
      <c r="D377" t="s">
        <v>2974</v>
      </c>
      <c r="E377" t="s">
        <v>2854</v>
      </c>
      <c r="F377" t="s">
        <v>2975</v>
      </c>
      <c r="G377" t="s">
        <v>3683</v>
      </c>
      <c r="H377" t="s">
        <v>2841</v>
      </c>
      <c r="I377" t="s">
        <v>4692</v>
      </c>
    </row>
    <row r="378" spans="1:9">
      <c r="A378" s="69" t="s">
        <v>4847</v>
      </c>
      <c r="B378" t="s">
        <v>86</v>
      </c>
      <c r="C378" t="s">
        <v>2976</v>
      </c>
      <c r="D378" t="s">
        <v>2977</v>
      </c>
      <c r="E378" t="s">
        <v>2854</v>
      </c>
      <c r="F378" t="s">
        <v>2978</v>
      </c>
      <c r="G378" t="s">
        <v>3683</v>
      </c>
      <c r="H378" t="s">
        <v>2841</v>
      </c>
      <c r="I378" t="s">
        <v>4692</v>
      </c>
    </row>
    <row r="379" spans="1:9">
      <c r="A379" s="69" t="s">
        <v>4847</v>
      </c>
      <c r="B379" t="s">
        <v>86</v>
      </c>
      <c r="C379" t="s">
        <v>2984</v>
      </c>
      <c r="D379" t="s">
        <v>88</v>
      </c>
      <c r="E379" t="s">
        <v>2854</v>
      </c>
      <c r="F379" t="s">
        <v>2985</v>
      </c>
      <c r="G379" t="s">
        <v>3683</v>
      </c>
      <c r="H379" t="s">
        <v>2841</v>
      </c>
      <c r="I379" t="s">
        <v>4692</v>
      </c>
    </row>
    <row r="380" spans="1:9">
      <c r="A380" s="69" t="s">
        <v>4847</v>
      </c>
      <c r="B380" t="s">
        <v>86</v>
      </c>
      <c r="C380" t="s">
        <v>2990</v>
      </c>
      <c r="D380" t="s">
        <v>2957</v>
      </c>
      <c r="E380" t="s">
        <v>2893</v>
      </c>
      <c r="G380" t="s">
        <v>3683</v>
      </c>
      <c r="H380" t="s">
        <v>2894</v>
      </c>
      <c r="I380" t="s">
        <v>4692</v>
      </c>
    </row>
    <row r="381" spans="1:9">
      <c r="A381" s="69" t="s">
        <v>4847</v>
      </c>
      <c r="B381" t="s">
        <v>86</v>
      </c>
      <c r="C381" t="s">
        <v>2991</v>
      </c>
      <c r="D381" t="s">
        <v>2957</v>
      </c>
      <c r="E381" t="s">
        <v>2854</v>
      </c>
      <c r="G381" t="s">
        <v>3683</v>
      </c>
      <c r="H381" t="s">
        <v>2841</v>
      </c>
      <c r="I381" t="s">
        <v>4692</v>
      </c>
    </row>
    <row r="382" spans="1:9">
      <c r="A382" s="69" t="s">
        <v>4847</v>
      </c>
      <c r="B382" t="s">
        <v>86</v>
      </c>
      <c r="C382" t="s">
        <v>2992</v>
      </c>
      <c r="D382" t="s">
        <v>2993</v>
      </c>
      <c r="E382" t="s">
        <v>2847</v>
      </c>
      <c r="G382" t="s">
        <v>3683</v>
      </c>
      <c r="H382" t="s">
        <v>2848</v>
      </c>
      <c r="I382" t="s">
        <v>4692</v>
      </c>
    </row>
    <row r="383" spans="1:9">
      <c r="A383" s="69" t="s">
        <v>4847</v>
      </c>
      <c r="B383" t="s">
        <v>86</v>
      </c>
      <c r="C383" t="s">
        <v>2992</v>
      </c>
      <c r="D383" t="s">
        <v>2993</v>
      </c>
      <c r="E383" t="s">
        <v>2847</v>
      </c>
      <c r="G383" t="s">
        <v>3683</v>
      </c>
      <c r="H383" t="s">
        <v>2848</v>
      </c>
      <c r="I383" t="s">
        <v>4692</v>
      </c>
    </row>
    <row r="384" spans="1:9">
      <c r="A384" s="69" t="s">
        <v>4847</v>
      </c>
      <c r="B384" t="s">
        <v>87</v>
      </c>
      <c r="C384" t="s">
        <v>2995</v>
      </c>
      <c r="D384" t="s">
        <v>2957</v>
      </c>
      <c r="E384" t="s">
        <v>2854</v>
      </c>
      <c r="G384" t="s">
        <v>3683</v>
      </c>
      <c r="H384" t="s">
        <v>2841</v>
      </c>
      <c r="I384" t="s">
        <v>4696</v>
      </c>
    </row>
    <row r="385" spans="1:11">
      <c r="A385" s="69" t="s">
        <v>4847</v>
      </c>
      <c r="B385" t="s">
        <v>92</v>
      </c>
      <c r="C385" t="s">
        <v>3001</v>
      </c>
      <c r="D385" t="s">
        <v>94</v>
      </c>
      <c r="E385" t="s">
        <v>3002</v>
      </c>
      <c r="F385" t="s">
        <v>3004</v>
      </c>
      <c r="G385" t="s">
        <v>2767</v>
      </c>
      <c r="H385" t="s">
        <v>3698</v>
      </c>
      <c r="I385" t="s">
        <v>4700</v>
      </c>
      <c r="J385" t="s">
        <v>5501</v>
      </c>
      <c r="K385" t="s">
        <v>231</v>
      </c>
    </row>
    <row r="386" spans="1:11">
      <c r="A386" s="69" t="s">
        <v>4847</v>
      </c>
      <c r="B386" t="s">
        <v>92</v>
      </c>
      <c r="C386" t="s">
        <v>3005</v>
      </c>
      <c r="D386" t="s">
        <v>2957</v>
      </c>
      <c r="E386" t="s">
        <v>3006</v>
      </c>
      <c r="G386" t="s">
        <v>3683</v>
      </c>
      <c r="H386" t="s">
        <v>3437</v>
      </c>
      <c r="I386" t="s">
        <v>4700</v>
      </c>
    </row>
    <row r="387" spans="1:11">
      <c r="A387" s="69" t="s">
        <v>4847</v>
      </c>
      <c r="B387" t="s">
        <v>98</v>
      </c>
      <c r="C387" t="s">
        <v>3011</v>
      </c>
      <c r="D387" t="s">
        <v>2957</v>
      </c>
      <c r="E387" t="s">
        <v>2854</v>
      </c>
      <c r="F387" t="s">
        <v>3012</v>
      </c>
      <c r="G387" t="s">
        <v>3683</v>
      </c>
      <c r="H387" t="s">
        <v>2841</v>
      </c>
      <c r="I387" t="s">
        <v>4704</v>
      </c>
    </row>
    <row r="388" spans="1:11">
      <c r="A388" s="69" t="s">
        <v>4847</v>
      </c>
      <c r="B388" t="s">
        <v>98</v>
      </c>
      <c r="C388" t="s">
        <v>3013</v>
      </c>
      <c r="D388" t="s">
        <v>104</v>
      </c>
      <c r="E388" t="s">
        <v>2847</v>
      </c>
      <c r="G388" t="s">
        <v>3683</v>
      </c>
      <c r="H388" t="s">
        <v>2848</v>
      </c>
      <c r="I388" t="s">
        <v>4704</v>
      </c>
    </row>
    <row r="389" spans="1:11">
      <c r="A389" s="69" t="s">
        <v>4847</v>
      </c>
      <c r="B389" t="s">
        <v>98</v>
      </c>
      <c r="C389" t="s">
        <v>3014</v>
      </c>
      <c r="D389" t="s">
        <v>101</v>
      </c>
      <c r="E389" t="s">
        <v>3015</v>
      </c>
      <c r="F389" t="s">
        <v>3016</v>
      </c>
      <c r="G389" t="s">
        <v>3683</v>
      </c>
      <c r="H389" t="s">
        <v>2841</v>
      </c>
      <c r="I389" t="s">
        <v>4704</v>
      </c>
    </row>
    <row r="390" spans="1:11">
      <c r="A390" s="69" t="s">
        <v>4847</v>
      </c>
      <c r="B390" t="s">
        <v>98</v>
      </c>
      <c r="C390" t="s">
        <v>3017</v>
      </c>
      <c r="D390" t="s">
        <v>2957</v>
      </c>
      <c r="E390" t="s">
        <v>2847</v>
      </c>
      <c r="G390" t="s">
        <v>3683</v>
      </c>
      <c r="H390" t="s">
        <v>2848</v>
      </c>
      <c r="I390" t="s">
        <v>4704</v>
      </c>
    </row>
    <row r="391" spans="1:11">
      <c r="A391" s="69" t="s">
        <v>5481</v>
      </c>
      <c r="B391" t="s">
        <v>55</v>
      </c>
      <c r="C391" t="s">
        <v>2843</v>
      </c>
      <c r="D391" t="s">
        <v>35</v>
      </c>
      <c r="E391" t="s">
        <v>2844</v>
      </c>
      <c r="F391" t="s">
        <v>2845</v>
      </c>
      <c r="G391" t="s">
        <v>2329</v>
      </c>
      <c r="H391" t="s">
        <v>2959</v>
      </c>
      <c r="I391" t="s">
        <v>4637</v>
      </c>
      <c r="J391" t="s">
        <v>5502</v>
      </c>
      <c r="K391" t="s">
        <v>231</v>
      </c>
    </row>
    <row r="392" spans="1:11">
      <c r="A392" s="69" t="s">
        <v>5481</v>
      </c>
      <c r="B392" t="s">
        <v>55</v>
      </c>
      <c r="C392" t="s">
        <v>3135</v>
      </c>
      <c r="D392" t="s">
        <v>36</v>
      </c>
      <c r="E392" t="s">
        <v>217</v>
      </c>
      <c r="F392" t="s">
        <v>3136</v>
      </c>
      <c r="G392" t="s">
        <v>2329</v>
      </c>
      <c r="H392" t="s">
        <v>217</v>
      </c>
      <c r="I392" t="s">
        <v>4637</v>
      </c>
      <c r="J392" t="s">
        <v>5502</v>
      </c>
      <c r="K392" t="s">
        <v>231</v>
      </c>
    </row>
    <row r="393" spans="1:11">
      <c r="A393" s="69" t="s">
        <v>5481</v>
      </c>
      <c r="B393" t="s">
        <v>55</v>
      </c>
      <c r="C393" t="s">
        <v>3147</v>
      </c>
      <c r="D393" t="s">
        <v>36</v>
      </c>
      <c r="E393" t="s">
        <v>3125</v>
      </c>
      <c r="G393" t="s">
        <v>2329</v>
      </c>
      <c r="H393" t="s">
        <v>3125</v>
      </c>
      <c r="I393" t="s">
        <v>4637</v>
      </c>
      <c r="J393" t="s">
        <v>5502</v>
      </c>
      <c r="K393" t="s">
        <v>231</v>
      </c>
    </row>
    <row r="394" spans="1:11">
      <c r="A394" s="69" t="s">
        <v>5481</v>
      </c>
      <c r="B394" t="s">
        <v>55</v>
      </c>
      <c r="C394" t="s">
        <v>3148</v>
      </c>
      <c r="D394" t="s">
        <v>33</v>
      </c>
      <c r="E394" t="s">
        <v>3125</v>
      </c>
      <c r="G394" t="s">
        <v>2329</v>
      </c>
      <c r="H394" t="s">
        <v>3125</v>
      </c>
      <c r="I394" t="s">
        <v>4637</v>
      </c>
      <c r="J394" t="s">
        <v>5502</v>
      </c>
      <c r="K394" t="s">
        <v>231</v>
      </c>
    </row>
    <row r="395" spans="1:11">
      <c r="A395" s="69" t="s">
        <v>5481</v>
      </c>
      <c r="B395" t="s">
        <v>70</v>
      </c>
      <c r="C395" t="s">
        <v>2902</v>
      </c>
      <c r="D395" t="s">
        <v>35</v>
      </c>
      <c r="E395" t="s">
        <v>2847</v>
      </c>
      <c r="G395" t="s">
        <v>2329</v>
      </c>
      <c r="H395" t="s">
        <v>3416</v>
      </c>
      <c r="I395" t="s">
        <v>4645</v>
      </c>
      <c r="J395" t="s">
        <v>5502</v>
      </c>
      <c r="K395" t="s">
        <v>231</v>
      </c>
    </row>
    <row r="396" spans="1:11">
      <c r="A396" s="69" t="s">
        <v>5481</v>
      </c>
      <c r="B396" t="s">
        <v>72</v>
      </c>
      <c r="C396" t="s">
        <v>3207</v>
      </c>
      <c r="D396" t="s">
        <v>36</v>
      </c>
      <c r="E396" t="s">
        <v>3125</v>
      </c>
      <c r="F396" t="s">
        <v>3208</v>
      </c>
      <c r="G396" t="s">
        <v>2329</v>
      </c>
      <c r="H396" t="s">
        <v>3125</v>
      </c>
      <c r="I396" t="s">
        <v>4653</v>
      </c>
      <c r="J396" t="s">
        <v>5502</v>
      </c>
      <c r="K396" t="s">
        <v>231</v>
      </c>
    </row>
    <row r="397" spans="1:11">
      <c r="A397" s="69" t="s">
        <v>5481</v>
      </c>
      <c r="B397" t="s">
        <v>72</v>
      </c>
      <c r="C397" t="s">
        <v>3209</v>
      </c>
      <c r="D397" t="s">
        <v>36</v>
      </c>
      <c r="E397" t="s">
        <v>217</v>
      </c>
      <c r="F397" t="s">
        <v>3210</v>
      </c>
      <c r="G397" t="s">
        <v>2329</v>
      </c>
      <c r="H397" t="s">
        <v>217</v>
      </c>
      <c r="I397" t="s">
        <v>4653</v>
      </c>
      <c r="J397" t="s">
        <v>5502</v>
      </c>
      <c r="K397" t="s">
        <v>231</v>
      </c>
    </row>
    <row r="398" spans="1:11">
      <c r="A398" s="69" t="s">
        <v>5481</v>
      </c>
      <c r="B398" t="s">
        <v>72</v>
      </c>
      <c r="C398" t="s">
        <v>3232</v>
      </c>
      <c r="D398" t="s">
        <v>36</v>
      </c>
      <c r="E398" t="s">
        <v>3125</v>
      </c>
      <c r="G398" t="s">
        <v>2329</v>
      </c>
      <c r="H398" t="s">
        <v>3125</v>
      </c>
      <c r="I398" t="s">
        <v>4653</v>
      </c>
      <c r="J398" t="s">
        <v>5502</v>
      </c>
      <c r="K398" t="s">
        <v>231</v>
      </c>
    </row>
    <row r="399" spans="1:11">
      <c r="A399" s="69" t="s">
        <v>5481</v>
      </c>
      <c r="B399" t="s">
        <v>78</v>
      </c>
      <c r="C399" t="s">
        <v>3238</v>
      </c>
      <c r="D399" t="s">
        <v>33</v>
      </c>
      <c r="E399" t="s">
        <v>3125</v>
      </c>
      <c r="F399" t="s">
        <v>3239</v>
      </c>
      <c r="G399" t="s">
        <v>2329</v>
      </c>
      <c r="H399" t="s">
        <v>3125</v>
      </c>
      <c r="I399" t="s">
        <v>4657</v>
      </c>
      <c r="J399" t="s">
        <v>5502</v>
      </c>
      <c r="K399" t="s">
        <v>231</v>
      </c>
    </row>
    <row r="400" spans="1:11">
      <c r="A400" s="69" t="s">
        <v>5481</v>
      </c>
      <c r="B400" t="s">
        <v>78</v>
      </c>
      <c r="C400" t="s">
        <v>3259</v>
      </c>
      <c r="D400" t="s">
        <v>33</v>
      </c>
      <c r="E400" t="s">
        <v>217</v>
      </c>
      <c r="G400" t="s">
        <v>2329</v>
      </c>
      <c r="H400" t="s">
        <v>217</v>
      </c>
      <c r="I400" t="s">
        <v>4657</v>
      </c>
      <c r="J400" t="s">
        <v>5502</v>
      </c>
      <c r="K400" t="s">
        <v>231</v>
      </c>
    </row>
    <row r="401" spans="1:11">
      <c r="A401" s="69" t="s">
        <v>5481</v>
      </c>
      <c r="B401" t="s">
        <v>14</v>
      </c>
      <c r="C401" t="s">
        <v>2956</v>
      </c>
      <c r="D401" t="s">
        <v>2957</v>
      </c>
      <c r="E401" t="s">
        <v>1333</v>
      </c>
      <c r="G401" t="s">
        <v>2329</v>
      </c>
      <c r="H401" t="s">
        <v>1333</v>
      </c>
      <c r="I401" t="s">
        <v>4664</v>
      </c>
      <c r="J401" t="s">
        <v>5502</v>
      </c>
      <c r="K401" t="s">
        <v>231</v>
      </c>
    </row>
    <row r="402" spans="1:11">
      <c r="A402" s="69" t="s">
        <v>5481</v>
      </c>
      <c r="B402" t="s">
        <v>14</v>
      </c>
      <c r="C402" t="s">
        <v>2958</v>
      </c>
      <c r="E402" t="s">
        <v>2959</v>
      </c>
      <c r="G402" t="s">
        <v>2329</v>
      </c>
      <c r="H402" t="s">
        <v>2959</v>
      </c>
      <c r="I402" t="s">
        <v>4664</v>
      </c>
      <c r="J402" t="s">
        <v>5502</v>
      </c>
      <c r="K402" t="s">
        <v>231</v>
      </c>
    </row>
    <row r="403" spans="1:11">
      <c r="A403" s="69" t="s">
        <v>5481</v>
      </c>
      <c r="B403" t="s">
        <v>14</v>
      </c>
      <c r="C403" t="s">
        <v>3290</v>
      </c>
      <c r="D403" t="s">
        <v>3291</v>
      </c>
      <c r="E403" t="s">
        <v>3125</v>
      </c>
      <c r="F403" t="s">
        <v>3292</v>
      </c>
      <c r="G403" t="s">
        <v>2329</v>
      </c>
      <c r="H403" t="s">
        <v>3125</v>
      </c>
      <c r="I403" t="s">
        <v>4664</v>
      </c>
      <c r="J403" t="s">
        <v>5502</v>
      </c>
      <c r="K403" t="s">
        <v>231</v>
      </c>
    </row>
    <row r="404" spans="1:11">
      <c r="A404" s="69" t="s">
        <v>5481</v>
      </c>
      <c r="B404" t="s">
        <v>14</v>
      </c>
      <c r="C404" t="s">
        <v>3293</v>
      </c>
      <c r="E404" t="s">
        <v>217</v>
      </c>
      <c r="G404" t="s">
        <v>2329</v>
      </c>
      <c r="H404" t="s">
        <v>217</v>
      </c>
      <c r="I404" t="s">
        <v>4664</v>
      </c>
      <c r="J404" t="s">
        <v>5502</v>
      </c>
      <c r="K404" t="s">
        <v>231</v>
      </c>
    </row>
    <row r="405" spans="1:11">
      <c r="A405" s="69" t="s">
        <v>5481</v>
      </c>
      <c r="B405" t="s">
        <v>7</v>
      </c>
      <c r="C405" t="s">
        <v>3295</v>
      </c>
      <c r="D405" t="s">
        <v>10</v>
      </c>
      <c r="E405" t="s">
        <v>217</v>
      </c>
      <c r="G405" t="s">
        <v>2329</v>
      </c>
      <c r="H405" t="s">
        <v>217</v>
      </c>
      <c r="I405" t="s">
        <v>4668</v>
      </c>
      <c r="J405" t="s">
        <v>5502</v>
      </c>
      <c r="K405" t="s">
        <v>231</v>
      </c>
    </row>
    <row r="406" spans="1:11">
      <c r="A406" s="69" t="s">
        <v>5481</v>
      </c>
      <c r="B406" t="s">
        <v>7</v>
      </c>
      <c r="C406" t="s">
        <v>3296</v>
      </c>
      <c r="D406" t="s">
        <v>3297</v>
      </c>
      <c r="E406" t="s">
        <v>217</v>
      </c>
      <c r="F406" t="s">
        <v>3298</v>
      </c>
      <c r="G406" t="s">
        <v>2329</v>
      </c>
      <c r="H406" t="s">
        <v>217</v>
      </c>
      <c r="I406" t="s">
        <v>4668</v>
      </c>
      <c r="J406" t="s">
        <v>5502</v>
      </c>
      <c r="K406" t="s">
        <v>231</v>
      </c>
    </row>
    <row r="407" spans="1:11">
      <c r="A407" s="69" t="s">
        <v>5481</v>
      </c>
      <c r="B407" t="s">
        <v>7</v>
      </c>
      <c r="C407" t="s">
        <v>3299</v>
      </c>
      <c r="D407" t="s">
        <v>3297</v>
      </c>
      <c r="E407" t="s">
        <v>217</v>
      </c>
      <c r="G407" t="s">
        <v>2329</v>
      </c>
      <c r="H407" t="s">
        <v>217</v>
      </c>
      <c r="I407" t="s">
        <v>4668</v>
      </c>
      <c r="J407" t="s">
        <v>5502</v>
      </c>
      <c r="K407" t="s">
        <v>231</v>
      </c>
    </row>
    <row r="408" spans="1:11">
      <c r="A408" s="69" t="s">
        <v>5481</v>
      </c>
      <c r="B408" t="s">
        <v>7</v>
      </c>
      <c r="C408" t="s">
        <v>3300</v>
      </c>
      <c r="D408" t="s">
        <v>12</v>
      </c>
      <c r="E408" t="s">
        <v>217</v>
      </c>
      <c r="F408" t="s">
        <v>3301</v>
      </c>
      <c r="G408" t="s">
        <v>2329</v>
      </c>
      <c r="H408" t="s">
        <v>217</v>
      </c>
      <c r="I408" t="s">
        <v>4668</v>
      </c>
      <c r="J408" t="s">
        <v>5502</v>
      </c>
      <c r="K408" t="s">
        <v>231</v>
      </c>
    </row>
    <row r="409" spans="1:11">
      <c r="A409" s="69" t="s">
        <v>5481</v>
      </c>
      <c r="B409" t="s">
        <v>4398</v>
      </c>
      <c r="C409" t="s">
        <v>3303</v>
      </c>
      <c r="D409" t="s">
        <v>2980</v>
      </c>
      <c r="E409" t="s">
        <v>217</v>
      </c>
      <c r="G409" t="s">
        <v>2329</v>
      </c>
      <c r="H409" t="s">
        <v>217</v>
      </c>
      <c r="I409" t="s">
        <v>4672</v>
      </c>
      <c r="J409" t="s">
        <v>5502</v>
      </c>
      <c r="K409" t="s">
        <v>231</v>
      </c>
    </row>
    <row r="410" spans="1:11">
      <c r="A410" s="69" t="s">
        <v>5481</v>
      </c>
      <c r="B410" t="s">
        <v>4398</v>
      </c>
      <c r="C410" t="s">
        <v>3304</v>
      </c>
      <c r="D410" t="s">
        <v>2980</v>
      </c>
      <c r="E410" t="s">
        <v>3305</v>
      </c>
      <c r="G410" t="s">
        <v>2329</v>
      </c>
      <c r="H410" t="s">
        <v>217</v>
      </c>
      <c r="I410" t="s">
        <v>4672</v>
      </c>
      <c r="J410" t="s">
        <v>5502</v>
      </c>
      <c r="K410" t="s">
        <v>231</v>
      </c>
    </row>
    <row r="411" spans="1:11">
      <c r="A411" s="69" t="s">
        <v>5481</v>
      </c>
      <c r="B411" t="s">
        <v>4398</v>
      </c>
      <c r="C411" t="s">
        <v>3306</v>
      </c>
      <c r="D411" t="s">
        <v>2980</v>
      </c>
      <c r="E411" t="s">
        <v>3257</v>
      </c>
      <c r="F411" t="s">
        <v>3307</v>
      </c>
      <c r="G411" t="s">
        <v>2329</v>
      </c>
      <c r="H411" t="s">
        <v>217</v>
      </c>
      <c r="I411" t="s">
        <v>4672</v>
      </c>
      <c r="J411" t="s">
        <v>5502</v>
      </c>
      <c r="K411" t="s">
        <v>231</v>
      </c>
    </row>
    <row r="412" spans="1:11">
      <c r="A412" s="69" t="s">
        <v>5481</v>
      </c>
      <c r="B412" t="s">
        <v>4398</v>
      </c>
      <c r="C412" t="s">
        <v>3308</v>
      </c>
      <c r="D412" t="s">
        <v>2980</v>
      </c>
      <c r="E412" t="s">
        <v>217</v>
      </c>
      <c r="G412" t="s">
        <v>2329</v>
      </c>
      <c r="H412" t="s">
        <v>217</v>
      </c>
      <c r="I412" t="s">
        <v>4672</v>
      </c>
      <c r="J412" t="s">
        <v>5502</v>
      </c>
      <c r="K412" t="s">
        <v>231</v>
      </c>
    </row>
    <row r="413" spans="1:11">
      <c r="A413" s="69" t="s">
        <v>5481</v>
      </c>
      <c r="B413" t="s">
        <v>47</v>
      </c>
      <c r="C413" t="s">
        <v>3310</v>
      </c>
      <c r="D413" t="s">
        <v>3311</v>
      </c>
      <c r="E413" t="s">
        <v>3312</v>
      </c>
      <c r="G413" t="s">
        <v>2329</v>
      </c>
      <c r="H413" t="s">
        <v>217</v>
      </c>
      <c r="I413" t="s">
        <v>4676</v>
      </c>
      <c r="J413" t="s">
        <v>5502</v>
      </c>
      <c r="K413" t="s">
        <v>231</v>
      </c>
    </row>
    <row r="414" spans="1:11">
      <c r="A414" s="69" t="s">
        <v>5481</v>
      </c>
      <c r="B414" t="s">
        <v>47</v>
      </c>
      <c r="C414" t="s">
        <v>3313</v>
      </c>
      <c r="D414" t="s">
        <v>3314</v>
      </c>
      <c r="E414" t="s">
        <v>3315</v>
      </c>
      <c r="G414" t="s">
        <v>2329</v>
      </c>
      <c r="H414" t="s">
        <v>217</v>
      </c>
      <c r="I414" t="s">
        <v>4676</v>
      </c>
      <c r="J414" t="s">
        <v>5502</v>
      </c>
      <c r="K414" t="s">
        <v>231</v>
      </c>
    </row>
    <row r="415" spans="1:11">
      <c r="A415" s="69" t="s">
        <v>5481</v>
      </c>
      <c r="B415" t="s">
        <v>47</v>
      </c>
      <c r="C415" t="s">
        <v>3316</v>
      </c>
      <c r="D415" t="s">
        <v>3317</v>
      </c>
      <c r="E415" t="s">
        <v>217</v>
      </c>
      <c r="G415" t="s">
        <v>2329</v>
      </c>
      <c r="H415" t="s">
        <v>217</v>
      </c>
      <c r="I415" t="s">
        <v>4676</v>
      </c>
      <c r="J415" t="s">
        <v>5502</v>
      </c>
      <c r="K415" t="s">
        <v>231</v>
      </c>
    </row>
    <row r="416" spans="1:11">
      <c r="A416" s="69" t="s">
        <v>5481</v>
      </c>
      <c r="B416" t="s">
        <v>47</v>
      </c>
      <c r="C416" t="s">
        <v>3318</v>
      </c>
      <c r="D416" t="s">
        <v>3319</v>
      </c>
      <c r="E416" t="s">
        <v>217</v>
      </c>
      <c r="G416" t="s">
        <v>2329</v>
      </c>
      <c r="H416" t="s">
        <v>217</v>
      </c>
      <c r="I416" t="s">
        <v>4676</v>
      </c>
      <c r="J416" t="s">
        <v>5502</v>
      </c>
      <c r="K416" t="s">
        <v>231</v>
      </c>
    </row>
    <row r="417" spans="1:11">
      <c r="A417" s="69" t="s">
        <v>5481</v>
      </c>
      <c r="B417" t="s">
        <v>47</v>
      </c>
      <c r="C417" t="s">
        <v>3320</v>
      </c>
      <c r="D417" t="s">
        <v>3317</v>
      </c>
      <c r="E417" t="s">
        <v>217</v>
      </c>
      <c r="G417" t="s">
        <v>2329</v>
      </c>
      <c r="H417" t="s">
        <v>217</v>
      </c>
      <c r="I417" t="s">
        <v>4676</v>
      </c>
      <c r="J417" t="s">
        <v>5502</v>
      </c>
      <c r="K417" t="s">
        <v>231</v>
      </c>
    </row>
    <row r="418" spans="1:11">
      <c r="A418" s="69" t="s">
        <v>5481</v>
      </c>
      <c r="B418" t="s">
        <v>47</v>
      </c>
      <c r="C418" t="s">
        <v>3321</v>
      </c>
      <c r="D418" t="s">
        <v>3317</v>
      </c>
      <c r="E418" t="s">
        <v>217</v>
      </c>
      <c r="G418" t="s">
        <v>2329</v>
      </c>
      <c r="H418" t="s">
        <v>217</v>
      </c>
      <c r="I418" t="s">
        <v>4676</v>
      </c>
      <c r="J418" t="s">
        <v>5502</v>
      </c>
      <c r="K418" t="s">
        <v>231</v>
      </c>
    </row>
    <row r="419" spans="1:11">
      <c r="A419" s="69" t="s">
        <v>5481</v>
      </c>
      <c r="B419" t="s">
        <v>60</v>
      </c>
      <c r="C419" t="s">
        <v>3323</v>
      </c>
      <c r="D419" t="s">
        <v>10</v>
      </c>
      <c r="E419" t="s">
        <v>217</v>
      </c>
      <c r="G419" t="s">
        <v>2329</v>
      </c>
      <c r="H419" t="s">
        <v>217</v>
      </c>
      <c r="I419" t="s">
        <v>4680</v>
      </c>
      <c r="J419" t="s">
        <v>5502</v>
      </c>
      <c r="K419" t="s">
        <v>231</v>
      </c>
    </row>
    <row r="420" spans="1:11">
      <c r="A420" s="69" t="s">
        <v>5481</v>
      </c>
      <c r="B420" t="s">
        <v>60</v>
      </c>
      <c r="C420" t="s">
        <v>2961</v>
      </c>
      <c r="D420" t="s">
        <v>10</v>
      </c>
      <c r="E420" t="s">
        <v>2847</v>
      </c>
      <c r="G420" t="s">
        <v>2329</v>
      </c>
      <c r="H420" t="s">
        <v>3416</v>
      </c>
      <c r="I420" t="s">
        <v>4680</v>
      </c>
      <c r="J420" t="s">
        <v>5502</v>
      </c>
      <c r="K420" t="s">
        <v>231</v>
      </c>
    </row>
    <row r="421" spans="1:11">
      <c r="A421" s="69" t="s">
        <v>5481</v>
      </c>
      <c r="B421" t="s">
        <v>60</v>
      </c>
      <c r="C421" t="s">
        <v>2962</v>
      </c>
      <c r="D421" t="s">
        <v>10</v>
      </c>
      <c r="E421" t="s">
        <v>2847</v>
      </c>
      <c r="G421" t="s">
        <v>2329</v>
      </c>
      <c r="H421" t="s">
        <v>3416</v>
      </c>
      <c r="I421" t="s">
        <v>4680</v>
      </c>
      <c r="J421" t="s">
        <v>5502</v>
      </c>
      <c r="K421" t="s">
        <v>231</v>
      </c>
    </row>
    <row r="422" spans="1:11">
      <c r="A422" s="69" t="s">
        <v>5481</v>
      </c>
      <c r="B422" t="s">
        <v>60</v>
      </c>
      <c r="C422" t="s">
        <v>2963</v>
      </c>
      <c r="D422" t="s">
        <v>10</v>
      </c>
      <c r="E422" t="s">
        <v>2847</v>
      </c>
      <c r="G422" t="s">
        <v>2329</v>
      </c>
      <c r="H422" t="s">
        <v>3416</v>
      </c>
      <c r="I422" t="s">
        <v>4680</v>
      </c>
      <c r="J422" t="s">
        <v>5502</v>
      </c>
      <c r="K422" t="s">
        <v>231</v>
      </c>
    </row>
    <row r="423" spans="1:11">
      <c r="A423" s="69" t="s">
        <v>5481</v>
      </c>
      <c r="B423" t="s">
        <v>60</v>
      </c>
      <c r="C423" t="s">
        <v>2964</v>
      </c>
      <c r="D423" t="s">
        <v>10</v>
      </c>
      <c r="E423" t="s">
        <v>2847</v>
      </c>
      <c r="G423" t="s">
        <v>2329</v>
      </c>
      <c r="H423" t="s">
        <v>3416</v>
      </c>
      <c r="I423" t="s">
        <v>4680</v>
      </c>
      <c r="J423" t="s">
        <v>5502</v>
      </c>
      <c r="K423" t="s">
        <v>231</v>
      </c>
    </row>
    <row r="424" spans="1:11">
      <c r="A424" s="69" t="s">
        <v>5481</v>
      </c>
      <c r="B424" t="s">
        <v>60</v>
      </c>
      <c r="C424" t="s">
        <v>3324</v>
      </c>
      <c r="D424" t="s">
        <v>61</v>
      </c>
      <c r="E424" t="s">
        <v>217</v>
      </c>
      <c r="F424" t="s">
        <v>3325</v>
      </c>
      <c r="G424" t="s">
        <v>2329</v>
      </c>
      <c r="H424" t="s">
        <v>217</v>
      </c>
      <c r="I424" t="s">
        <v>4680</v>
      </c>
      <c r="J424" t="s">
        <v>5502</v>
      </c>
      <c r="K424" t="s">
        <v>231</v>
      </c>
    </row>
    <row r="425" spans="1:11">
      <c r="A425" s="69" t="s">
        <v>5481</v>
      </c>
      <c r="B425" t="s">
        <v>60</v>
      </c>
      <c r="C425" t="s">
        <v>3326</v>
      </c>
      <c r="D425" t="s">
        <v>61</v>
      </c>
      <c r="E425" t="s">
        <v>217</v>
      </c>
      <c r="G425" t="s">
        <v>2329</v>
      </c>
      <c r="H425" t="s">
        <v>217</v>
      </c>
      <c r="I425" t="s">
        <v>4680</v>
      </c>
      <c r="J425" t="s">
        <v>5502</v>
      </c>
      <c r="K425" t="s">
        <v>231</v>
      </c>
    </row>
    <row r="426" spans="1:11">
      <c r="A426" s="69" t="s">
        <v>5481</v>
      </c>
      <c r="B426" t="s">
        <v>54</v>
      </c>
      <c r="C426" t="s">
        <v>3328</v>
      </c>
      <c r="D426" t="s">
        <v>74</v>
      </c>
      <c r="E426" t="s">
        <v>217</v>
      </c>
      <c r="G426" t="s">
        <v>2329</v>
      </c>
      <c r="H426" t="s">
        <v>217</v>
      </c>
      <c r="I426" t="s">
        <v>4682</v>
      </c>
      <c r="J426" t="s">
        <v>5502</v>
      </c>
      <c r="K426" t="s">
        <v>231</v>
      </c>
    </row>
    <row r="427" spans="1:11">
      <c r="A427" s="69" t="s">
        <v>5481</v>
      </c>
      <c r="B427" t="s">
        <v>54</v>
      </c>
      <c r="C427" t="s">
        <v>3329</v>
      </c>
      <c r="D427" t="s">
        <v>3330</v>
      </c>
      <c r="E427" t="s">
        <v>3312</v>
      </c>
      <c r="G427" t="s">
        <v>2329</v>
      </c>
      <c r="H427" t="s">
        <v>217</v>
      </c>
      <c r="I427" t="s">
        <v>4682</v>
      </c>
      <c r="J427" t="s">
        <v>5502</v>
      </c>
      <c r="K427" t="s">
        <v>231</v>
      </c>
    </row>
    <row r="428" spans="1:11">
      <c r="A428" s="69" t="s">
        <v>5481</v>
      </c>
      <c r="B428" t="s">
        <v>54</v>
      </c>
      <c r="C428" t="s">
        <v>3331</v>
      </c>
      <c r="D428" t="s">
        <v>74</v>
      </c>
      <c r="E428" t="s">
        <v>3332</v>
      </c>
      <c r="F428" t="s">
        <v>3333</v>
      </c>
      <c r="G428" t="s">
        <v>2329</v>
      </c>
      <c r="H428" t="s">
        <v>217</v>
      </c>
      <c r="I428" t="s">
        <v>4682</v>
      </c>
      <c r="J428" t="s">
        <v>5502</v>
      </c>
      <c r="K428" t="s">
        <v>231</v>
      </c>
    </row>
    <row r="429" spans="1:11">
      <c r="A429" s="69" t="s">
        <v>5481</v>
      </c>
      <c r="B429" t="s">
        <v>54</v>
      </c>
      <c r="C429" t="s">
        <v>3334</v>
      </c>
      <c r="D429" t="s">
        <v>2957</v>
      </c>
      <c r="E429" t="s">
        <v>3335</v>
      </c>
      <c r="G429" t="s">
        <v>2329</v>
      </c>
      <c r="H429" t="s">
        <v>217</v>
      </c>
      <c r="I429" t="s">
        <v>4682</v>
      </c>
      <c r="J429" t="s">
        <v>5502</v>
      </c>
      <c r="K429" t="s">
        <v>231</v>
      </c>
    </row>
    <row r="430" spans="1:11">
      <c r="A430" s="69" t="s">
        <v>5481</v>
      </c>
      <c r="B430" t="s">
        <v>54</v>
      </c>
      <c r="C430" t="s">
        <v>2966</v>
      </c>
      <c r="D430" t="s">
        <v>2957</v>
      </c>
      <c r="E430" t="s">
        <v>2847</v>
      </c>
      <c r="G430" t="s">
        <v>2329</v>
      </c>
      <c r="H430" t="s">
        <v>3416</v>
      </c>
      <c r="I430" t="s">
        <v>4682</v>
      </c>
      <c r="J430" t="s">
        <v>5502</v>
      </c>
      <c r="K430" t="s">
        <v>231</v>
      </c>
    </row>
    <row r="431" spans="1:11">
      <c r="A431" s="69" t="s">
        <v>5481</v>
      </c>
      <c r="B431" t="s">
        <v>54</v>
      </c>
      <c r="C431" t="s">
        <v>2967</v>
      </c>
      <c r="D431" t="s">
        <v>2957</v>
      </c>
      <c r="E431" t="s">
        <v>2847</v>
      </c>
      <c r="G431" t="s">
        <v>2329</v>
      </c>
      <c r="H431" t="s">
        <v>3416</v>
      </c>
      <c r="I431" t="s">
        <v>4682</v>
      </c>
      <c r="J431" t="s">
        <v>5502</v>
      </c>
      <c r="K431" t="s">
        <v>231</v>
      </c>
    </row>
    <row r="432" spans="1:11">
      <c r="A432" s="69" t="s">
        <v>5481</v>
      </c>
      <c r="B432" t="s">
        <v>54</v>
      </c>
      <c r="C432" t="s">
        <v>2968</v>
      </c>
      <c r="D432" t="s">
        <v>2957</v>
      </c>
      <c r="E432" t="s">
        <v>2847</v>
      </c>
      <c r="G432" t="s">
        <v>2329</v>
      </c>
      <c r="H432" t="s">
        <v>3416</v>
      </c>
      <c r="I432" t="s">
        <v>4682</v>
      </c>
      <c r="J432" t="s">
        <v>5502</v>
      </c>
      <c r="K432" t="s">
        <v>231</v>
      </c>
    </row>
    <row r="433" spans="1:11">
      <c r="A433" s="69" t="s">
        <v>5481</v>
      </c>
      <c r="B433" t="s">
        <v>54</v>
      </c>
      <c r="C433" t="s">
        <v>3336</v>
      </c>
      <c r="D433" t="s">
        <v>74</v>
      </c>
      <c r="E433" t="s">
        <v>3125</v>
      </c>
      <c r="G433" t="s">
        <v>2329</v>
      </c>
      <c r="H433" t="s">
        <v>3125</v>
      </c>
      <c r="I433" t="s">
        <v>4682</v>
      </c>
      <c r="J433" t="s">
        <v>5502</v>
      </c>
      <c r="K433" t="s">
        <v>231</v>
      </c>
    </row>
    <row r="434" spans="1:11">
      <c r="A434" s="69" t="s">
        <v>5481</v>
      </c>
      <c r="B434" t="s">
        <v>54</v>
      </c>
      <c r="C434" t="s">
        <v>3337</v>
      </c>
      <c r="D434" t="s">
        <v>83</v>
      </c>
      <c r="E434" t="s">
        <v>217</v>
      </c>
      <c r="G434" t="s">
        <v>2329</v>
      </c>
      <c r="H434" t="s">
        <v>217</v>
      </c>
      <c r="I434" t="s">
        <v>4682</v>
      </c>
      <c r="J434" t="s">
        <v>5502</v>
      </c>
      <c r="K434" t="s">
        <v>231</v>
      </c>
    </row>
    <row r="435" spans="1:11">
      <c r="A435" s="69" t="s">
        <v>5481</v>
      </c>
      <c r="B435" t="s">
        <v>54</v>
      </c>
      <c r="C435" t="s">
        <v>3338</v>
      </c>
      <c r="D435" t="s">
        <v>3330</v>
      </c>
      <c r="E435" t="s">
        <v>217</v>
      </c>
      <c r="G435" t="s">
        <v>2329</v>
      </c>
      <c r="H435" t="s">
        <v>217</v>
      </c>
      <c r="I435" t="s">
        <v>4682</v>
      </c>
      <c r="J435" t="s">
        <v>5502</v>
      </c>
      <c r="K435" t="s">
        <v>231</v>
      </c>
    </row>
    <row r="436" spans="1:11">
      <c r="A436" s="69" t="s">
        <v>5481</v>
      </c>
      <c r="B436" t="s">
        <v>73</v>
      </c>
      <c r="C436" t="s">
        <v>3343</v>
      </c>
      <c r="D436" t="s">
        <v>2957</v>
      </c>
      <c r="E436" t="s">
        <v>3125</v>
      </c>
      <c r="G436" t="s">
        <v>2329</v>
      </c>
      <c r="H436" t="s">
        <v>3125</v>
      </c>
      <c r="I436" t="s">
        <v>4684</v>
      </c>
      <c r="J436" t="s">
        <v>5502</v>
      </c>
      <c r="K436" t="s">
        <v>231</v>
      </c>
    </row>
    <row r="437" spans="1:11">
      <c r="A437" s="69" t="s">
        <v>5481</v>
      </c>
      <c r="B437" t="s">
        <v>73</v>
      </c>
      <c r="C437" t="s">
        <v>3105</v>
      </c>
      <c r="D437" t="s">
        <v>2957</v>
      </c>
      <c r="E437" t="s">
        <v>3106</v>
      </c>
      <c r="G437" t="s">
        <v>2329</v>
      </c>
      <c r="H437" t="s">
        <v>3125</v>
      </c>
      <c r="I437" t="s">
        <v>4684</v>
      </c>
      <c r="J437" t="s">
        <v>5502</v>
      </c>
      <c r="K437" t="s">
        <v>231</v>
      </c>
    </row>
    <row r="438" spans="1:11">
      <c r="A438" s="69" t="s">
        <v>5481</v>
      </c>
      <c r="B438" t="s">
        <v>73</v>
      </c>
      <c r="C438" t="s">
        <v>3344</v>
      </c>
      <c r="D438" t="s">
        <v>74</v>
      </c>
      <c r="E438" t="s">
        <v>217</v>
      </c>
      <c r="G438" t="s">
        <v>2329</v>
      </c>
      <c r="H438" t="s">
        <v>217</v>
      </c>
      <c r="I438" t="s">
        <v>4684</v>
      </c>
      <c r="J438" t="s">
        <v>5502</v>
      </c>
      <c r="K438" t="s">
        <v>231</v>
      </c>
    </row>
    <row r="439" spans="1:11">
      <c r="A439" s="69" t="s">
        <v>5481</v>
      </c>
      <c r="B439" t="s">
        <v>73</v>
      </c>
      <c r="C439" t="s">
        <v>3345</v>
      </c>
      <c r="D439" t="s">
        <v>74</v>
      </c>
      <c r="E439" t="s">
        <v>217</v>
      </c>
      <c r="G439" t="s">
        <v>2329</v>
      </c>
      <c r="H439" t="s">
        <v>217</v>
      </c>
      <c r="I439" t="s">
        <v>4684</v>
      </c>
      <c r="J439" t="s">
        <v>5502</v>
      </c>
      <c r="K439" t="s">
        <v>231</v>
      </c>
    </row>
    <row r="440" spans="1:11">
      <c r="A440" s="69" t="s">
        <v>5481</v>
      </c>
      <c r="B440" t="s">
        <v>73</v>
      </c>
      <c r="C440" t="s">
        <v>3346</v>
      </c>
      <c r="D440" t="s">
        <v>61</v>
      </c>
      <c r="E440" t="s">
        <v>217</v>
      </c>
      <c r="G440" t="s">
        <v>2329</v>
      </c>
      <c r="H440" t="s">
        <v>217</v>
      </c>
      <c r="I440" t="s">
        <v>4684</v>
      </c>
      <c r="J440" t="s">
        <v>5502</v>
      </c>
      <c r="K440" t="s">
        <v>231</v>
      </c>
    </row>
    <row r="441" spans="1:11">
      <c r="A441" s="69" t="s">
        <v>5481</v>
      </c>
      <c r="B441" t="s">
        <v>73</v>
      </c>
      <c r="C441" t="s">
        <v>3347</v>
      </c>
      <c r="D441" t="s">
        <v>75</v>
      </c>
      <c r="E441" t="s">
        <v>3125</v>
      </c>
      <c r="G441" t="s">
        <v>2329</v>
      </c>
      <c r="H441" t="s">
        <v>3125</v>
      </c>
      <c r="I441" t="s">
        <v>4684</v>
      </c>
      <c r="J441" t="s">
        <v>5502</v>
      </c>
      <c r="K441" t="s">
        <v>231</v>
      </c>
    </row>
    <row r="442" spans="1:11">
      <c r="A442" s="69" t="s">
        <v>5481</v>
      </c>
      <c r="B442" t="s">
        <v>73</v>
      </c>
      <c r="C442" t="s">
        <v>3348</v>
      </c>
      <c r="D442" t="s">
        <v>75</v>
      </c>
      <c r="E442" t="s">
        <v>3125</v>
      </c>
      <c r="G442" t="s">
        <v>2329</v>
      </c>
      <c r="H442" t="s">
        <v>3125</v>
      </c>
      <c r="I442" t="s">
        <v>4684</v>
      </c>
      <c r="J442" t="s">
        <v>5502</v>
      </c>
      <c r="K442" t="s">
        <v>231</v>
      </c>
    </row>
    <row r="443" spans="1:11">
      <c r="A443" s="69" t="s">
        <v>5481</v>
      </c>
      <c r="B443" t="s">
        <v>73</v>
      </c>
      <c r="C443" t="s">
        <v>2970</v>
      </c>
      <c r="D443" t="s">
        <v>2957</v>
      </c>
      <c r="E443" t="s">
        <v>2847</v>
      </c>
      <c r="G443" t="s">
        <v>2329</v>
      </c>
      <c r="H443" t="s">
        <v>3416</v>
      </c>
      <c r="I443" t="s">
        <v>4684</v>
      </c>
      <c r="J443" t="s">
        <v>5502</v>
      </c>
      <c r="K443" t="s">
        <v>231</v>
      </c>
    </row>
    <row r="444" spans="1:11">
      <c r="A444" s="69" t="s">
        <v>5481</v>
      </c>
      <c r="B444" t="s">
        <v>73</v>
      </c>
      <c r="C444" t="s">
        <v>3349</v>
      </c>
      <c r="D444" t="s">
        <v>75</v>
      </c>
      <c r="E444" t="s">
        <v>217</v>
      </c>
      <c r="F444" t="s">
        <v>3350</v>
      </c>
      <c r="G444" t="s">
        <v>2329</v>
      </c>
      <c r="H444" t="s">
        <v>217</v>
      </c>
      <c r="I444" t="s">
        <v>4684</v>
      </c>
      <c r="J444" t="s">
        <v>5502</v>
      </c>
      <c r="K444" t="s">
        <v>231</v>
      </c>
    </row>
    <row r="445" spans="1:11">
      <c r="A445" s="69" t="s">
        <v>5481</v>
      </c>
      <c r="B445" t="s">
        <v>73</v>
      </c>
      <c r="C445" t="s">
        <v>2971</v>
      </c>
      <c r="D445" t="s">
        <v>2957</v>
      </c>
      <c r="E445" t="s">
        <v>2847</v>
      </c>
      <c r="G445" t="s">
        <v>2329</v>
      </c>
      <c r="H445" t="s">
        <v>3416</v>
      </c>
      <c r="I445" t="s">
        <v>4684</v>
      </c>
      <c r="J445" t="s">
        <v>5502</v>
      </c>
      <c r="K445" t="s">
        <v>231</v>
      </c>
    </row>
    <row r="446" spans="1:11">
      <c r="A446" s="69" t="s">
        <v>5481</v>
      </c>
      <c r="B446" t="s">
        <v>81</v>
      </c>
      <c r="C446" t="s">
        <v>3352</v>
      </c>
      <c r="D446" t="s">
        <v>82</v>
      </c>
      <c r="E446" t="s">
        <v>217</v>
      </c>
      <c r="G446" t="s">
        <v>2329</v>
      </c>
      <c r="H446" t="s">
        <v>217</v>
      </c>
      <c r="I446" t="s">
        <v>4688</v>
      </c>
      <c r="J446" t="s">
        <v>5502</v>
      </c>
      <c r="K446" t="s">
        <v>231</v>
      </c>
    </row>
    <row r="447" spans="1:11">
      <c r="A447" s="69" t="s">
        <v>5481</v>
      </c>
      <c r="B447" t="s">
        <v>81</v>
      </c>
      <c r="C447" t="s">
        <v>3353</v>
      </c>
      <c r="D447" t="s">
        <v>84</v>
      </c>
      <c r="E447" t="s">
        <v>217</v>
      </c>
      <c r="G447" t="s">
        <v>2329</v>
      </c>
      <c r="H447" t="s">
        <v>217</v>
      </c>
      <c r="I447" t="s">
        <v>4688</v>
      </c>
      <c r="J447" t="s">
        <v>5502</v>
      </c>
      <c r="K447" t="s">
        <v>231</v>
      </c>
    </row>
    <row r="448" spans="1:11">
      <c r="A448" s="69" t="s">
        <v>5481</v>
      </c>
      <c r="B448" t="s">
        <v>86</v>
      </c>
      <c r="C448" t="s">
        <v>3355</v>
      </c>
      <c r="D448" t="s">
        <v>2974</v>
      </c>
      <c r="E448" t="s">
        <v>3125</v>
      </c>
      <c r="F448" t="s">
        <v>3356</v>
      </c>
      <c r="G448" t="s">
        <v>2329</v>
      </c>
      <c r="H448" t="s">
        <v>3125</v>
      </c>
      <c r="I448" t="s">
        <v>4692</v>
      </c>
      <c r="J448" t="s">
        <v>5502</v>
      </c>
      <c r="K448" t="s">
        <v>231</v>
      </c>
    </row>
    <row r="449" spans="1:11">
      <c r="A449" s="69" t="s">
        <v>5481</v>
      </c>
      <c r="B449" t="s">
        <v>86</v>
      </c>
      <c r="C449" t="s">
        <v>3357</v>
      </c>
      <c r="D449" t="s">
        <v>88</v>
      </c>
      <c r="E449" t="s">
        <v>217</v>
      </c>
      <c r="F449" t="s">
        <v>3358</v>
      </c>
      <c r="G449" t="s">
        <v>2329</v>
      </c>
      <c r="H449" t="s">
        <v>217</v>
      </c>
      <c r="I449" t="s">
        <v>4692</v>
      </c>
      <c r="J449" t="s">
        <v>5502</v>
      </c>
      <c r="K449" t="s">
        <v>231</v>
      </c>
    </row>
    <row r="450" spans="1:11">
      <c r="A450" s="69" t="s">
        <v>5481</v>
      </c>
      <c r="B450" t="s">
        <v>86</v>
      </c>
      <c r="C450" t="s">
        <v>3359</v>
      </c>
      <c r="D450" t="s">
        <v>3117</v>
      </c>
      <c r="E450" t="s">
        <v>217</v>
      </c>
      <c r="F450" t="s">
        <v>3360</v>
      </c>
      <c r="G450" t="s">
        <v>2329</v>
      </c>
      <c r="H450" t="s">
        <v>217</v>
      </c>
      <c r="I450" t="s">
        <v>4692</v>
      </c>
      <c r="J450" t="s">
        <v>5502</v>
      </c>
      <c r="K450" t="s">
        <v>231</v>
      </c>
    </row>
    <row r="451" spans="1:11">
      <c r="A451" s="69" t="s">
        <v>5481</v>
      </c>
      <c r="B451" t="s">
        <v>86</v>
      </c>
      <c r="C451" t="s">
        <v>3116</v>
      </c>
      <c r="D451" t="s">
        <v>3117</v>
      </c>
      <c r="E451" t="s">
        <v>1889</v>
      </c>
      <c r="G451" t="s">
        <v>2329</v>
      </c>
      <c r="H451" t="s">
        <v>217</v>
      </c>
      <c r="I451" t="s">
        <v>4692</v>
      </c>
      <c r="J451" t="s">
        <v>5502</v>
      </c>
      <c r="K451" t="s">
        <v>231</v>
      </c>
    </row>
    <row r="452" spans="1:11">
      <c r="A452" s="69" t="s">
        <v>5481</v>
      </c>
      <c r="B452" t="s">
        <v>86</v>
      </c>
      <c r="C452" t="s">
        <v>3361</v>
      </c>
      <c r="D452" t="s">
        <v>85</v>
      </c>
      <c r="E452" t="s">
        <v>217</v>
      </c>
      <c r="G452" t="s">
        <v>2329</v>
      </c>
      <c r="H452" t="s">
        <v>217</v>
      </c>
      <c r="I452" t="s">
        <v>4692</v>
      </c>
      <c r="J452" t="s">
        <v>5502</v>
      </c>
      <c r="K452" t="s">
        <v>231</v>
      </c>
    </row>
    <row r="453" spans="1:11">
      <c r="A453" s="69" t="s">
        <v>5481</v>
      </c>
      <c r="B453" t="s">
        <v>86</v>
      </c>
      <c r="C453" t="s">
        <v>2992</v>
      </c>
      <c r="D453" t="s">
        <v>2993</v>
      </c>
      <c r="E453" t="s">
        <v>2847</v>
      </c>
      <c r="G453" t="s">
        <v>2329</v>
      </c>
      <c r="H453" t="s">
        <v>3416</v>
      </c>
      <c r="I453" t="s">
        <v>4692</v>
      </c>
      <c r="J453" t="s">
        <v>5502</v>
      </c>
      <c r="K453" t="s">
        <v>231</v>
      </c>
    </row>
    <row r="454" spans="1:11">
      <c r="A454" s="69" t="s">
        <v>5481</v>
      </c>
      <c r="B454" t="s">
        <v>86</v>
      </c>
      <c r="C454" t="s">
        <v>2992</v>
      </c>
      <c r="D454" t="s">
        <v>2993</v>
      </c>
      <c r="E454" t="s">
        <v>2847</v>
      </c>
      <c r="G454" t="s">
        <v>2329</v>
      </c>
      <c r="H454" t="s">
        <v>3416</v>
      </c>
      <c r="I454" t="s">
        <v>4692</v>
      </c>
      <c r="J454" t="s">
        <v>5502</v>
      </c>
      <c r="K454" t="s">
        <v>231</v>
      </c>
    </row>
    <row r="455" spans="1:11">
      <c r="A455" s="69" t="s">
        <v>5481</v>
      </c>
      <c r="B455" t="s">
        <v>87</v>
      </c>
      <c r="C455" t="s">
        <v>3363</v>
      </c>
      <c r="D455" t="s">
        <v>90</v>
      </c>
      <c r="E455" t="s">
        <v>3125</v>
      </c>
      <c r="G455" t="s">
        <v>2329</v>
      </c>
      <c r="H455" t="s">
        <v>3125</v>
      </c>
      <c r="I455" t="s">
        <v>4696</v>
      </c>
      <c r="J455" t="s">
        <v>5502</v>
      </c>
      <c r="K455" t="s">
        <v>231</v>
      </c>
    </row>
    <row r="456" spans="1:11">
      <c r="A456" s="69" t="s">
        <v>5481</v>
      </c>
      <c r="B456" t="s">
        <v>87</v>
      </c>
      <c r="C456" t="s">
        <v>3364</v>
      </c>
      <c r="D456" t="s">
        <v>88</v>
      </c>
      <c r="E456" t="s">
        <v>217</v>
      </c>
      <c r="G456" t="s">
        <v>2329</v>
      </c>
      <c r="H456" t="s">
        <v>217</v>
      </c>
      <c r="I456" t="s">
        <v>4696</v>
      </c>
      <c r="J456" t="s">
        <v>5502</v>
      </c>
      <c r="K456" t="s">
        <v>231</v>
      </c>
    </row>
    <row r="457" spans="1:11">
      <c r="A457" s="69" t="s">
        <v>5481</v>
      </c>
      <c r="B457" t="s">
        <v>92</v>
      </c>
      <c r="C457" t="s">
        <v>3366</v>
      </c>
      <c r="D457" t="s">
        <v>93</v>
      </c>
      <c r="E457" t="s">
        <v>217</v>
      </c>
      <c r="G457" t="s">
        <v>2329</v>
      </c>
      <c r="H457" t="s">
        <v>217</v>
      </c>
      <c r="I457" t="s">
        <v>4700</v>
      </c>
      <c r="J457" t="s">
        <v>5502</v>
      </c>
      <c r="K457" t="s">
        <v>231</v>
      </c>
    </row>
    <row r="458" spans="1:11">
      <c r="A458" s="69" t="s">
        <v>5481</v>
      </c>
      <c r="B458" t="s">
        <v>92</v>
      </c>
      <c r="C458" t="s">
        <v>3367</v>
      </c>
      <c r="D458" t="s">
        <v>93</v>
      </c>
      <c r="E458" t="s">
        <v>3125</v>
      </c>
      <c r="F458" t="s">
        <v>3368</v>
      </c>
      <c r="G458" t="s">
        <v>2329</v>
      </c>
      <c r="H458" t="s">
        <v>3125</v>
      </c>
      <c r="I458" t="s">
        <v>4700</v>
      </c>
      <c r="J458" t="s">
        <v>5502</v>
      </c>
      <c r="K458" t="s">
        <v>231</v>
      </c>
    </row>
    <row r="459" spans="1:11">
      <c r="A459" s="69" t="s">
        <v>5481</v>
      </c>
      <c r="B459" t="s">
        <v>92</v>
      </c>
      <c r="C459" t="s">
        <v>3001</v>
      </c>
      <c r="D459" t="s">
        <v>94</v>
      </c>
      <c r="E459" t="s">
        <v>3002</v>
      </c>
      <c r="F459" t="s">
        <v>3004</v>
      </c>
      <c r="G459" t="s">
        <v>2329</v>
      </c>
      <c r="H459" t="s">
        <v>3488</v>
      </c>
      <c r="I459" t="s">
        <v>4700</v>
      </c>
      <c r="J459" t="s">
        <v>5502</v>
      </c>
      <c r="K459" t="s">
        <v>231</v>
      </c>
    </row>
    <row r="460" spans="1:11">
      <c r="A460" s="69" t="s">
        <v>5481</v>
      </c>
      <c r="B460" t="s">
        <v>92</v>
      </c>
      <c r="C460" t="s">
        <v>3370</v>
      </c>
      <c r="D460" t="s">
        <v>94</v>
      </c>
      <c r="E460" t="s">
        <v>3257</v>
      </c>
      <c r="F460" t="s">
        <v>3371</v>
      </c>
      <c r="G460" t="s">
        <v>2329</v>
      </c>
      <c r="H460" t="s">
        <v>217</v>
      </c>
      <c r="I460" t="s">
        <v>4700</v>
      </c>
      <c r="J460" t="s">
        <v>5502</v>
      </c>
      <c r="K460" t="s">
        <v>231</v>
      </c>
    </row>
    <row r="461" spans="1:11">
      <c r="A461" s="69" t="s">
        <v>5481</v>
      </c>
      <c r="B461" t="s">
        <v>92</v>
      </c>
      <c r="C461" t="s">
        <v>3372</v>
      </c>
      <c r="D461" t="s">
        <v>93</v>
      </c>
      <c r="E461" t="s">
        <v>3373</v>
      </c>
      <c r="G461" t="s">
        <v>2329</v>
      </c>
      <c r="H461" t="s">
        <v>217</v>
      </c>
      <c r="I461" t="s">
        <v>4700</v>
      </c>
      <c r="J461" t="s">
        <v>5502</v>
      </c>
      <c r="K461" t="s">
        <v>231</v>
      </c>
    </row>
    <row r="462" spans="1:11">
      <c r="A462" s="69" t="s">
        <v>5481</v>
      </c>
      <c r="B462" t="s">
        <v>92</v>
      </c>
      <c r="C462" t="s">
        <v>3374</v>
      </c>
      <c r="D462" t="s">
        <v>93</v>
      </c>
      <c r="E462" t="s">
        <v>3375</v>
      </c>
      <c r="F462" t="s">
        <v>3376</v>
      </c>
      <c r="G462" t="s">
        <v>2329</v>
      </c>
      <c r="H462" t="s">
        <v>217</v>
      </c>
      <c r="I462" t="s">
        <v>4700</v>
      </c>
      <c r="J462" t="s">
        <v>5502</v>
      </c>
      <c r="K462" t="s">
        <v>231</v>
      </c>
    </row>
    <row r="463" spans="1:11">
      <c r="A463" s="69" t="s">
        <v>5481</v>
      </c>
      <c r="B463" t="s">
        <v>92</v>
      </c>
      <c r="C463" t="s">
        <v>3377</v>
      </c>
      <c r="D463" t="s">
        <v>93</v>
      </c>
      <c r="E463" t="s">
        <v>3378</v>
      </c>
      <c r="F463" t="s">
        <v>3379</v>
      </c>
      <c r="G463" t="s">
        <v>2329</v>
      </c>
      <c r="H463" t="s">
        <v>217</v>
      </c>
      <c r="I463" t="s">
        <v>4700</v>
      </c>
      <c r="J463" t="s">
        <v>5502</v>
      </c>
      <c r="K463" t="s">
        <v>231</v>
      </c>
    </row>
    <row r="464" spans="1:11">
      <c r="A464" s="69" t="s">
        <v>5481</v>
      </c>
      <c r="B464" t="s">
        <v>98</v>
      </c>
      <c r="C464" t="s">
        <v>3381</v>
      </c>
      <c r="D464" t="s">
        <v>99</v>
      </c>
      <c r="E464" t="s">
        <v>3382</v>
      </c>
      <c r="F464" t="s">
        <v>3383</v>
      </c>
      <c r="G464" t="s">
        <v>2329</v>
      </c>
      <c r="H464" t="s">
        <v>217</v>
      </c>
      <c r="I464" t="s">
        <v>4704</v>
      </c>
      <c r="J464" t="s">
        <v>5502</v>
      </c>
      <c r="K464" t="s">
        <v>231</v>
      </c>
    </row>
    <row r="465" spans="1:11">
      <c r="A465" s="69" t="s">
        <v>5481</v>
      </c>
      <c r="B465" t="s">
        <v>98</v>
      </c>
      <c r="C465" t="s">
        <v>3013</v>
      </c>
      <c r="D465" t="s">
        <v>104</v>
      </c>
      <c r="E465" t="s">
        <v>2847</v>
      </c>
      <c r="G465" t="s">
        <v>2329</v>
      </c>
      <c r="H465" t="s">
        <v>3416</v>
      </c>
      <c r="I465" t="s">
        <v>4704</v>
      </c>
      <c r="J465" t="s">
        <v>5502</v>
      </c>
      <c r="K465" t="s">
        <v>231</v>
      </c>
    </row>
    <row r="466" spans="1:11">
      <c r="A466" s="69" t="s">
        <v>5481</v>
      </c>
      <c r="B466" t="s">
        <v>98</v>
      </c>
      <c r="C466" t="s">
        <v>3014</v>
      </c>
      <c r="D466" t="s">
        <v>101</v>
      </c>
      <c r="E466" t="s">
        <v>3015</v>
      </c>
      <c r="F466" t="s">
        <v>3016</v>
      </c>
      <c r="G466" t="s">
        <v>2329</v>
      </c>
      <c r="H466" t="s">
        <v>217</v>
      </c>
      <c r="I466" t="s">
        <v>4704</v>
      </c>
      <c r="J466" t="s">
        <v>5502</v>
      </c>
      <c r="K466" t="s">
        <v>231</v>
      </c>
    </row>
    <row r="467" spans="1:11">
      <c r="A467" s="69" t="s">
        <v>5481</v>
      </c>
      <c r="B467" t="s">
        <v>98</v>
      </c>
      <c r="C467" t="s">
        <v>3017</v>
      </c>
      <c r="D467" t="s">
        <v>2957</v>
      </c>
      <c r="E467" t="s">
        <v>2847</v>
      </c>
      <c r="G467" t="s">
        <v>2329</v>
      </c>
      <c r="H467" t="s">
        <v>3416</v>
      </c>
      <c r="I467" t="s">
        <v>4704</v>
      </c>
      <c r="J467" t="s">
        <v>5502</v>
      </c>
      <c r="K467" t="s">
        <v>231</v>
      </c>
    </row>
    <row r="468" spans="1:11">
      <c r="A468" s="69" t="s">
        <v>5481</v>
      </c>
      <c r="B468" t="s">
        <v>98</v>
      </c>
      <c r="C468" t="s">
        <v>3384</v>
      </c>
      <c r="D468" t="s">
        <v>2957</v>
      </c>
      <c r="E468" t="s">
        <v>217</v>
      </c>
      <c r="G468" t="s">
        <v>2329</v>
      </c>
      <c r="H468" t="s">
        <v>217</v>
      </c>
      <c r="I468" t="s">
        <v>4704</v>
      </c>
      <c r="J468" t="s">
        <v>5502</v>
      </c>
      <c r="K468" t="s">
        <v>231</v>
      </c>
    </row>
    <row r="469" spans="1:11">
      <c r="A469" s="69" t="s">
        <v>5483</v>
      </c>
      <c r="B469" t="s">
        <v>55</v>
      </c>
      <c r="C469" t="s">
        <v>2843</v>
      </c>
      <c r="D469" t="s">
        <v>35</v>
      </c>
      <c r="E469" t="s">
        <v>2844</v>
      </c>
      <c r="F469" t="s">
        <v>2845</v>
      </c>
      <c r="G469" t="s">
        <v>2329</v>
      </c>
      <c r="H469" t="s">
        <v>1333</v>
      </c>
      <c r="I469" t="s">
        <v>4637</v>
      </c>
      <c r="J469" t="s">
        <v>5502</v>
      </c>
      <c r="K469" t="s">
        <v>231</v>
      </c>
    </row>
    <row r="470" spans="1:11">
      <c r="A470" s="69" t="s">
        <v>5483</v>
      </c>
      <c r="B470" t="s">
        <v>70</v>
      </c>
      <c r="C470" t="s">
        <v>2902</v>
      </c>
      <c r="D470" t="s">
        <v>35</v>
      </c>
      <c r="E470" t="s">
        <v>2847</v>
      </c>
      <c r="G470" t="s">
        <v>2329</v>
      </c>
      <c r="H470" t="s">
        <v>2848</v>
      </c>
      <c r="I470" t="s">
        <v>4645</v>
      </c>
      <c r="J470" t="s">
        <v>5502</v>
      </c>
      <c r="K470" t="s">
        <v>231</v>
      </c>
    </row>
    <row r="471" spans="1:11">
      <c r="A471" s="69" t="s">
        <v>5483</v>
      </c>
      <c r="B471" t="s">
        <v>14</v>
      </c>
      <c r="C471" t="s">
        <v>2954</v>
      </c>
      <c r="D471" t="s">
        <v>17</v>
      </c>
      <c r="E471" t="s">
        <v>2854</v>
      </c>
      <c r="F471" t="s">
        <v>2955</v>
      </c>
      <c r="G471" t="s">
        <v>2329</v>
      </c>
      <c r="H471" t="s">
        <v>2841</v>
      </c>
      <c r="I471" t="s">
        <v>4664</v>
      </c>
      <c r="J471" t="s">
        <v>5502</v>
      </c>
      <c r="K471" t="s">
        <v>231</v>
      </c>
    </row>
    <row r="472" spans="1:11">
      <c r="A472" s="69" t="s">
        <v>5483</v>
      </c>
      <c r="B472" t="s">
        <v>14</v>
      </c>
      <c r="C472" t="s">
        <v>2956</v>
      </c>
      <c r="D472" t="s">
        <v>2957</v>
      </c>
      <c r="E472" t="s">
        <v>1333</v>
      </c>
      <c r="G472" t="s">
        <v>2329</v>
      </c>
      <c r="H472" t="s">
        <v>1333</v>
      </c>
      <c r="I472" t="s">
        <v>4664</v>
      </c>
      <c r="J472" t="s">
        <v>5502</v>
      </c>
      <c r="K472" t="s">
        <v>231</v>
      </c>
    </row>
    <row r="473" spans="1:11">
      <c r="A473" s="69" t="s">
        <v>5483</v>
      </c>
      <c r="B473" t="s">
        <v>14</v>
      </c>
      <c r="C473" t="s">
        <v>2958</v>
      </c>
      <c r="E473" t="s">
        <v>2959</v>
      </c>
      <c r="G473" t="s">
        <v>2329</v>
      </c>
      <c r="H473" t="s">
        <v>1333</v>
      </c>
      <c r="I473" t="s">
        <v>4664</v>
      </c>
      <c r="J473" t="s">
        <v>5502</v>
      </c>
      <c r="K473" t="s">
        <v>231</v>
      </c>
    </row>
    <row r="474" spans="1:11">
      <c r="A474" s="69" t="s">
        <v>5483</v>
      </c>
      <c r="B474" t="s">
        <v>60</v>
      </c>
      <c r="C474" t="s">
        <v>2961</v>
      </c>
      <c r="D474" t="s">
        <v>10</v>
      </c>
      <c r="E474" t="s">
        <v>2847</v>
      </c>
      <c r="G474" t="s">
        <v>2329</v>
      </c>
      <c r="H474" t="s">
        <v>2848</v>
      </c>
      <c r="I474" t="s">
        <v>4680</v>
      </c>
      <c r="J474" t="s">
        <v>5502</v>
      </c>
      <c r="K474" t="s">
        <v>231</v>
      </c>
    </row>
    <row r="475" spans="1:11">
      <c r="A475" s="69" t="s">
        <v>5483</v>
      </c>
      <c r="B475" t="s">
        <v>60</v>
      </c>
      <c r="C475" t="s">
        <v>2962</v>
      </c>
      <c r="D475" t="s">
        <v>10</v>
      </c>
      <c r="E475" t="s">
        <v>2847</v>
      </c>
      <c r="G475" t="s">
        <v>2329</v>
      </c>
      <c r="H475" t="s">
        <v>2848</v>
      </c>
      <c r="I475" t="s">
        <v>4680</v>
      </c>
      <c r="J475" t="s">
        <v>5502</v>
      </c>
      <c r="K475" t="s">
        <v>231</v>
      </c>
    </row>
    <row r="476" spans="1:11">
      <c r="A476" s="69" t="s">
        <v>5483</v>
      </c>
      <c r="B476" t="s">
        <v>60</v>
      </c>
      <c r="C476" t="s">
        <v>2963</v>
      </c>
      <c r="D476" t="s">
        <v>10</v>
      </c>
      <c r="E476" t="s">
        <v>2847</v>
      </c>
      <c r="G476" t="s">
        <v>2329</v>
      </c>
      <c r="H476" t="s">
        <v>2848</v>
      </c>
      <c r="I476" t="s">
        <v>4680</v>
      </c>
      <c r="J476" t="s">
        <v>5502</v>
      </c>
      <c r="K476" t="s">
        <v>231</v>
      </c>
    </row>
    <row r="477" spans="1:11">
      <c r="A477" s="69" t="s">
        <v>5483</v>
      </c>
      <c r="B477" t="s">
        <v>60</v>
      </c>
      <c r="C477" t="s">
        <v>2964</v>
      </c>
      <c r="D477" t="s">
        <v>10</v>
      </c>
      <c r="E477" t="s">
        <v>2847</v>
      </c>
      <c r="G477" t="s">
        <v>2329</v>
      </c>
      <c r="H477" t="s">
        <v>2848</v>
      </c>
      <c r="I477" t="s">
        <v>4680</v>
      </c>
      <c r="J477" t="s">
        <v>5502</v>
      </c>
      <c r="K477" t="s">
        <v>231</v>
      </c>
    </row>
    <row r="478" spans="1:11">
      <c r="A478" s="69" t="s">
        <v>5483</v>
      </c>
      <c r="B478" t="s">
        <v>54</v>
      </c>
      <c r="C478" t="s">
        <v>2966</v>
      </c>
      <c r="D478" t="s">
        <v>2957</v>
      </c>
      <c r="E478" t="s">
        <v>2847</v>
      </c>
      <c r="G478" t="s">
        <v>2329</v>
      </c>
      <c r="H478" t="s">
        <v>2848</v>
      </c>
      <c r="I478" t="s">
        <v>4682</v>
      </c>
      <c r="J478" t="s">
        <v>5502</v>
      </c>
      <c r="K478" t="s">
        <v>231</v>
      </c>
    </row>
    <row r="479" spans="1:11">
      <c r="A479" s="69" t="s">
        <v>5483</v>
      </c>
      <c r="B479" t="s">
        <v>54</v>
      </c>
      <c r="C479" t="s">
        <v>2967</v>
      </c>
      <c r="D479" t="s">
        <v>2957</v>
      </c>
      <c r="E479" t="s">
        <v>2847</v>
      </c>
      <c r="G479" t="s">
        <v>2329</v>
      </c>
      <c r="H479" t="s">
        <v>2848</v>
      </c>
      <c r="I479" t="s">
        <v>4682</v>
      </c>
      <c r="J479" t="s">
        <v>5502</v>
      </c>
      <c r="K479" t="s">
        <v>231</v>
      </c>
    </row>
    <row r="480" spans="1:11">
      <c r="A480" s="69" t="s">
        <v>5483</v>
      </c>
      <c r="B480" t="s">
        <v>54</v>
      </c>
      <c r="C480" t="s">
        <v>2968</v>
      </c>
      <c r="D480" t="s">
        <v>2957</v>
      </c>
      <c r="E480" t="s">
        <v>2847</v>
      </c>
      <c r="G480" t="s">
        <v>2329</v>
      </c>
      <c r="H480" t="s">
        <v>2848</v>
      </c>
      <c r="I480" t="s">
        <v>4682</v>
      </c>
      <c r="J480" t="s">
        <v>5502</v>
      </c>
      <c r="K480" t="s">
        <v>231</v>
      </c>
    </row>
    <row r="481" spans="1:11">
      <c r="A481" s="69" t="s">
        <v>5483</v>
      </c>
      <c r="B481" t="s">
        <v>73</v>
      </c>
      <c r="C481" t="s">
        <v>2970</v>
      </c>
      <c r="D481" t="s">
        <v>2957</v>
      </c>
      <c r="E481" t="s">
        <v>2847</v>
      </c>
      <c r="G481" t="s">
        <v>2329</v>
      </c>
      <c r="H481" t="s">
        <v>2848</v>
      </c>
      <c r="I481" t="s">
        <v>4684</v>
      </c>
      <c r="J481" t="s">
        <v>5502</v>
      </c>
      <c r="K481" t="s">
        <v>231</v>
      </c>
    </row>
    <row r="482" spans="1:11">
      <c r="A482" s="69" t="s">
        <v>5483</v>
      </c>
      <c r="B482" t="s">
        <v>73</v>
      </c>
      <c r="C482" t="s">
        <v>2971</v>
      </c>
      <c r="D482" t="s">
        <v>2957</v>
      </c>
      <c r="E482" t="s">
        <v>2847</v>
      </c>
      <c r="G482" t="s">
        <v>2329</v>
      </c>
      <c r="H482" t="s">
        <v>2848</v>
      </c>
      <c r="I482" t="s">
        <v>4684</v>
      </c>
      <c r="J482" t="s">
        <v>5502</v>
      </c>
      <c r="K482" t="s">
        <v>231</v>
      </c>
    </row>
    <row r="483" spans="1:11">
      <c r="A483" s="69" t="s">
        <v>5483</v>
      </c>
      <c r="B483" t="s">
        <v>86</v>
      </c>
      <c r="C483" t="s">
        <v>2973</v>
      </c>
      <c r="D483" t="s">
        <v>2974</v>
      </c>
      <c r="E483" t="s">
        <v>2854</v>
      </c>
      <c r="F483" t="s">
        <v>2975</v>
      </c>
      <c r="G483" t="s">
        <v>2329</v>
      </c>
      <c r="H483" t="s">
        <v>2841</v>
      </c>
      <c r="I483" t="s">
        <v>4692</v>
      </c>
      <c r="J483" t="s">
        <v>5502</v>
      </c>
      <c r="K483" t="s">
        <v>231</v>
      </c>
    </row>
    <row r="484" spans="1:11">
      <c r="A484" s="69" t="s">
        <v>5483</v>
      </c>
      <c r="B484" t="s">
        <v>86</v>
      </c>
      <c r="C484" t="s">
        <v>2976</v>
      </c>
      <c r="D484" t="s">
        <v>2977</v>
      </c>
      <c r="E484" t="s">
        <v>2854</v>
      </c>
      <c r="F484" t="s">
        <v>2978</v>
      </c>
      <c r="G484" t="s">
        <v>2329</v>
      </c>
      <c r="H484" t="s">
        <v>2841</v>
      </c>
      <c r="I484" t="s">
        <v>4692</v>
      </c>
      <c r="J484" t="s">
        <v>5502</v>
      </c>
      <c r="K484" t="s">
        <v>231</v>
      </c>
    </row>
    <row r="485" spans="1:11">
      <c r="A485" s="69" t="s">
        <v>5483</v>
      </c>
      <c r="B485" t="s">
        <v>86</v>
      </c>
      <c r="C485" t="s">
        <v>2984</v>
      </c>
      <c r="D485" t="s">
        <v>88</v>
      </c>
      <c r="E485" t="s">
        <v>2854</v>
      </c>
      <c r="F485" t="s">
        <v>2985</v>
      </c>
      <c r="G485" t="s">
        <v>2329</v>
      </c>
      <c r="H485" t="s">
        <v>2841</v>
      </c>
      <c r="I485" t="s">
        <v>4692</v>
      </c>
      <c r="J485" t="s">
        <v>5502</v>
      </c>
      <c r="K485" t="s">
        <v>231</v>
      </c>
    </row>
    <row r="486" spans="1:11">
      <c r="A486" s="69" t="s">
        <v>5483</v>
      </c>
      <c r="B486" t="s">
        <v>86</v>
      </c>
      <c r="C486" t="s">
        <v>2990</v>
      </c>
      <c r="D486" t="s">
        <v>2957</v>
      </c>
      <c r="E486" t="s">
        <v>2893</v>
      </c>
      <c r="G486" t="s">
        <v>2329</v>
      </c>
      <c r="H486" t="s">
        <v>2894</v>
      </c>
      <c r="I486" t="s">
        <v>4692</v>
      </c>
      <c r="J486" t="s">
        <v>5502</v>
      </c>
      <c r="K486" t="s">
        <v>231</v>
      </c>
    </row>
    <row r="487" spans="1:11">
      <c r="A487" s="69" t="s">
        <v>5483</v>
      </c>
      <c r="B487" t="s">
        <v>86</v>
      </c>
      <c r="C487" t="s">
        <v>2991</v>
      </c>
      <c r="D487" t="s">
        <v>2957</v>
      </c>
      <c r="E487" t="s">
        <v>2854</v>
      </c>
      <c r="G487" t="s">
        <v>2329</v>
      </c>
      <c r="H487" t="s">
        <v>2841</v>
      </c>
      <c r="I487" t="s">
        <v>4692</v>
      </c>
      <c r="J487" t="s">
        <v>5502</v>
      </c>
      <c r="K487" t="s">
        <v>231</v>
      </c>
    </row>
    <row r="488" spans="1:11">
      <c r="A488" s="69" t="s">
        <v>5483</v>
      </c>
      <c r="B488" t="s">
        <v>86</v>
      </c>
      <c r="C488" t="s">
        <v>2992</v>
      </c>
      <c r="D488" t="s">
        <v>2993</v>
      </c>
      <c r="E488" t="s">
        <v>2847</v>
      </c>
      <c r="G488" t="s">
        <v>2329</v>
      </c>
      <c r="H488" t="s">
        <v>2848</v>
      </c>
      <c r="I488" t="s">
        <v>4692</v>
      </c>
      <c r="J488" t="s">
        <v>5502</v>
      </c>
      <c r="K488" t="s">
        <v>231</v>
      </c>
    </row>
    <row r="489" spans="1:11">
      <c r="A489" s="69" t="s">
        <v>5483</v>
      </c>
      <c r="B489" t="s">
        <v>86</v>
      </c>
      <c r="C489" t="s">
        <v>2992</v>
      </c>
      <c r="D489" t="s">
        <v>2993</v>
      </c>
      <c r="E489" t="s">
        <v>2847</v>
      </c>
      <c r="G489" t="s">
        <v>2329</v>
      </c>
      <c r="H489" t="s">
        <v>2848</v>
      </c>
      <c r="I489" t="s">
        <v>4692</v>
      </c>
      <c r="J489" t="s">
        <v>5502</v>
      </c>
      <c r="K489" t="s">
        <v>231</v>
      </c>
    </row>
    <row r="490" spans="1:11">
      <c r="A490" s="69" t="s">
        <v>5483</v>
      </c>
      <c r="B490" t="s">
        <v>87</v>
      </c>
      <c r="C490" t="s">
        <v>2995</v>
      </c>
      <c r="D490" t="s">
        <v>2957</v>
      </c>
      <c r="E490" t="s">
        <v>2854</v>
      </c>
      <c r="G490" t="s">
        <v>2329</v>
      </c>
      <c r="H490" t="s">
        <v>2841</v>
      </c>
      <c r="I490" t="s">
        <v>4696</v>
      </c>
      <c r="J490" t="s">
        <v>5502</v>
      </c>
      <c r="K490" t="s">
        <v>231</v>
      </c>
    </row>
    <row r="491" spans="1:11">
      <c r="A491" s="69" t="s">
        <v>5483</v>
      </c>
      <c r="B491" t="s">
        <v>92</v>
      </c>
      <c r="C491" t="s">
        <v>3001</v>
      </c>
      <c r="D491" t="s">
        <v>94</v>
      </c>
      <c r="E491" t="s">
        <v>3002</v>
      </c>
      <c r="F491" t="s">
        <v>3004</v>
      </c>
      <c r="G491" t="s">
        <v>2329</v>
      </c>
      <c r="H491" t="s">
        <v>3488</v>
      </c>
      <c r="I491" t="s">
        <v>4700</v>
      </c>
      <c r="J491" t="s">
        <v>5502</v>
      </c>
      <c r="K491" t="s">
        <v>231</v>
      </c>
    </row>
    <row r="492" spans="1:11">
      <c r="A492" s="69" t="s">
        <v>5483</v>
      </c>
      <c r="B492" t="s">
        <v>98</v>
      </c>
      <c r="C492" t="s">
        <v>3011</v>
      </c>
      <c r="D492" t="s">
        <v>2957</v>
      </c>
      <c r="E492" t="s">
        <v>2854</v>
      </c>
      <c r="F492" t="s">
        <v>3012</v>
      </c>
      <c r="G492" t="s">
        <v>2329</v>
      </c>
      <c r="H492" t="s">
        <v>2841</v>
      </c>
      <c r="I492" t="s">
        <v>4704</v>
      </c>
      <c r="J492" t="s">
        <v>5502</v>
      </c>
      <c r="K492" t="s">
        <v>231</v>
      </c>
    </row>
    <row r="493" spans="1:11">
      <c r="A493" s="69" t="s">
        <v>5483</v>
      </c>
      <c r="B493" t="s">
        <v>98</v>
      </c>
      <c r="C493" t="s">
        <v>3013</v>
      </c>
      <c r="D493" t="s">
        <v>104</v>
      </c>
      <c r="E493" t="s">
        <v>2847</v>
      </c>
      <c r="G493" t="s">
        <v>2329</v>
      </c>
      <c r="H493" t="s">
        <v>2848</v>
      </c>
      <c r="I493" t="s">
        <v>4704</v>
      </c>
      <c r="J493" t="s">
        <v>5502</v>
      </c>
      <c r="K493" t="s">
        <v>231</v>
      </c>
    </row>
    <row r="494" spans="1:11">
      <c r="A494" s="69" t="s">
        <v>5483</v>
      </c>
      <c r="B494" t="s">
        <v>98</v>
      </c>
      <c r="C494" t="s">
        <v>3014</v>
      </c>
      <c r="D494" t="s">
        <v>101</v>
      </c>
      <c r="E494" t="s">
        <v>3015</v>
      </c>
      <c r="F494" t="s">
        <v>3016</v>
      </c>
      <c r="G494" t="s">
        <v>2329</v>
      </c>
      <c r="H494" t="s">
        <v>2841</v>
      </c>
      <c r="I494" t="s">
        <v>4704</v>
      </c>
      <c r="J494" t="s">
        <v>5502</v>
      </c>
      <c r="K494" t="s">
        <v>231</v>
      </c>
    </row>
    <row r="495" spans="1:11">
      <c r="A495" s="69" t="s">
        <v>5483</v>
      </c>
      <c r="B495" t="s">
        <v>98</v>
      </c>
      <c r="C495" t="s">
        <v>3017</v>
      </c>
      <c r="D495" t="s">
        <v>2957</v>
      </c>
      <c r="E495" t="s">
        <v>2847</v>
      </c>
      <c r="G495" t="s">
        <v>2329</v>
      </c>
      <c r="H495" t="s">
        <v>2848</v>
      </c>
      <c r="I495" t="s">
        <v>4704</v>
      </c>
      <c r="J495" t="s">
        <v>5502</v>
      </c>
      <c r="K495" t="s">
        <v>231</v>
      </c>
    </row>
    <row r="496" spans="1:11">
      <c r="A496" s="69" t="s">
        <v>5486</v>
      </c>
      <c r="B496" t="s">
        <v>55</v>
      </c>
      <c r="C496" t="s">
        <v>2843</v>
      </c>
      <c r="D496" t="s">
        <v>35</v>
      </c>
      <c r="E496" t="s">
        <v>2844</v>
      </c>
      <c r="F496" t="s">
        <v>2845</v>
      </c>
      <c r="G496" t="s">
        <v>2329</v>
      </c>
      <c r="H496" t="s">
        <v>2959</v>
      </c>
      <c r="I496" t="s">
        <v>4637</v>
      </c>
      <c r="J496" t="s">
        <v>5502</v>
      </c>
      <c r="K496" t="s">
        <v>231</v>
      </c>
    </row>
    <row r="497" spans="1:11">
      <c r="A497" s="69" t="s">
        <v>5486</v>
      </c>
      <c r="B497" t="s">
        <v>55</v>
      </c>
      <c r="C497" t="s">
        <v>3135</v>
      </c>
      <c r="D497" t="s">
        <v>36</v>
      </c>
      <c r="E497" t="s">
        <v>217</v>
      </c>
      <c r="F497" t="s">
        <v>3136</v>
      </c>
      <c r="G497" t="s">
        <v>2329</v>
      </c>
      <c r="H497" t="s">
        <v>217</v>
      </c>
      <c r="I497" t="s">
        <v>4637</v>
      </c>
      <c r="J497" t="s">
        <v>5502</v>
      </c>
      <c r="K497" t="s">
        <v>231</v>
      </c>
    </row>
    <row r="498" spans="1:11">
      <c r="A498" s="69" t="s">
        <v>5486</v>
      </c>
      <c r="B498" t="s">
        <v>55</v>
      </c>
      <c r="C498" t="s">
        <v>3147</v>
      </c>
      <c r="D498" t="s">
        <v>36</v>
      </c>
      <c r="E498" t="s">
        <v>3125</v>
      </c>
      <c r="G498" t="s">
        <v>2329</v>
      </c>
      <c r="H498" t="s">
        <v>3125</v>
      </c>
      <c r="I498" t="s">
        <v>4637</v>
      </c>
      <c r="J498" t="s">
        <v>5502</v>
      </c>
      <c r="K498" t="s">
        <v>231</v>
      </c>
    </row>
    <row r="499" spans="1:11">
      <c r="A499" s="69" t="s">
        <v>5486</v>
      </c>
      <c r="B499" t="s">
        <v>55</v>
      </c>
      <c r="C499" t="s">
        <v>3148</v>
      </c>
      <c r="D499" t="s">
        <v>33</v>
      </c>
      <c r="E499" t="s">
        <v>3125</v>
      </c>
      <c r="G499" t="s">
        <v>2329</v>
      </c>
      <c r="H499" t="s">
        <v>3125</v>
      </c>
      <c r="I499" t="s">
        <v>4637</v>
      </c>
      <c r="J499" t="s">
        <v>5502</v>
      </c>
      <c r="K499" t="s">
        <v>231</v>
      </c>
    </row>
    <row r="500" spans="1:11">
      <c r="A500" s="69" t="s">
        <v>5486</v>
      </c>
      <c r="B500" t="s">
        <v>70</v>
      </c>
      <c r="C500" t="s">
        <v>2902</v>
      </c>
      <c r="D500" t="s">
        <v>35</v>
      </c>
      <c r="E500" t="s">
        <v>2847</v>
      </c>
      <c r="G500" t="s">
        <v>2329</v>
      </c>
      <c r="H500" t="s">
        <v>3416</v>
      </c>
      <c r="I500" t="s">
        <v>4645</v>
      </c>
      <c r="J500" t="s">
        <v>5502</v>
      </c>
      <c r="K500" t="s">
        <v>231</v>
      </c>
    </row>
    <row r="501" spans="1:11">
      <c r="A501" s="69" t="s">
        <v>5486</v>
      </c>
      <c r="B501" t="s">
        <v>72</v>
      </c>
      <c r="C501" t="s">
        <v>3207</v>
      </c>
      <c r="D501" t="s">
        <v>36</v>
      </c>
      <c r="E501" t="s">
        <v>3125</v>
      </c>
      <c r="F501" t="s">
        <v>3208</v>
      </c>
      <c r="G501" t="s">
        <v>2329</v>
      </c>
      <c r="H501" t="s">
        <v>3125</v>
      </c>
      <c r="I501" t="s">
        <v>4653</v>
      </c>
      <c r="J501" t="s">
        <v>5502</v>
      </c>
      <c r="K501" t="s">
        <v>231</v>
      </c>
    </row>
    <row r="502" spans="1:11">
      <c r="A502" s="69" t="s">
        <v>5486</v>
      </c>
      <c r="B502" t="s">
        <v>72</v>
      </c>
      <c r="C502" t="s">
        <v>3209</v>
      </c>
      <c r="D502" t="s">
        <v>36</v>
      </c>
      <c r="E502" t="s">
        <v>217</v>
      </c>
      <c r="F502" t="s">
        <v>3210</v>
      </c>
      <c r="G502" t="s">
        <v>2329</v>
      </c>
      <c r="H502" t="s">
        <v>217</v>
      </c>
      <c r="I502" t="s">
        <v>4653</v>
      </c>
      <c r="J502" t="s">
        <v>5502</v>
      </c>
      <c r="K502" t="s">
        <v>231</v>
      </c>
    </row>
    <row r="503" spans="1:11">
      <c r="A503" s="69" t="s">
        <v>5486</v>
      </c>
      <c r="B503" t="s">
        <v>72</v>
      </c>
      <c r="C503" t="s">
        <v>3232</v>
      </c>
      <c r="D503" t="s">
        <v>36</v>
      </c>
      <c r="E503" t="s">
        <v>3125</v>
      </c>
      <c r="G503" t="s">
        <v>2329</v>
      </c>
      <c r="H503" t="s">
        <v>3125</v>
      </c>
      <c r="I503" t="s">
        <v>4653</v>
      </c>
      <c r="J503" t="s">
        <v>5502</v>
      </c>
      <c r="K503" t="s">
        <v>231</v>
      </c>
    </row>
    <row r="504" spans="1:11">
      <c r="A504" s="69" t="s">
        <v>5486</v>
      </c>
      <c r="B504" t="s">
        <v>78</v>
      </c>
      <c r="C504" t="s">
        <v>3238</v>
      </c>
      <c r="D504" t="s">
        <v>33</v>
      </c>
      <c r="E504" t="s">
        <v>3125</v>
      </c>
      <c r="F504" t="s">
        <v>3239</v>
      </c>
      <c r="G504" t="s">
        <v>2329</v>
      </c>
      <c r="H504" t="s">
        <v>3125</v>
      </c>
      <c r="I504" t="s">
        <v>4657</v>
      </c>
      <c r="J504" t="s">
        <v>5502</v>
      </c>
      <c r="K504" t="s">
        <v>231</v>
      </c>
    </row>
    <row r="505" spans="1:11">
      <c r="A505" s="69" t="s">
        <v>5486</v>
      </c>
      <c r="B505" t="s">
        <v>78</v>
      </c>
      <c r="C505" t="s">
        <v>3259</v>
      </c>
      <c r="D505" t="s">
        <v>33</v>
      </c>
      <c r="E505" t="s">
        <v>217</v>
      </c>
      <c r="G505" t="s">
        <v>2329</v>
      </c>
      <c r="H505" t="s">
        <v>217</v>
      </c>
      <c r="I505" t="s">
        <v>4657</v>
      </c>
      <c r="J505" t="s">
        <v>5502</v>
      </c>
      <c r="K505" t="s">
        <v>231</v>
      </c>
    </row>
    <row r="506" spans="1:11">
      <c r="A506" s="69" t="s">
        <v>5486</v>
      </c>
      <c r="B506" t="s">
        <v>14</v>
      </c>
      <c r="C506" t="s">
        <v>2956</v>
      </c>
      <c r="D506" t="s">
        <v>2957</v>
      </c>
      <c r="E506" t="s">
        <v>1333</v>
      </c>
      <c r="G506" t="s">
        <v>2329</v>
      </c>
      <c r="H506" t="s">
        <v>1333</v>
      </c>
      <c r="I506" t="s">
        <v>4664</v>
      </c>
      <c r="J506" t="s">
        <v>5502</v>
      </c>
      <c r="K506" t="s">
        <v>231</v>
      </c>
    </row>
    <row r="507" spans="1:11">
      <c r="A507" s="69" t="s">
        <v>5486</v>
      </c>
      <c r="B507" t="s">
        <v>14</v>
      </c>
      <c r="C507" t="s">
        <v>2958</v>
      </c>
      <c r="E507" t="s">
        <v>2959</v>
      </c>
      <c r="G507" t="s">
        <v>2329</v>
      </c>
      <c r="H507" t="s">
        <v>2959</v>
      </c>
      <c r="I507" t="s">
        <v>4664</v>
      </c>
      <c r="J507" t="s">
        <v>5502</v>
      </c>
      <c r="K507" t="s">
        <v>231</v>
      </c>
    </row>
    <row r="508" spans="1:11">
      <c r="A508" s="69" t="s">
        <v>5486</v>
      </c>
      <c r="B508" t="s">
        <v>14</v>
      </c>
      <c r="C508" t="s">
        <v>3290</v>
      </c>
      <c r="D508" t="s">
        <v>3291</v>
      </c>
      <c r="E508" t="s">
        <v>3125</v>
      </c>
      <c r="F508" t="s">
        <v>3292</v>
      </c>
      <c r="G508" t="s">
        <v>2329</v>
      </c>
      <c r="H508" t="s">
        <v>3125</v>
      </c>
      <c r="I508" t="s">
        <v>4664</v>
      </c>
      <c r="J508" t="s">
        <v>5502</v>
      </c>
      <c r="K508" t="s">
        <v>231</v>
      </c>
    </row>
    <row r="509" spans="1:11">
      <c r="A509" s="69" t="s">
        <v>5486</v>
      </c>
      <c r="B509" t="s">
        <v>14</v>
      </c>
      <c r="C509" t="s">
        <v>3293</v>
      </c>
      <c r="E509" t="s">
        <v>217</v>
      </c>
      <c r="G509" t="s">
        <v>2329</v>
      </c>
      <c r="H509" t="s">
        <v>217</v>
      </c>
      <c r="I509" t="s">
        <v>4664</v>
      </c>
      <c r="J509" t="s">
        <v>5502</v>
      </c>
      <c r="K509" t="s">
        <v>231</v>
      </c>
    </row>
    <row r="510" spans="1:11">
      <c r="A510" s="69" t="s">
        <v>5486</v>
      </c>
      <c r="B510" t="s">
        <v>7</v>
      </c>
      <c r="C510" t="s">
        <v>3295</v>
      </c>
      <c r="D510" t="s">
        <v>10</v>
      </c>
      <c r="E510" t="s">
        <v>217</v>
      </c>
      <c r="G510" t="s">
        <v>2329</v>
      </c>
      <c r="H510" t="s">
        <v>217</v>
      </c>
      <c r="I510" t="s">
        <v>4668</v>
      </c>
      <c r="J510" t="s">
        <v>5502</v>
      </c>
      <c r="K510" t="s">
        <v>231</v>
      </c>
    </row>
    <row r="511" spans="1:11">
      <c r="A511" s="69" t="s">
        <v>5486</v>
      </c>
      <c r="B511" t="s">
        <v>7</v>
      </c>
      <c r="C511" t="s">
        <v>3296</v>
      </c>
      <c r="D511" t="s">
        <v>3297</v>
      </c>
      <c r="E511" t="s">
        <v>217</v>
      </c>
      <c r="F511" t="s">
        <v>3298</v>
      </c>
      <c r="G511" t="s">
        <v>2329</v>
      </c>
      <c r="H511" t="s">
        <v>217</v>
      </c>
      <c r="I511" t="s">
        <v>4668</v>
      </c>
      <c r="J511" t="s">
        <v>5502</v>
      </c>
      <c r="K511" t="s">
        <v>231</v>
      </c>
    </row>
    <row r="512" spans="1:11">
      <c r="A512" s="69" t="s">
        <v>5486</v>
      </c>
      <c r="B512" t="s">
        <v>7</v>
      </c>
      <c r="C512" t="s">
        <v>3299</v>
      </c>
      <c r="D512" t="s">
        <v>3297</v>
      </c>
      <c r="E512" t="s">
        <v>217</v>
      </c>
      <c r="G512" t="s">
        <v>2329</v>
      </c>
      <c r="H512" t="s">
        <v>217</v>
      </c>
      <c r="I512" t="s">
        <v>4668</v>
      </c>
      <c r="J512" t="s">
        <v>5502</v>
      </c>
      <c r="K512" t="s">
        <v>231</v>
      </c>
    </row>
    <row r="513" spans="1:11">
      <c r="A513" s="69" t="s">
        <v>5486</v>
      </c>
      <c r="B513" t="s">
        <v>7</v>
      </c>
      <c r="C513" t="s">
        <v>3300</v>
      </c>
      <c r="D513" t="s">
        <v>12</v>
      </c>
      <c r="E513" t="s">
        <v>217</v>
      </c>
      <c r="F513" t="s">
        <v>3301</v>
      </c>
      <c r="G513" t="s">
        <v>2329</v>
      </c>
      <c r="H513" t="s">
        <v>217</v>
      </c>
      <c r="I513" t="s">
        <v>4668</v>
      </c>
      <c r="J513" t="s">
        <v>5502</v>
      </c>
      <c r="K513" t="s">
        <v>231</v>
      </c>
    </row>
    <row r="514" spans="1:11">
      <c r="A514" s="69" t="s">
        <v>5486</v>
      </c>
      <c r="B514" t="s">
        <v>4398</v>
      </c>
      <c r="C514" t="s">
        <v>3303</v>
      </c>
      <c r="D514" t="s">
        <v>2980</v>
      </c>
      <c r="E514" t="s">
        <v>217</v>
      </c>
      <c r="G514" t="s">
        <v>2329</v>
      </c>
      <c r="H514" t="s">
        <v>217</v>
      </c>
      <c r="I514" t="s">
        <v>4672</v>
      </c>
      <c r="J514" t="s">
        <v>5502</v>
      </c>
      <c r="K514" t="s">
        <v>231</v>
      </c>
    </row>
    <row r="515" spans="1:11">
      <c r="A515" s="69" t="s">
        <v>5486</v>
      </c>
      <c r="B515" t="s">
        <v>4398</v>
      </c>
      <c r="C515" t="s">
        <v>3304</v>
      </c>
      <c r="D515" t="s">
        <v>2980</v>
      </c>
      <c r="E515" t="s">
        <v>3305</v>
      </c>
      <c r="G515" t="s">
        <v>2329</v>
      </c>
      <c r="H515" t="s">
        <v>217</v>
      </c>
      <c r="I515" t="s">
        <v>4672</v>
      </c>
      <c r="J515" t="s">
        <v>5502</v>
      </c>
      <c r="K515" t="s">
        <v>231</v>
      </c>
    </row>
    <row r="516" spans="1:11">
      <c r="A516" s="69" t="s">
        <v>5486</v>
      </c>
      <c r="B516" t="s">
        <v>4398</v>
      </c>
      <c r="C516" t="s">
        <v>3306</v>
      </c>
      <c r="D516" t="s">
        <v>2980</v>
      </c>
      <c r="E516" t="s">
        <v>3257</v>
      </c>
      <c r="F516" t="s">
        <v>3307</v>
      </c>
      <c r="G516" t="s">
        <v>2329</v>
      </c>
      <c r="H516" t="s">
        <v>217</v>
      </c>
      <c r="I516" t="s">
        <v>4672</v>
      </c>
      <c r="J516" t="s">
        <v>5502</v>
      </c>
      <c r="K516" t="s">
        <v>231</v>
      </c>
    </row>
    <row r="517" spans="1:11">
      <c r="A517" s="69" t="s">
        <v>5486</v>
      </c>
      <c r="B517" t="s">
        <v>4398</v>
      </c>
      <c r="C517" t="s">
        <v>3308</v>
      </c>
      <c r="D517" t="s">
        <v>2980</v>
      </c>
      <c r="E517" t="s">
        <v>217</v>
      </c>
      <c r="G517" t="s">
        <v>2329</v>
      </c>
      <c r="H517" t="s">
        <v>217</v>
      </c>
      <c r="I517" t="s">
        <v>4672</v>
      </c>
      <c r="J517" t="s">
        <v>5502</v>
      </c>
      <c r="K517" t="s">
        <v>231</v>
      </c>
    </row>
    <row r="518" spans="1:11">
      <c r="A518" s="69" t="s">
        <v>5486</v>
      </c>
      <c r="B518" t="s">
        <v>47</v>
      </c>
      <c r="C518" t="s">
        <v>3310</v>
      </c>
      <c r="D518" t="s">
        <v>3311</v>
      </c>
      <c r="E518" t="s">
        <v>3312</v>
      </c>
      <c r="G518" t="s">
        <v>2329</v>
      </c>
      <c r="H518" t="s">
        <v>217</v>
      </c>
      <c r="I518" t="s">
        <v>4676</v>
      </c>
      <c r="J518" t="s">
        <v>5502</v>
      </c>
      <c r="K518" t="s">
        <v>231</v>
      </c>
    </row>
    <row r="519" spans="1:11">
      <c r="A519" s="69" t="s">
        <v>5486</v>
      </c>
      <c r="B519" t="s">
        <v>47</v>
      </c>
      <c r="C519" t="s">
        <v>3313</v>
      </c>
      <c r="D519" t="s">
        <v>3314</v>
      </c>
      <c r="E519" t="s">
        <v>3315</v>
      </c>
      <c r="G519" t="s">
        <v>2329</v>
      </c>
      <c r="H519" t="s">
        <v>217</v>
      </c>
      <c r="I519" t="s">
        <v>4676</v>
      </c>
      <c r="J519" t="s">
        <v>5502</v>
      </c>
      <c r="K519" t="s">
        <v>231</v>
      </c>
    </row>
    <row r="520" spans="1:11">
      <c r="A520" s="69" t="s">
        <v>5486</v>
      </c>
      <c r="B520" t="s">
        <v>47</v>
      </c>
      <c r="C520" t="s">
        <v>3316</v>
      </c>
      <c r="D520" t="s">
        <v>3317</v>
      </c>
      <c r="E520" t="s">
        <v>217</v>
      </c>
      <c r="G520" t="s">
        <v>2329</v>
      </c>
      <c r="H520" t="s">
        <v>217</v>
      </c>
      <c r="I520" t="s">
        <v>4676</v>
      </c>
      <c r="J520" t="s">
        <v>5502</v>
      </c>
      <c r="K520" t="s">
        <v>231</v>
      </c>
    </row>
    <row r="521" spans="1:11">
      <c r="A521" s="69" t="s">
        <v>5486</v>
      </c>
      <c r="B521" t="s">
        <v>47</v>
      </c>
      <c r="C521" t="s">
        <v>3318</v>
      </c>
      <c r="D521" t="s">
        <v>3319</v>
      </c>
      <c r="E521" t="s">
        <v>217</v>
      </c>
      <c r="G521" t="s">
        <v>2329</v>
      </c>
      <c r="H521" t="s">
        <v>217</v>
      </c>
      <c r="I521" t="s">
        <v>4676</v>
      </c>
      <c r="J521" t="s">
        <v>5502</v>
      </c>
      <c r="K521" t="s">
        <v>231</v>
      </c>
    </row>
    <row r="522" spans="1:11">
      <c r="A522" s="69" t="s">
        <v>5486</v>
      </c>
      <c r="B522" t="s">
        <v>47</v>
      </c>
      <c r="C522" t="s">
        <v>3320</v>
      </c>
      <c r="D522" t="s">
        <v>3317</v>
      </c>
      <c r="E522" t="s">
        <v>217</v>
      </c>
      <c r="G522" t="s">
        <v>2329</v>
      </c>
      <c r="H522" t="s">
        <v>217</v>
      </c>
      <c r="I522" t="s">
        <v>4676</v>
      </c>
      <c r="J522" t="s">
        <v>5502</v>
      </c>
      <c r="K522" t="s">
        <v>231</v>
      </c>
    </row>
    <row r="523" spans="1:11">
      <c r="A523" s="69" t="s">
        <v>5486</v>
      </c>
      <c r="B523" t="s">
        <v>47</v>
      </c>
      <c r="C523" t="s">
        <v>3321</v>
      </c>
      <c r="D523" t="s">
        <v>3317</v>
      </c>
      <c r="E523" t="s">
        <v>217</v>
      </c>
      <c r="G523" t="s">
        <v>2329</v>
      </c>
      <c r="H523" t="s">
        <v>217</v>
      </c>
      <c r="I523" t="s">
        <v>4676</v>
      </c>
      <c r="J523" t="s">
        <v>5502</v>
      </c>
      <c r="K523" t="s">
        <v>231</v>
      </c>
    </row>
    <row r="524" spans="1:11">
      <c r="A524" s="69" t="s">
        <v>5486</v>
      </c>
      <c r="B524" t="s">
        <v>60</v>
      </c>
      <c r="C524" t="s">
        <v>3323</v>
      </c>
      <c r="D524" t="s">
        <v>10</v>
      </c>
      <c r="E524" t="s">
        <v>217</v>
      </c>
      <c r="G524" t="s">
        <v>2329</v>
      </c>
      <c r="H524" t="s">
        <v>217</v>
      </c>
      <c r="I524" t="s">
        <v>4680</v>
      </c>
      <c r="J524" t="s">
        <v>5502</v>
      </c>
      <c r="K524" t="s">
        <v>231</v>
      </c>
    </row>
    <row r="525" spans="1:11">
      <c r="A525" s="69" t="s">
        <v>5486</v>
      </c>
      <c r="B525" t="s">
        <v>60</v>
      </c>
      <c r="C525" t="s">
        <v>2961</v>
      </c>
      <c r="D525" t="s">
        <v>10</v>
      </c>
      <c r="E525" t="s">
        <v>2847</v>
      </c>
      <c r="G525" t="s">
        <v>2329</v>
      </c>
      <c r="H525" t="s">
        <v>3416</v>
      </c>
      <c r="I525" t="s">
        <v>4680</v>
      </c>
      <c r="J525" t="s">
        <v>5502</v>
      </c>
      <c r="K525" t="s">
        <v>231</v>
      </c>
    </row>
    <row r="526" spans="1:11">
      <c r="A526" s="69" t="s">
        <v>5486</v>
      </c>
      <c r="B526" t="s">
        <v>60</v>
      </c>
      <c r="C526" t="s">
        <v>2962</v>
      </c>
      <c r="D526" t="s">
        <v>10</v>
      </c>
      <c r="E526" t="s">
        <v>2847</v>
      </c>
      <c r="G526" t="s">
        <v>2329</v>
      </c>
      <c r="H526" t="s">
        <v>3416</v>
      </c>
      <c r="I526" t="s">
        <v>4680</v>
      </c>
      <c r="J526" t="s">
        <v>5502</v>
      </c>
      <c r="K526" t="s">
        <v>231</v>
      </c>
    </row>
    <row r="527" spans="1:11">
      <c r="A527" s="69" t="s">
        <v>5486</v>
      </c>
      <c r="B527" t="s">
        <v>60</v>
      </c>
      <c r="C527" t="s">
        <v>2963</v>
      </c>
      <c r="D527" t="s">
        <v>10</v>
      </c>
      <c r="E527" t="s">
        <v>2847</v>
      </c>
      <c r="G527" t="s">
        <v>2329</v>
      </c>
      <c r="H527" t="s">
        <v>3416</v>
      </c>
      <c r="I527" t="s">
        <v>4680</v>
      </c>
      <c r="J527" t="s">
        <v>5502</v>
      </c>
      <c r="K527" t="s">
        <v>231</v>
      </c>
    </row>
    <row r="528" spans="1:11">
      <c r="A528" s="69" t="s">
        <v>5486</v>
      </c>
      <c r="B528" t="s">
        <v>60</v>
      </c>
      <c r="C528" t="s">
        <v>2964</v>
      </c>
      <c r="D528" t="s">
        <v>10</v>
      </c>
      <c r="E528" t="s">
        <v>2847</v>
      </c>
      <c r="G528" t="s">
        <v>2329</v>
      </c>
      <c r="H528" t="s">
        <v>3416</v>
      </c>
      <c r="I528" t="s">
        <v>4680</v>
      </c>
      <c r="J528" t="s">
        <v>5502</v>
      </c>
      <c r="K528" t="s">
        <v>231</v>
      </c>
    </row>
    <row r="529" spans="1:11">
      <c r="A529" s="69" t="s">
        <v>5486</v>
      </c>
      <c r="B529" t="s">
        <v>60</v>
      </c>
      <c r="C529" t="s">
        <v>3324</v>
      </c>
      <c r="D529" t="s">
        <v>61</v>
      </c>
      <c r="E529" t="s">
        <v>217</v>
      </c>
      <c r="F529" t="s">
        <v>3325</v>
      </c>
      <c r="G529" t="s">
        <v>2329</v>
      </c>
      <c r="H529" t="s">
        <v>217</v>
      </c>
      <c r="I529" t="s">
        <v>4680</v>
      </c>
      <c r="J529" t="s">
        <v>5502</v>
      </c>
      <c r="K529" t="s">
        <v>231</v>
      </c>
    </row>
    <row r="530" spans="1:11">
      <c r="A530" s="69" t="s">
        <v>5486</v>
      </c>
      <c r="B530" t="s">
        <v>60</v>
      </c>
      <c r="C530" t="s">
        <v>3326</v>
      </c>
      <c r="D530" t="s">
        <v>61</v>
      </c>
      <c r="E530" t="s">
        <v>217</v>
      </c>
      <c r="G530" t="s">
        <v>2329</v>
      </c>
      <c r="H530" t="s">
        <v>217</v>
      </c>
      <c r="I530" t="s">
        <v>4680</v>
      </c>
      <c r="J530" t="s">
        <v>5502</v>
      </c>
      <c r="K530" t="s">
        <v>231</v>
      </c>
    </row>
    <row r="531" spans="1:11">
      <c r="A531" s="69" t="s">
        <v>5486</v>
      </c>
      <c r="B531" t="s">
        <v>54</v>
      </c>
      <c r="C531" t="s">
        <v>3328</v>
      </c>
      <c r="D531" t="s">
        <v>74</v>
      </c>
      <c r="E531" t="s">
        <v>217</v>
      </c>
      <c r="G531" t="s">
        <v>2329</v>
      </c>
      <c r="H531" t="s">
        <v>217</v>
      </c>
      <c r="I531" t="s">
        <v>4682</v>
      </c>
      <c r="J531" t="s">
        <v>5502</v>
      </c>
      <c r="K531" t="s">
        <v>231</v>
      </c>
    </row>
    <row r="532" spans="1:11">
      <c r="A532" s="69" t="s">
        <v>5486</v>
      </c>
      <c r="B532" t="s">
        <v>54</v>
      </c>
      <c r="C532" t="s">
        <v>3329</v>
      </c>
      <c r="D532" t="s">
        <v>3330</v>
      </c>
      <c r="E532" t="s">
        <v>3312</v>
      </c>
      <c r="G532" t="s">
        <v>2329</v>
      </c>
      <c r="H532" t="s">
        <v>217</v>
      </c>
      <c r="I532" t="s">
        <v>4682</v>
      </c>
      <c r="J532" t="s">
        <v>5502</v>
      </c>
      <c r="K532" t="s">
        <v>231</v>
      </c>
    </row>
    <row r="533" spans="1:11">
      <c r="A533" s="69" t="s">
        <v>5486</v>
      </c>
      <c r="B533" t="s">
        <v>54</v>
      </c>
      <c r="C533" t="s">
        <v>3331</v>
      </c>
      <c r="D533" t="s">
        <v>74</v>
      </c>
      <c r="E533" t="s">
        <v>3332</v>
      </c>
      <c r="F533" t="s">
        <v>3333</v>
      </c>
      <c r="G533" t="s">
        <v>2329</v>
      </c>
      <c r="H533" t="s">
        <v>217</v>
      </c>
      <c r="I533" t="s">
        <v>4682</v>
      </c>
      <c r="J533" t="s">
        <v>5502</v>
      </c>
      <c r="K533" t="s">
        <v>231</v>
      </c>
    </row>
    <row r="534" spans="1:11">
      <c r="A534" s="69" t="s">
        <v>5486</v>
      </c>
      <c r="B534" t="s">
        <v>54</v>
      </c>
      <c r="C534" t="s">
        <v>3334</v>
      </c>
      <c r="D534" t="s">
        <v>2957</v>
      </c>
      <c r="E534" t="s">
        <v>3335</v>
      </c>
      <c r="G534" t="s">
        <v>2329</v>
      </c>
      <c r="H534" t="s">
        <v>217</v>
      </c>
      <c r="I534" t="s">
        <v>4682</v>
      </c>
      <c r="J534" t="s">
        <v>5502</v>
      </c>
      <c r="K534" t="s">
        <v>231</v>
      </c>
    </row>
    <row r="535" spans="1:11">
      <c r="A535" s="69" t="s">
        <v>5486</v>
      </c>
      <c r="B535" t="s">
        <v>54</v>
      </c>
      <c r="C535" t="s">
        <v>2966</v>
      </c>
      <c r="D535" t="s">
        <v>2957</v>
      </c>
      <c r="E535" t="s">
        <v>2847</v>
      </c>
      <c r="G535" t="s">
        <v>2329</v>
      </c>
      <c r="H535" t="s">
        <v>3416</v>
      </c>
      <c r="I535" t="s">
        <v>4682</v>
      </c>
      <c r="J535" t="s">
        <v>5502</v>
      </c>
      <c r="K535" t="s">
        <v>231</v>
      </c>
    </row>
    <row r="536" spans="1:11">
      <c r="A536" s="69" t="s">
        <v>5486</v>
      </c>
      <c r="B536" t="s">
        <v>54</v>
      </c>
      <c r="C536" t="s">
        <v>2967</v>
      </c>
      <c r="D536" t="s">
        <v>2957</v>
      </c>
      <c r="E536" t="s">
        <v>2847</v>
      </c>
      <c r="G536" t="s">
        <v>2329</v>
      </c>
      <c r="H536" t="s">
        <v>3416</v>
      </c>
      <c r="I536" t="s">
        <v>4682</v>
      </c>
      <c r="J536" t="s">
        <v>5502</v>
      </c>
      <c r="K536" t="s">
        <v>231</v>
      </c>
    </row>
    <row r="537" spans="1:11">
      <c r="A537" s="69" t="s">
        <v>5486</v>
      </c>
      <c r="B537" t="s">
        <v>54</v>
      </c>
      <c r="C537" t="s">
        <v>2968</v>
      </c>
      <c r="D537" t="s">
        <v>2957</v>
      </c>
      <c r="E537" t="s">
        <v>2847</v>
      </c>
      <c r="G537" t="s">
        <v>2329</v>
      </c>
      <c r="H537" t="s">
        <v>3416</v>
      </c>
      <c r="I537" t="s">
        <v>4682</v>
      </c>
      <c r="J537" t="s">
        <v>5502</v>
      </c>
      <c r="K537" t="s">
        <v>231</v>
      </c>
    </row>
    <row r="538" spans="1:11">
      <c r="A538" s="69" t="s">
        <v>5486</v>
      </c>
      <c r="B538" t="s">
        <v>54</v>
      </c>
      <c r="C538" t="s">
        <v>3336</v>
      </c>
      <c r="D538" t="s">
        <v>74</v>
      </c>
      <c r="E538" t="s">
        <v>3125</v>
      </c>
      <c r="G538" t="s">
        <v>2329</v>
      </c>
      <c r="H538" t="s">
        <v>3125</v>
      </c>
      <c r="I538" t="s">
        <v>4682</v>
      </c>
      <c r="J538" t="s">
        <v>5502</v>
      </c>
      <c r="K538" t="s">
        <v>231</v>
      </c>
    </row>
    <row r="539" spans="1:11">
      <c r="A539" s="69" t="s">
        <v>5486</v>
      </c>
      <c r="B539" t="s">
        <v>54</v>
      </c>
      <c r="C539" t="s">
        <v>3337</v>
      </c>
      <c r="D539" t="s">
        <v>83</v>
      </c>
      <c r="E539" t="s">
        <v>217</v>
      </c>
      <c r="G539" t="s">
        <v>2329</v>
      </c>
      <c r="H539" t="s">
        <v>217</v>
      </c>
      <c r="I539" t="s">
        <v>4682</v>
      </c>
      <c r="J539" t="s">
        <v>5502</v>
      </c>
      <c r="K539" t="s">
        <v>231</v>
      </c>
    </row>
    <row r="540" spans="1:11">
      <c r="A540" s="69" t="s">
        <v>5486</v>
      </c>
      <c r="B540" t="s">
        <v>54</v>
      </c>
      <c r="C540" t="s">
        <v>3338</v>
      </c>
      <c r="D540" t="s">
        <v>3330</v>
      </c>
      <c r="E540" t="s">
        <v>217</v>
      </c>
      <c r="G540" t="s">
        <v>2329</v>
      </c>
      <c r="H540" t="s">
        <v>217</v>
      </c>
      <c r="I540" t="s">
        <v>4682</v>
      </c>
      <c r="J540" t="s">
        <v>5502</v>
      </c>
      <c r="K540" t="s">
        <v>231</v>
      </c>
    </row>
    <row r="541" spans="1:11">
      <c r="A541" s="69" t="s">
        <v>5486</v>
      </c>
      <c r="B541" t="s">
        <v>73</v>
      </c>
      <c r="C541" t="s">
        <v>3343</v>
      </c>
      <c r="D541" t="s">
        <v>2957</v>
      </c>
      <c r="E541" t="s">
        <v>3125</v>
      </c>
      <c r="G541" t="s">
        <v>2329</v>
      </c>
      <c r="H541" t="s">
        <v>3125</v>
      </c>
      <c r="I541" t="s">
        <v>4684</v>
      </c>
      <c r="J541" t="s">
        <v>5502</v>
      </c>
      <c r="K541" t="s">
        <v>231</v>
      </c>
    </row>
    <row r="542" spans="1:11">
      <c r="A542" s="69" t="s">
        <v>5486</v>
      </c>
      <c r="B542" t="s">
        <v>73</v>
      </c>
      <c r="C542" t="s">
        <v>3105</v>
      </c>
      <c r="D542" t="s">
        <v>2957</v>
      </c>
      <c r="E542" t="s">
        <v>3106</v>
      </c>
      <c r="G542" t="s">
        <v>2329</v>
      </c>
      <c r="H542" t="s">
        <v>3125</v>
      </c>
      <c r="I542" t="s">
        <v>4684</v>
      </c>
      <c r="J542" t="s">
        <v>5502</v>
      </c>
      <c r="K542" t="s">
        <v>231</v>
      </c>
    </row>
    <row r="543" spans="1:11">
      <c r="A543" s="69" t="s">
        <v>5486</v>
      </c>
      <c r="B543" t="s">
        <v>73</v>
      </c>
      <c r="C543" t="s">
        <v>3344</v>
      </c>
      <c r="D543" t="s">
        <v>74</v>
      </c>
      <c r="E543" t="s">
        <v>217</v>
      </c>
      <c r="G543" t="s">
        <v>2329</v>
      </c>
      <c r="H543" t="s">
        <v>217</v>
      </c>
      <c r="I543" t="s">
        <v>4684</v>
      </c>
      <c r="J543" t="s">
        <v>5502</v>
      </c>
      <c r="K543" t="s">
        <v>231</v>
      </c>
    </row>
    <row r="544" spans="1:11">
      <c r="A544" s="69" t="s">
        <v>5486</v>
      </c>
      <c r="B544" t="s">
        <v>73</v>
      </c>
      <c r="C544" t="s">
        <v>3345</v>
      </c>
      <c r="D544" t="s">
        <v>74</v>
      </c>
      <c r="E544" t="s">
        <v>217</v>
      </c>
      <c r="G544" t="s">
        <v>2329</v>
      </c>
      <c r="H544" t="s">
        <v>217</v>
      </c>
      <c r="I544" t="s">
        <v>4684</v>
      </c>
      <c r="J544" t="s">
        <v>5502</v>
      </c>
      <c r="K544" t="s">
        <v>231</v>
      </c>
    </row>
    <row r="545" spans="1:11">
      <c r="A545" s="69" t="s">
        <v>5486</v>
      </c>
      <c r="B545" t="s">
        <v>73</v>
      </c>
      <c r="C545" t="s">
        <v>3346</v>
      </c>
      <c r="D545" t="s">
        <v>61</v>
      </c>
      <c r="E545" t="s">
        <v>217</v>
      </c>
      <c r="G545" t="s">
        <v>2329</v>
      </c>
      <c r="H545" t="s">
        <v>217</v>
      </c>
      <c r="I545" t="s">
        <v>4684</v>
      </c>
      <c r="J545" t="s">
        <v>5502</v>
      </c>
      <c r="K545" t="s">
        <v>231</v>
      </c>
    </row>
    <row r="546" spans="1:11">
      <c r="A546" s="69" t="s">
        <v>5486</v>
      </c>
      <c r="B546" t="s">
        <v>73</v>
      </c>
      <c r="C546" t="s">
        <v>3347</v>
      </c>
      <c r="D546" t="s">
        <v>75</v>
      </c>
      <c r="E546" t="s">
        <v>3125</v>
      </c>
      <c r="G546" t="s">
        <v>2329</v>
      </c>
      <c r="H546" t="s">
        <v>3125</v>
      </c>
      <c r="I546" t="s">
        <v>4684</v>
      </c>
      <c r="J546" t="s">
        <v>5502</v>
      </c>
      <c r="K546" t="s">
        <v>231</v>
      </c>
    </row>
    <row r="547" spans="1:11">
      <c r="A547" s="69" t="s">
        <v>5486</v>
      </c>
      <c r="B547" t="s">
        <v>73</v>
      </c>
      <c r="C547" t="s">
        <v>3348</v>
      </c>
      <c r="D547" t="s">
        <v>75</v>
      </c>
      <c r="E547" t="s">
        <v>3125</v>
      </c>
      <c r="G547" t="s">
        <v>2329</v>
      </c>
      <c r="H547" t="s">
        <v>3125</v>
      </c>
      <c r="I547" t="s">
        <v>4684</v>
      </c>
      <c r="J547" t="s">
        <v>5502</v>
      </c>
      <c r="K547" t="s">
        <v>231</v>
      </c>
    </row>
    <row r="548" spans="1:11">
      <c r="A548" s="69" t="s">
        <v>5486</v>
      </c>
      <c r="B548" t="s">
        <v>73</v>
      </c>
      <c r="C548" t="s">
        <v>2970</v>
      </c>
      <c r="D548" t="s">
        <v>2957</v>
      </c>
      <c r="E548" t="s">
        <v>2847</v>
      </c>
      <c r="G548" t="s">
        <v>2329</v>
      </c>
      <c r="H548" t="s">
        <v>3416</v>
      </c>
      <c r="I548" t="s">
        <v>4684</v>
      </c>
      <c r="J548" t="s">
        <v>5502</v>
      </c>
      <c r="K548" t="s">
        <v>231</v>
      </c>
    </row>
    <row r="549" spans="1:11">
      <c r="A549" s="69" t="s">
        <v>5486</v>
      </c>
      <c r="B549" t="s">
        <v>73</v>
      </c>
      <c r="C549" t="s">
        <v>3349</v>
      </c>
      <c r="D549" t="s">
        <v>75</v>
      </c>
      <c r="E549" t="s">
        <v>217</v>
      </c>
      <c r="F549" t="s">
        <v>3350</v>
      </c>
      <c r="G549" t="s">
        <v>2329</v>
      </c>
      <c r="H549" t="s">
        <v>217</v>
      </c>
      <c r="I549" t="s">
        <v>4684</v>
      </c>
      <c r="J549" t="s">
        <v>5502</v>
      </c>
      <c r="K549" t="s">
        <v>231</v>
      </c>
    </row>
    <row r="550" spans="1:11">
      <c r="A550" s="69" t="s">
        <v>5486</v>
      </c>
      <c r="B550" t="s">
        <v>73</v>
      </c>
      <c r="C550" t="s">
        <v>2971</v>
      </c>
      <c r="D550" t="s">
        <v>2957</v>
      </c>
      <c r="E550" t="s">
        <v>2847</v>
      </c>
      <c r="G550" t="s">
        <v>2329</v>
      </c>
      <c r="H550" t="s">
        <v>3416</v>
      </c>
      <c r="I550" t="s">
        <v>4684</v>
      </c>
      <c r="J550" t="s">
        <v>5502</v>
      </c>
      <c r="K550" t="s">
        <v>231</v>
      </c>
    </row>
    <row r="551" spans="1:11">
      <c r="A551" s="69" t="s">
        <v>5486</v>
      </c>
      <c r="B551" t="s">
        <v>81</v>
      </c>
      <c r="C551" t="s">
        <v>3352</v>
      </c>
      <c r="D551" t="s">
        <v>82</v>
      </c>
      <c r="E551" t="s">
        <v>217</v>
      </c>
      <c r="G551" t="s">
        <v>2329</v>
      </c>
      <c r="H551" t="s">
        <v>217</v>
      </c>
      <c r="I551" t="s">
        <v>4688</v>
      </c>
      <c r="J551" t="s">
        <v>5502</v>
      </c>
      <c r="K551" t="s">
        <v>231</v>
      </c>
    </row>
    <row r="552" spans="1:11">
      <c r="A552" s="69" t="s">
        <v>5486</v>
      </c>
      <c r="B552" t="s">
        <v>81</v>
      </c>
      <c r="C552" t="s">
        <v>3353</v>
      </c>
      <c r="D552" t="s">
        <v>84</v>
      </c>
      <c r="E552" t="s">
        <v>217</v>
      </c>
      <c r="G552" t="s">
        <v>2329</v>
      </c>
      <c r="H552" t="s">
        <v>217</v>
      </c>
      <c r="I552" t="s">
        <v>4688</v>
      </c>
      <c r="J552" t="s">
        <v>5502</v>
      </c>
      <c r="K552" t="s">
        <v>231</v>
      </c>
    </row>
    <row r="553" spans="1:11">
      <c r="A553" s="69" t="s">
        <v>5486</v>
      </c>
      <c r="B553" t="s">
        <v>86</v>
      </c>
      <c r="C553" t="s">
        <v>3355</v>
      </c>
      <c r="D553" t="s">
        <v>2974</v>
      </c>
      <c r="E553" t="s">
        <v>3125</v>
      </c>
      <c r="F553" t="s">
        <v>3356</v>
      </c>
      <c r="G553" t="s">
        <v>2329</v>
      </c>
      <c r="H553" t="s">
        <v>3125</v>
      </c>
      <c r="I553" t="s">
        <v>4692</v>
      </c>
      <c r="J553" t="s">
        <v>5502</v>
      </c>
      <c r="K553" t="s">
        <v>231</v>
      </c>
    </row>
    <row r="554" spans="1:11">
      <c r="A554" s="69" t="s">
        <v>5486</v>
      </c>
      <c r="B554" t="s">
        <v>86</v>
      </c>
      <c r="C554" t="s">
        <v>3357</v>
      </c>
      <c r="D554" t="s">
        <v>88</v>
      </c>
      <c r="E554" t="s">
        <v>217</v>
      </c>
      <c r="F554" t="s">
        <v>3358</v>
      </c>
      <c r="G554" t="s">
        <v>2329</v>
      </c>
      <c r="H554" t="s">
        <v>217</v>
      </c>
      <c r="I554" t="s">
        <v>4692</v>
      </c>
      <c r="J554" t="s">
        <v>5502</v>
      </c>
      <c r="K554" t="s">
        <v>231</v>
      </c>
    </row>
    <row r="555" spans="1:11">
      <c r="A555" s="69" t="s">
        <v>5486</v>
      </c>
      <c r="B555" t="s">
        <v>86</v>
      </c>
      <c r="C555" t="s">
        <v>3359</v>
      </c>
      <c r="D555" t="s">
        <v>3117</v>
      </c>
      <c r="E555" t="s">
        <v>217</v>
      </c>
      <c r="F555" t="s">
        <v>3360</v>
      </c>
      <c r="G555" t="s">
        <v>2329</v>
      </c>
      <c r="H555" t="s">
        <v>217</v>
      </c>
      <c r="I555" t="s">
        <v>4692</v>
      </c>
      <c r="J555" t="s">
        <v>5502</v>
      </c>
      <c r="K555" t="s">
        <v>231</v>
      </c>
    </row>
    <row r="556" spans="1:11">
      <c r="A556" s="69" t="s">
        <v>5486</v>
      </c>
      <c r="B556" t="s">
        <v>86</v>
      </c>
      <c r="C556" t="s">
        <v>3116</v>
      </c>
      <c r="D556" t="s">
        <v>3117</v>
      </c>
      <c r="E556" t="s">
        <v>1889</v>
      </c>
      <c r="G556" t="s">
        <v>2329</v>
      </c>
      <c r="H556" t="s">
        <v>217</v>
      </c>
      <c r="I556" t="s">
        <v>4692</v>
      </c>
      <c r="J556" t="s">
        <v>5502</v>
      </c>
      <c r="K556" t="s">
        <v>231</v>
      </c>
    </row>
    <row r="557" spans="1:11">
      <c r="A557" s="69" t="s">
        <v>5486</v>
      </c>
      <c r="B557" t="s">
        <v>86</v>
      </c>
      <c r="C557" t="s">
        <v>3361</v>
      </c>
      <c r="D557" t="s">
        <v>85</v>
      </c>
      <c r="E557" t="s">
        <v>217</v>
      </c>
      <c r="G557" t="s">
        <v>2329</v>
      </c>
      <c r="H557" t="s">
        <v>217</v>
      </c>
      <c r="I557" t="s">
        <v>4692</v>
      </c>
      <c r="J557" t="s">
        <v>5502</v>
      </c>
      <c r="K557" t="s">
        <v>231</v>
      </c>
    </row>
    <row r="558" spans="1:11">
      <c r="A558" s="69" t="s">
        <v>5486</v>
      </c>
      <c r="B558" t="s">
        <v>86</v>
      </c>
      <c r="C558" t="s">
        <v>2992</v>
      </c>
      <c r="D558" t="s">
        <v>2993</v>
      </c>
      <c r="E558" t="s">
        <v>2847</v>
      </c>
      <c r="G558" t="s">
        <v>2329</v>
      </c>
      <c r="H558" t="s">
        <v>3416</v>
      </c>
      <c r="I558" t="s">
        <v>4692</v>
      </c>
      <c r="J558" t="s">
        <v>5502</v>
      </c>
      <c r="K558" t="s">
        <v>231</v>
      </c>
    </row>
    <row r="559" spans="1:11">
      <c r="A559" s="69" t="s">
        <v>5486</v>
      </c>
      <c r="B559" t="s">
        <v>86</v>
      </c>
      <c r="C559" t="s">
        <v>2992</v>
      </c>
      <c r="D559" t="s">
        <v>2993</v>
      </c>
      <c r="E559" t="s">
        <v>2847</v>
      </c>
      <c r="G559" t="s">
        <v>2329</v>
      </c>
      <c r="H559" t="s">
        <v>3416</v>
      </c>
      <c r="I559" t="s">
        <v>4692</v>
      </c>
      <c r="J559" t="s">
        <v>5502</v>
      </c>
      <c r="K559" t="s">
        <v>231</v>
      </c>
    </row>
    <row r="560" spans="1:11">
      <c r="A560" s="69" t="s">
        <v>5486</v>
      </c>
      <c r="B560" t="s">
        <v>87</v>
      </c>
      <c r="C560" t="s">
        <v>3363</v>
      </c>
      <c r="D560" t="s">
        <v>90</v>
      </c>
      <c r="E560" t="s">
        <v>3125</v>
      </c>
      <c r="G560" t="s">
        <v>2329</v>
      </c>
      <c r="H560" t="s">
        <v>3125</v>
      </c>
      <c r="I560" t="s">
        <v>4696</v>
      </c>
      <c r="J560" t="s">
        <v>5502</v>
      </c>
      <c r="K560" t="s">
        <v>231</v>
      </c>
    </row>
    <row r="561" spans="1:11">
      <c r="A561" s="69" t="s">
        <v>5486</v>
      </c>
      <c r="B561" t="s">
        <v>87</v>
      </c>
      <c r="C561" t="s">
        <v>3364</v>
      </c>
      <c r="D561" t="s">
        <v>88</v>
      </c>
      <c r="E561" t="s">
        <v>217</v>
      </c>
      <c r="G561" t="s">
        <v>2329</v>
      </c>
      <c r="H561" t="s">
        <v>217</v>
      </c>
      <c r="I561" t="s">
        <v>4696</v>
      </c>
      <c r="J561" t="s">
        <v>5502</v>
      </c>
      <c r="K561" t="s">
        <v>231</v>
      </c>
    </row>
    <row r="562" spans="1:11">
      <c r="A562" s="69" t="s">
        <v>5486</v>
      </c>
      <c r="B562" t="s">
        <v>92</v>
      </c>
      <c r="C562" t="s">
        <v>3366</v>
      </c>
      <c r="D562" t="s">
        <v>93</v>
      </c>
      <c r="E562" t="s">
        <v>217</v>
      </c>
      <c r="G562" t="s">
        <v>2329</v>
      </c>
      <c r="H562" t="s">
        <v>217</v>
      </c>
      <c r="I562" t="s">
        <v>4700</v>
      </c>
      <c r="J562" t="s">
        <v>5502</v>
      </c>
      <c r="K562" t="s">
        <v>231</v>
      </c>
    </row>
    <row r="563" spans="1:11">
      <c r="A563" s="69" t="s">
        <v>5486</v>
      </c>
      <c r="B563" t="s">
        <v>92</v>
      </c>
      <c r="C563" t="s">
        <v>3367</v>
      </c>
      <c r="D563" t="s">
        <v>93</v>
      </c>
      <c r="E563" t="s">
        <v>3125</v>
      </c>
      <c r="F563" t="s">
        <v>3368</v>
      </c>
      <c r="G563" t="s">
        <v>2329</v>
      </c>
      <c r="H563" t="s">
        <v>3125</v>
      </c>
      <c r="I563" t="s">
        <v>4700</v>
      </c>
      <c r="J563" t="s">
        <v>5502</v>
      </c>
      <c r="K563" t="s">
        <v>231</v>
      </c>
    </row>
    <row r="564" spans="1:11">
      <c r="A564" s="69" t="s">
        <v>5486</v>
      </c>
      <c r="B564" t="s">
        <v>92</v>
      </c>
      <c r="C564" t="s">
        <v>3001</v>
      </c>
      <c r="D564" t="s">
        <v>94</v>
      </c>
      <c r="E564" t="s">
        <v>3002</v>
      </c>
      <c r="F564" t="s">
        <v>3004</v>
      </c>
      <c r="G564" t="s">
        <v>2329</v>
      </c>
      <c r="H564" t="s">
        <v>1333</v>
      </c>
      <c r="I564" t="s">
        <v>4700</v>
      </c>
      <c r="J564" t="s">
        <v>5502</v>
      </c>
      <c r="K564" t="s">
        <v>231</v>
      </c>
    </row>
    <row r="565" spans="1:11">
      <c r="A565" s="69" t="s">
        <v>5486</v>
      </c>
      <c r="B565" t="s">
        <v>92</v>
      </c>
      <c r="C565" t="s">
        <v>3370</v>
      </c>
      <c r="D565" t="s">
        <v>94</v>
      </c>
      <c r="E565" t="s">
        <v>3257</v>
      </c>
      <c r="F565" t="s">
        <v>3371</v>
      </c>
      <c r="G565" t="s">
        <v>2329</v>
      </c>
      <c r="H565" t="s">
        <v>217</v>
      </c>
      <c r="I565" t="s">
        <v>4700</v>
      </c>
      <c r="J565" t="s">
        <v>5502</v>
      </c>
      <c r="K565" t="s">
        <v>231</v>
      </c>
    </row>
    <row r="566" spans="1:11">
      <c r="A566" s="69" t="s">
        <v>5486</v>
      </c>
      <c r="B566" t="s">
        <v>92</v>
      </c>
      <c r="C566" t="s">
        <v>3372</v>
      </c>
      <c r="D566" t="s">
        <v>93</v>
      </c>
      <c r="E566" t="s">
        <v>3373</v>
      </c>
      <c r="G566" t="s">
        <v>2329</v>
      </c>
      <c r="H566" t="s">
        <v>217</v>
      </c>
      <c r="I566" t="s">
        <v>4700</v>
      </c>
      <c r="J566" t="s">
        <v>5502</v>
      </c>
      <c r="K566" t="s">
        <v>231</v>
      </c>
    </row>
    <row r="567" spans="1:11">
      <c r="A567" s="69" t="s">
        <v>5486</v>
      </c>
      <c r="B567" t="s">
        <v>92</v>
      </c>
      <c r="C567" t="s">
        <v>3374</v>
      </c>
      <c r="D567" t="s">
        <v>93</v>
      </c>
      <c r="E567" t="s">
        <v>3375</v>
      </c>
      <c r="F567" t="s">
        <v>3376</v>
      </c>
      <c r="G567" t="s">
        <v>2329</v>
      </c>
      <c r="H567" t="s">
        <v>217</v>
      </c>
      <c r="I567" t="s">
        <v>4700</v>
      </c>
      <c r="J567" t="s">
        <v>5502</v>
      </c>
      <c r="K567" t="s">
        <v>231</v>
      </c>
    </row>
    <row r="568" spans="1:11">
      <c r="A568" s="69" t="s">
        <v>5486</v>
      </c>
      <c r="B568" t="s">
        <v>92</v>
      </c>
      <c r="C568" t="s">
        <v>3377</v>
      </c>
      <c r="D568" t="s">
        <v>93</v>
      </c>
      <c r="E568" t="s">
        <v>3378</v>
      </c>
      <c r="F568" t="s">
        <v>3379</v>
      </c>
      <c r="G568" t="s">
        <v>2329</v>
      </c>
      <c r="H568" t="s">
        <v>217</v>
      </c>
      <c r="I568" t="s">
        <v>4700</v>
      </c>
      <c r="J568" t="s">
        <v>5502</v>
      </c>
      <c r="K568" t="s">
        <v>231</v>
      </c>
    </row>
    <row r="569" spans="1:11">
      <c r="A569" s="69" t="s">
        <v>5486</v>
      </c>
      <c r="B569" t="s">
        <v>98</v>
      </c>
      <c r="C569" t="s">
        <v>3381</v>
      </c>
      <c r="D569" t="s">
        <v>99</v>
      </c>
      <c r="E569" t="s">
        <v>3382</v>
      </c>
      <c r="F569" t="s">
        <v>3383</v>
      </c>
      <c r="G569" t="s">
        <v>2329</v>
      </c>
      <c r="H569" t="s">
        <v>217</v>
      </c>
      <c r="I569" t="s">
        <v>4704</v>
      </c>
      <c r="J569" t="s">
        <v>5502</v>
      </c>
      <c r="K569" t="s">
        <v>231</v>
      </c>
    </row>
    <row r="570" spans="1:11">
      <c r="A570" s="69" t="s">
        <v>5486</v>
      </c>
      <c r="B570" t="s">
        <v>98</v>
      </c>
      <c r="C570" t="s">
        <v>3013</v>
      </c>
      <c r="D570" t="s">
        <v>104</v>
      </c>
      <c r="E570" t="s">
        <v>2847</v>
      </c>
      <c r="G570" t="s">
        <v>2329</v>
      </c>
      <c r="H570" t="s">
        <v>3416</v>
      </c>
      <c r="I570" t="s">
        <v>4704</v>
      </c>
      <c r="J570" t="s">
        <v>5502</v>
      </c>
      <c r="K570" t="s">
        <v>231</v>
      </c>
    </row>
    <row r="571" spans="1:11">
      <c r="A571" s="69" t="s">
        <v>5486</v>
      </c>
      <c r="B571" t="s">
        <v>98</v>
      </c>
      <c r="C571" t="s">
        <v>3014</v>
      </c>
      <c r="D571" t="s">
        <v>101</v>
      </c>
      <c r="E571" t="s">
        <v>3015</v>
      </c>
      <c r="F571" t="s">
        <v>3016</v>
      </c>
      <c r="G571" t="s">
        <v>2329</v>
      </c>
      <c r="H571" t="s">
        <v>217</v>
      </c>
      <c r="I571" t="s">
        <v>4704</v>
      </c>
      <c r="J571" t="s">
        <v>5502</v>
      </c>
      <c r="K571" t="s">
        <v>231</v>
      </c>
    </row>
    <row r="572" spans="1:11">
      <c r="A572" s="69" t="s">
        <v>5486</v>
      </c>
      <c r="B572" t="s">
        <v>98</v>
      </c>
      <c r="C572" t="s">
        <v>3017</v>
      </c>
      <c r="D572" t="s">
        <v>2957</v>
      </c>
      <c r="E572" t="s">
        <v>2847</v>
      </c>
      <c r="G572" t="s">
        <v>2329</v>
      </c>
      <c r="H572" t="s">
        <v>3416</v>
      </c>
      <c r="I572" t="s">
        <v>4704</v>
      </c>
      <c r="J572" t="s">
        <v>5502</v>
      </c>
      <c r="K572" t="s">
        <v>231</v>
      </c>
    </row>
    <row r="573" spans="1:11">
      <c r="A573" s="69" t="s">
        <v>5486</v>
      </c>
      <c r="B573" t="s">
        <v>98</v>
      </c>
      <c r="C573" t="s">
        <v>3384</v>
      </c>
      <c r="D573" t="s">
        <v>2957</v>
      </c>
      <c r="E573" t="s">
        <v>217</v>
      </c>
      <c r="G573" t="s">
        <v>2329</v>
      </c>
      <c r="H573" t="s">
        <v>217</v>
      </c>
      <c r="I573" t="s">
        <v>4704</v>
      </c>
      <c r="J573" t="s">
        <v>5502</v>
      </c>
      <c r="K573" t="s">
        <v>231</v>
      </c>
    </row>
    <row r="574" spans="1:11">
      <c r="A574" s="69" t="s">
        <v>5489</v>
      </c>
      <c r="B574" t="s">
        <v>55</v>
      </c>
      <c r="C574" t="s">
        <v>2843</v>
      </c>
      <c r="D574" t="s">
        <v>35</v>
      </c>
      <c r="E574" t="s">
        <v>2844</v>
      </c>
      <c r="F574" t="s">
        <v>2845</v>
      </c>
      <c r="G574" t="s">
        <v>3683</v>
      </c>
      <c r="H574" t="s">
        <v>3703</v>
      </c>
      <c r="I574" t="s">
        <v>4637</v>
      </c>
    </row>
    <row r="575" spans="1:11">
      <c r="A575" s="69" t="s">
        <v>5489</v>
      </c>
      <c r="B575" t="s">
        <v>70</v>
      </c>
      <c r="C575" t="s">
        <v>2902</v>
      </c>
      <c r="D575" t="s">
        <v>35</v>
      </c>
      <c r="E575" t="s">
        <v>2847</v>
      </c>
      <c r="G575" t="s">
        <v>3683</v>
      </c>
      <c r="H575" t="s">
        <v>2848</v>
      </c>
      <c r="I575" t="s">
        <v>4645</v>
      </c>
    </row>
    <row r="576" spans="1:11">
      <c r="A576" s="69" t="s">
        <v>5489</v>
      </c>
      <c r="B576" t="s">
        <v>72</v>
      </c>
      <c r="C576" t="s">
        <v>3471</v>
      </c>
      <c r="D576" t="s">
        <v>33</v>
      </c>
      <c r="E576" t="s">
        <v>3472</v>
      </c>
      <c r="F576" t="s">
        <v>3474</v>
      </c>
      <c r="G576" t="s">
        <v>3683</v>
      </c>
      <c r="H576" t="s">
        <v>238</v>
      </c>
      <c r="I576" t="s">
        <v>4653</v>
      </c>
    </row>
    <row r="577" spans="1:9">
      <c r="A577" s="69" t="s">
        <v>5489</v>
      </c>
      <c r="B577" t="s">
        <v>14</v>
      </c>
      <c r="C577" t="s">
        <v>2954</v>
      </c>
      <c r="D577" t="s">
        <v>17</v>
      </c>
      <c r="E577" t="s">
        <v>2854</v>
      </c>
      <c r="F577" t="s">
        <v>2955</v>
      </c>
      <c r="G577" t="s">
        <v>3683</v>
      </c>
      <c r="H577" t="s">
        <v>2841</v>
      </c>
      <c r="I577" t="s">
        <v>4664</v>
      </c>
    </row>
    <row r="578" spans="1:9">
      <c r="A578" s="69" t="s">
        <v>5489</v>
      </c>
      <c r="B578" t="s">
        <v>14</v>
      </c>
      <c r="C578" t="s">
        <v>2956</v>
      </c>
      <c r="D578" t="s">
        <v>2957</v>
      </c>
      <c r="E578" t="s">
        <v>1333</v>
      </c>
      <c r="G578" t="s">
        <v>3683</v>
      </c>
      <c r="H578" t="s">
        <v>1333</v>
      </c>
      <c r="I578" t="s">
        <v>4664</v>
      </c>
    </row>
    <row r="579" spans="1:9">
      <c r="A579" s="69" t="s">
        <v>5489</v>
      </c>
      <c r="B579" t="s">
        <v>14</v>
      </c>
      <c r="C579" t="s">
        <v>2958</v>
      </c>
      <c r="E579" t="s">
        <v>2959</v>
      </c>
      <c r="G579" t="s">
        <v>3683</v>
      </c>
      <c r="H579" t="s">
        <v>1333</v>
      </c>
      <c r="I579" t="s">
        <v>4664</v>
      </c>
    </row>
    <row r="580" spans="1:9">
      <c r="A580" s="69" t="s">
        <v>5489</v>
      </c>
      <c r="B580" t="s">
        <v>4398</v>
      </c>
      <c r="C580" t="s">
        <v>3304</v>
      </c>
      <c r="D580" t="s">
        <v>2980</v>
      </c>
      <c r="E580" t="s">
        <v>3305</v>
      </c>
      <c r="G580" t="s">
        <v>3683</v>
      </c>
      <c r="H580" t="s">
        <v>3625</v>
      </c>
      <c r="I580" t="s">
        <v>4672</v>
      </c>
    </row>
    <row r="581" spans="1:9">
      <c r="A581" s="69" t="s">
        <v>5489</v>
      </c>
      <c r="B581" t="s">
        <v>47</v>
      </c>
      <c r="C581" t="s">
        <v>3636</v>
      </c>
      <c r="D581" t="s">
        <v>3314</v>
      </c>
      <c r="E581" t="s">
        <v>3637</v>
      </c>
      <c r="G581" t="s">
        <v>3683</v>
      </c>
      <c r="H581" t="s">
        <v>3625</v>
      </c>
      <c r="I581" t="s">
        <v>4676</v>
      </c>
    </row>
    <row r="582" spans="1:9">
      <c r="A582" s="69" t="s">
        <v>5489</v>
      </c>
      <c r="B582" t="s">
        <v>47</v>
      </c>
      <c r="C582" t="s">
        <v>3313</v>
      </c>
      <c r="D582" t="s">
        <v>3314</v>
      </c>
      <c r="E582" t="s">
        <v>3315</v>
      </c>
      <c r="G582" t="s">
        <v>3683</v>
      </c>
      <c r="H582" t="s">
        <v>3707</v>
      </c>
      <c r="I582" t="s">
        <v>4676</v>
      </c>
    </row>
    <row r="583" spans="1:9">
      <c r="A583" s="69" t="s">
        <v>5489</v>
      </c>
      <c r="B583" t="s">
        <v>60</v>
      </c>
      <c r="C583" t="s">
        <v>2961</v>
      </c>
      <c r="D583" t="s">
        <v>10</v>
      </c>
      <c r="E583" t="s">
        <v>2847</v>
      </c>
      <c r="G583" t="s">
        <v>3683</v>
      </c>
      <c r="H583" t="s">
        <v>2848</v>
      </c>
      <c r="I583" t="s">
        <v>4680</v>
      </c>
    </row>
    <row r="584" spans="1:9">
      <c r="A584" s="69" t="s">
        <v>5489</v>
      </c>
      <c r="B584" t="s">
        <v>60</v>
      </c>
      <c r="C584" t="s">
        <v>2962</v>
      </c>
      <c r="D584" t="s">
        <v>10</v>
      </c>
      <c r="E584" t="s">
        <v>2847</v>
      </c>
      <c r="G584" t="s">
        <v>3683</v>
      </c>
      <c r="H584" t="s">
        <v>2848</v>
      </c>
      <c r="I584" t="s">
        <v>4680</v>
      </c>
    </row>
    <row r="585" spans="1:9">
      <c r="A585" s="69" t="s">
        <v>5489</v>
      </c>
      <c r="B585" t="s">
        <v>60</v>
      </c>
      <c r="C585" t="s">
        <v>2963</v>
      </c>
      <c r="D585" t="s">
        <v>10</v>
      </c>
      <c r="E585" t="s">
        <v>2847</v>
      </c>
      <c r="G585" t="s">
        <v>3683</v>
      </c>
      <c r="H585" t="s">
        <v>2848</v>
      </c>
      <c r="I585" t="s">
        <v>4680</v>
      </c>
    </row>
    <row r="586" spans="1:9">
      <c r="A586" s="69" t="s">
        <v>5489</v>
      </c>
      <c r="B586" t="s">
        <v>60</v>
      </c>
      <c r="C586" t="s">
        <v>2964</v>
      </c>
      <c r="D586" t="s">
        <v>10</v>
      </c>
      <c r="E586" t="s">
        <v>2847</v>
      </c>
      <c r="G586" t="s">
        <v>3683</v>
      </c>
      <c r="H586" t="s">
        <v>2848</v>
      </c>
      <c r="I586" t="s">
        <v>4680</v>
      </c>
    </row>
    <row r="587" spans="1:9">
      <c r="A587" s="69" t="s">
        <v>5489</v>
      </c>
      <c r="B587" t="s">
        <v>54</v>
      </c>
      <c r="C587" t="s">
        <v>2966</v>
      </c>
      <c r="D587" t="s">
        <v>2957</v>
      </c>
      <c r="E587" t="s">
        <v>2847</v>
      </c>
      <c r="G587" t="s">
        <v>3683</v>
      </c>
      <c r="H587" t="s">
        <v>2848</v>
      </c>
      <c r="I587" t="s">
        <v>4682</v>
      </c>
    </row>
    <row r="588" spans="1:9">
      <c r="A588" s="69" t="s">
        <v>5489</v>
      </c>
      <c r="B588" t="s">
        <v>54</v>
      </c>
      <c r="C588" t="s">
        <v>2967</v>
      </c>
      <c r="D588" t="s">
        <v>2957</v>
      </c>
      <c r="E588" t="s">
        <v>2847</v>
      </c>
      <c r="G588" t="s">
        <v>3683</v>
      </c>
      <c r="H588" t="s">
        <v>2848</v>
      </c>
      <c r="I588" t="s">
        <v>4682</v>
      </c>
    </row>
    <row r="589" spans="1:9">
      <c r="A589" s="69" t="s">
        <v>5489</v>
      </c>
      <c r="B589" t="s">
        <v>54</v>
      </c>
      <c r="C589" t="s">
        <v>2968</v>
      </c>
      <c r="D589" t="s">
        <v>2957</v>
      </c>
      <c r="E589" t="s">
        <v>2847</v>
      </c>
      <c r="G589" t="s">
        <v>3683</v>
      </c>
      <c r="H589" t="s">
        <v>2848</v>
      </c>
      <c r="I589" t="s">
        <v>4682</v>
      </c>
    </row>
    <row r="590" spans="1:9">
      <c r="A590" s="69" t="s">
        <v>5489</v>
      </c>
      <c r="B590" t="s">
        <v>73</v>
      </c>
      <c r="C590" t="s">
        <v>2970</v>
      </c>
      <c r="D590" t="s">
        <v>2957</v>
      </c>
      <c r="E590" t="s">
        <v>2847</v>
      </c>
      <c r="G590" t="s">
        <v>3683</v>
      </c>
      <c r="H590" t="s">
        <v>2848</v>
      </c>
      <c r="I590" t="s">
        <v>4684</v>
      </c>
    </row>
    <row r="591" spans="1:9">
      <c r="A591" s="69" t="s">
        <v>5489</v>
      </c>
      <c r="B591" t="s">
        <v>73</v>
      </c>
      <c r="C591" t="s">
        <v>2971</v>
      </c>
      <c r="D591" t="s">
        <v>2957</v>
      </c>
      <c r="E591" t="s">
        <v>2847</v>
      </c>
      <c r="G591" t="s">
        <v>3683</v>
      </c>
      <c r="H591" t="s">
        <v>2848</v>
      </c>
      <c r="I591" t="s">
        <v>4684</v>
      </c>
    </row>
    <row r="592" spans="1:9">
      <c r="A592" s="69" t="s">
        <v>5489</v>
      </c>
      <c r="B592" t="s">
        <v>86</v>
      </c>
      <c r="C592" t="s">
        <v>3112</v>
      </c>
      <c r="D592" t="s">
        <v>88</v>
      </c>
      <c r="E592" t="s">
        <v>3113</v>
      </c>
      <c r="F592" t="s">
        <v>3114</v>
      </c>
      <c r="G592" t="s">
        <v>3683</v>
      </c>
      <c r="H592" t="s">
        <v>3707</v>
      </c>
      <c r="I592" t="s">
        <v>4692</v>
      </c>
    </row>
    <row r="593" spans="1:11">
      <c r="A593" s="69" t="s">
        <v>5489</v>
      </c>
      <c r="B593" t="s">
        <v>86</v>
      </c>
      <c r="C593" t="s">
        <v>2973</v>
      </c>
      <c r="D593" t="s">
        <v>2974</v>
      </c>
      <c r="E593" t="s">
        <v>2854</v>
      </c>
      <c r="F593" t="s">
        <v>2975</v>
      </c>
      <c r="G593" t="s">
        <v>3683</v>
      </c>
      <c r="H593" t="s">
        <v>2841</v>
      </c>
      <c r="I593" t="s">
        <v>4692</v>
      </c>
    </row>
    <row r="594" spans="1:11">
      <c r="A594" s="69" t="s">
        <v>5489</v>
      </c>
      <c r="B594" t="s">
        <v>86</v>
      </c>
      <c r="C594" t="s">
        <v>2976</v>
      </c>
      <c r="D594" t="s">
        <v>2977</v>
      </c>
      <c r="E594" t="s">
        <v>2854</v>
      </c>
      <c r="F594" t="s">
        <v>2978</v>
      </c>
      <c r="G594" t="s">
        <v>3683</v>
      </c>
      <c r="H594" t="s">
        <v>2841</v>
      </c>
      <c r="I594" t="s">
        <v>4692</v>
      </c>
    </row>
    <row r="595" spans="1:11">
      <c r="A595" s="69" t="s">
        <v>5489</v>
      </c>
      <c r="B595" t="s">
        <v>86</v>
      </c>
      <c r="C595" t="s">
        <v>2984</v>
      </c>
      <c r="D595" t="s">
        <v>88</v>
      </c>
      <c r="E595" t="s">
        <v>2854</v>
      </c>
      <c r="F595" t="s">
        <v>2985</v>
      </c>
      <c r="G595" t="s">
        <v>3683</v>
      </c>
      <c r="H595" t="s">
        <v>2841</v>
      </c>
      <c r="I595" t="s">
        <v>4692</v>
      </c>
    </row>
    <row r="596" spans="1:11">
      <c r="A596" s="69" t="s">
        <v>5489</v>
      </c>
      <c r="B596" t="s">
        <v>86</v>
      </c>
      <c r="C596" t="s">
        <v>2990</v>
      </c>
      <c r="D596" t="s">
        <v>2957</v>
      </c>
      <c r="E596" t="s">
        <v>2893</v>
      </c>
      <c r="G596" t="s">
        <v>3683</v>
      </c>
      <c r="H596" t="s">
        <v>2894</v>
      </c>
      <c r="I596" t="s">
        <v>4692</v>
      </c>
    </row>
    <row r="597" spans="1:11">
      <c r="A597" s="69" t="s">
        <v>5489</v>
      </c>
      <c r="B597" t="s">
        <v>86</v>
      </c>
      <c r="C597" t="s">
        <v>2991</v>
      </c>
      <c r="D597" t="s">
        <v>2957</v>
      </c>
      <c r="E597" t="s">
        <v>2854</v>
      </c>
      <c r="G597" t="s">
        <v>3683</v>
      </c>
      <c r="H597" t="s">
        <v>2841</v>
      </c>
      <c r="I597" t="s">
        <v>4692</v>
      </c>
    </row>
    <row r="598" spans="1:11">
      <c r="A598" s="69" t="s">
        <v>5489</v>
      </c>
      <c r="B598" t="s">
        <v>86</v>
      </c>
      <c r="C598" t="s">
        <v>2992</v>
      </c>
      <c r="D598" t="s">
        <v>2993</v>
      </c>
      <c r="E598" t="s">
        <v>2847</v>
      </c>
      <c r="G598" t="s">
        <v>3683</v>
      </c>
      <c r="H598" t="s">
        <v>2848</v>
      </c>
      <c r="I598" t="s">
        <v>4692</v>
      </c>
    </row>
    <row r="599" spans="1:11">
      <c r="A599" s="69" t="s">
        <v>5489</v>
      </c>
      <c r="B599" t="s">
        <v>86</v>
      </c>
      <c r="C599" t="s">
        <v>2992</v>
      </c>
      <c r="D599" t="s">
        <v>2993</v>
      </c>
      <c r="E599" t="s">
        <v>2847</v>
      </c>
      <c r="G599" t="s">
        <v>3683</v>
      </c>
      <c r="H599" t="s">
        <v>2848</v>
      </c>
      <c r="I599" t="s">
        <v>4692</v>
      </c>
    </row>
    <row r="600" spans="1:11">
      <c r="A600" s="69" t="s">
        <v>5489</v>
      </c>
      <c r="B600" t="s">
        <v>87</v>
      </c>
      <c r="C600" t="s">
        <v>2995</v>
      </c>
      <c r="D600" t="s">
        <v>2957</v>
      </c>
      <c r="E600" t="s">
        <v>2854</v>
      </c>
      <c r="G600" t="s">
        <v>3683</v>
      </c>
      <c r="H600" t="s">
        <v>2841</v>
      </c>
      <c r="I600" t="s">
        <v>4696</v>
      </c>
    </row>
    <row r="601" spans="1:11">
      <c r="A601" s="69" t="s">
        <v>5489</v>
      </c>
      <c r="B601" t="s">
        <v>92</v>
      </c>
      <c r="C601" t="s">
        <v>3001</v>
      </c>
      <c r="D601" t="s">
        <v>94</v>
      </c>
      <c r="E601" t="s">
        <v>3002</v>
      </c>
      <c r="F601" t="s">
        <v>3004</v>
      </c>
      <c r="G601" t="s">
        <v>3683</v>
      </c>
      <c r="H601" t="s">
        <v>3711</v>
      </c>
      <c r="I601" t="s">
        <v>4700</v>
      </c>
    </row>
    <row r="602" spans="1:11">
      <c r="A602" s="69" t="s">
        <v>5489</v>
      </c>
      <c r="B602" t="s">
        <v>92</v>
      </c>
      <c r="C602" t="s">
        <v>3712</v>
      </c>
      <c r="D602" t="s">
        <v>93</v>
      </c>
      <c r="E602" t="s">
        <v>3707</v>
      </c>
      <c r="G602" t="s">
        <v>3683</v>
      </c>
      <c r="H602" t="s">
        <v>3707</v>
      </c>
      <c r="I602" t="s">
        <v>4700</v>
      </c>
    </row>
    <row r="603" spans="1:11">
      <c r="A603" s="69" t="s">
        <v>5489</v>
      </c>
      <c r="B603" t="s">
        <v>98</v>
      </c>
      <c r="C603" t="s">
        <v>3011</v>
      </c>
      <c r="D603" t="s">
        <v>2957</v>
      </c>
      <c r="E603" t="s">
        <v>2854</v>
      </c>
      <c r="F603" t="s">
        <v>3012</v>
      </c>
      <c r="G603" t="s">
        <v>3683</v>
      </c>
      <c r="H603" t="s">
        <v>2841</v>
      </c>
      <c r="I603" t="s">
        <v>4704</v>
      </c>
    </row>
    <row r="604" spans="1:11">
      <c r="A604" s="69" t="s">
        <v>5489</v>
      </c>
      <c r="B604" t="s">
        <v>98</v>
      </c>
      <c r="C604" t="s">
        <v>3013</v>
      </c>
      <c r="D604" t="s">
        <v>104</v>
      </c>
      <c r="E604" t="s">
        <v>2847</v>
      </c>
      <c r="G604" t="s">
        <v>3683</v>
      </c>
      <c r="H604" t="s">
        <v>2848</v>
      </c>
      <c r="I604" t="s">
        <v>4704</v>
      </c>
    </row>
    <row r="605" spans="1:11">
      <c r="A605" s="69" t="s">
        <v>5489</v>
      </c>
      <c r="B605" t="s">
        <v>98</v>
      </c>
      <c r="C605" t="s">
        <v>3014</v>
      </c>
      <c r="D605" t="s">
        <v>101</v>
      </c>
      <c r="E605" t="s">
        <v>3015</v>
      </c>
      <c r="F605" t="s">
        <v>3016</v>
      </c>
      <c r="G605" t="s">
        <v>3683</v>
      </c>
      <c r="H605" t="s">
        <v>2841</v>
      </c>
      <c r="I605" t="s">
        <v>4704</v>
      </c>
    </row>
    <row r="606" spans="1:11">
      <c r="A606" s="69" t="s">
        <v>5489</v>
      </c>
      <c r="B606" t="s">
        <v>98</v>
      </c>
      <c r="C606" t="s">
        <v>3017</v>
      </c>
      <c r="D606" t="s">
        <v>2957</v>
      </c>
      <c r="E606" t="s">
        <v>2847</v>
      </c>
      <c r="G606" t="s">
        <v>3683</v>
      </c>
      <c r="H606" t="s">
        <v>2848</v>
      </c>
      <c r="I606" t="s">
        <v>4704</v>
      </c>
    </row>
    <row r="607" spans="1:11">
      <c r="A607" s="69" t="s">
        <v>5490</v>
      </c>
      <c r="B607" t="s">
        <v>55</v>
      </c>
      <c r="C607" t="s">
        <v>2843</v>
      </c>
      <c r="D607" t="s">
        <v>35</v>
      </c>
      <c r="E607" t="s">
        <v>2844</v>
      </c>
      <c r="F607" t="s">
        <v>2845</v>
      </c>
      <c r="G607" t="s">
        <v>2329</v>
      </c>
      <c r="H607" t="s">
        <v>3689</v>
      </c>
      <c r="I607" t="s">
        <v>4637</v>
      </c>
      <c r="J607" t="s">
        <v>5502</v>
      </c>
      <c r="K607" t="s">
        <v>231</v>
      </c>
    </row>
    <row r="608" spans="1:11">
      <c r="A608" s="69" t="s">
        <v>5490</v>
      </c>
      <c r="B608" t="s">
        <v>70</v>
      </c>
      <c r="C608" t="s">
        <v>2902</v>
      </c>
      <c r="D608" t="s">
        <v>35</v>
      </c>
      <c r="E608" t="s">
        <v>2847</v>
      </c>
      <c r="G608" t="s">
        <v>2329</v>
      </c>
      <c r="H608" t="s">
        <v>2848</v>
      </c>
      <c r="I608" t="s">
        <v>4645</v>
      </c>
      <c r="J608" t="s">
        <v>5502</v>
      </c>
      <c r="K608" t="s">
        <v>231</v>
      </c>
    </row>
    <row r="609" spans="1:11">
      <c r="A609" s="69" t="s">
        <v>5490</v>
      </c>
      <c r="B609" t="s">
        <v>14</v>
      </c>
      <c r="C609" t="s">
        <v>2954</v>
      </c>
      <c r="D609" t="s">
        <v>17</v>
      </c>
      <c r="E609" t="s">
        <v>2854</v>
      </c>
      <c r="F609" t="s">
        <v>2955</v>
      </c>
      <c r="G609" t="s">
        <v>2329</v>
      </c>
      <c r="H609" t="s">
        <v>2841</v>
      </c>
      <c r="I609" t="s">
        <v>4664</v>
      </c>
      <c r="J609" t="s">
        <v>5502</v>
      </c>
      <c r="K609" t="s">
        <v>231</v>
      </c>
    </row>
    <row r="610" spans="1:11">
      <c r="A610" s="69" t="s">
        <v>5490</v>
      </c>
      <c r="B610" t="s">
        <v>14</v>
      </c>
      <c r="C610" t="s">
        <v>2956</v>
      </c>
      <c r="D610" t="s">
        <v>2957</v>
      </c>
      <c r="E610" t="s">
        <v>1333</v>
      </c>
      <c r="G610" t="s">
        <v>2329</v>
      </c>
      <c r="H610" t="s">
        <v>1333</v>
      </c>
      <c r="I610" t="s">
        <v>4664</v>
      </c>
      <c r="J610" t="s">
        <v>5502</v>
      </c>
      <c r="K610" t="s">
        <v>231</v>
      </c>
    </row>
    <row r="611" spans="1:11">
      <c r="A611" s="69" t="s">
        <v>5490</v>
      </c>
      <c r="B611" t="s">
        <v>14</v>
      </c>
      <c r="C611" t="s">
        <v>2958</v>
      </c>
      <c r="E611" t="s">
        <v>2959</v>
      </c>
      <c r="G611" t="s">
        <v>2329</v>
      </c>
      <c r="H611" t="s">
        <v>1333</v>
      </c>
      <c r="I611" t="s">
        <v>4664</v>
      </c>
      <c r="J611" t="s">
        <v>5502</v>
      </c>
      <c r="K611" t="s">
        <v>231</v>
      </c>
    </row>
    <row r="612" spans="1:11">
      <c r="A612" s="69" t="s">
        <v>5490</v>
      </c>
      <c r="B612" t="s">
        <v>60</v>
      </c>
      <c r="C612" t="s">
        <v>2961</v>
      </c>
      <c r="D612" t="s">
        <v>10</v>
      </c>
      <c r="E612" t="s">
        <v>2847</v>
      </c>
      <c r="G612" t="s">
        <v>2329</v>
      </c>
      <c r="H612" t="s">
        <v>2848</v>
      </c>
      <c r="I612" t="s">
        <v>4680</v>
      </c>
      <c r="J612" t="s">
        <v>5502</v>
      </c>
      <c r="K612" t="s">
        <v>231</v>
      </c>
    </row>
    <row r="613" spans="1:11">
      <c r="A613" s="69" t="s">
        <v>5490</v>
      </c>
      <c r="B613" t="s">
        <v>60</v>
      </c>
      <c r="C613" t="s">
        <v>2962</v>
      </c>
      <c r="D613" t="s">
        <v>10</v>
      </c>
      <c r="E613" t="s">
        <v>2847</v>
      </c>
      <c r="G613" t="s">
        <v>2329</v>
      </c>
      <c r="H613" t="s">
        <v>2848</v>
      </c>
      <c r="I613" t="s">
        <v>4680</v>
      </c>
      <c r="J613" t="s">
        <v>5502</v>
      </c>
      <c r="K613" t="s">
        <v>231</v>
      </c>
    </row>
    <row r="614" spans="1:11">
      <c r="A614" s="69" t="s">
        <v>5490</v>
      </c>
      <c r="B614" t="s">
        <v>60</v>
      </c>
      <c r="C614" t="s">
        <v>2963</v>
      </c>
      <c r="D614" t="s">
        <v>10</v>
      </c>
      <c r="E614" t="s">
        <v>2847</v>
      </c>
      <c r="G614" t="s">
        <v>2329</v>
      </c>
      <c r="H614" t="s">
        <v>2848</v>
      </c>
      <c r="I614" t="s">
        <v>4680</v>
      </c>
      <c r="J614" t="s">
        <v>5502</v>
      </c>
      <c r="K614" t="s">
        <v>231</v>
      </c>
    </row>
    <row r="615" spans="1:11">
      <c r="A615" s="69" t="s">
        <v>5490</v>
      </c>
      <c r="B615" t="s">
        <v>60</v>
      </c>
      <c r="C615" t="s">
        <v>2964</v>
      </c>
      <c r="D615" t="s">
        <v>10</v>
      </c>
      <c r="E615" t="s">
        <v>2847</v>
      </c>
      <c r="G615" t="s">
        <v>2329</v>
      </c>
      <c r="H615" t="s">
        <v>2848</v>
      </c>
      <c r="I615" t="s">
        <v>4680</v>
      </c>
      <c r="J615" t="s">
        <v>5502</v>
      </c>
      <c r="K615" t="s">
        <v>231</v>
      </c>
    </row>
    <row r="616" spans="1:11">
      <c r="A616" s="69" t="s">
        <v>5490</v>
      </c>
      <c r="B616" t="s">
        <v>54</v>
      </c>
      <c r="C616" t="s">
        <v>2966</v>
      </c>
      <c r="D616" t="s">
        <v>2957</v>
      </c>
      <c r="E616" t="s">
        <v>2847</v>
      </c>
      <c r="G616" t="s">
        <v>2329</v>
      </c>
      <c r="H616" t="s">
        <v>2848</v>
      </c>
      <c r="I616" t="s">
        <v>4682</v>
      </c>
      <c r="J616" t="s">
        <v>5502</v>
      </c>
      <c r="K616" t="s">
        <v>231</v>
      </c>
    </row>
    <row r="617" spans="1:11">
      <c r="A617" s="69" t="s">
        <v>5490</v>
      </c>
      <c r="B617" t="s">
        <v>54</v>
      </c>
      <c r="C617" t="s">
        <v>2967</v>
      </c>
      <c r="D617" t="s">
        <v>2957</v>
      </c>
      <c r="E617" t="s">
        <v>2847</v>
      </c>
      <c r="G617" t="s">
        <v>2329</v>
      </c>
      <c r="H617" t="s">
        <v>2848</v>
      </c>
      <c r="I617" t="s">
        <v>4682</v>
      </c>
      <c r="J617" t="s">
        <v>5502</v>
      </c>
      <c r="K617" t="s">
        <v>231</v>
      </c>
    </row>
    <row r="618" spans="1:11">
      <c r="A618" s="69" t="s">
        <v>5490</v>
      </c>
      <c r="B618" t="s">
        <v>54</v>
      </c>
      <c r="C618" t="s">
        <v>2968</v>
      </c>
      <c r="D618" t="s">
        <v>2957</v>
      </c>
      <c r="E618" t="s">
        <v>2847</v>
      </c>
      <c r="G618" t="s">
        <v>2329</v>
      </c>
      <c r="H618" t="s">
        <v>2848</v>
      </c>
      <c r="I618" t="s">
        <v>4682</v>
      </c>
      <c r="J618" t="s">
        <v>5502</v>
      </c>
      <c r="K618" t="s">
        <v>231</v>
      </c>
    </row>
    <row r="619" spans="1:11">
      <c r="A619" s="69" t="s">
        <v>5490</v>
      </c>
      <c r="B619" t="s">
        <v>73</v>
      </c>
      <c r="C619" t="s">
        <v>2970</v>
      </c>
      <c r="D619" t="s">
        <v>2957</v>
      </c>
      <c r="E619" t="s">
        <v>2847</v>
      </c>
      <c r="G619" t="s">
        <v>2329</v>
      </c>
      <c r="H619" t="s">
        <v>2848</v>
      </c>
      <c r="I619" t="s">
        <v>4684</v>
      </c>
      <c r="J619" t="s">
        <v>5502</v>
      </c>
      <c r="K619" t="s">
        <v>231</v>
      </c>
    </row>
    <row r="620" spans="1:11">
      <c r="A620" s="69" t="s">
        <v>5490</v>
      </c>
      <c r="B620" t="s">
        <v>73</v>
      </c>
      <c r="C620" t="s">
        <v>2971</v>
      </c>
      <c r="D620" t="s">
        <v>2957</v>
      </c>
      <c r="E620" t="s">
        <v>2847</v>
      </c>
      <c r="G620" t="s">
        <v>2329</v>
      </c>
      <c r="H620" t="s">
        <v>2848</v>
      </c>
      <c r="I620" t="s">
        <v>4684</v>
      </c>
      <c r="J620" t="s">
        <v>5502</v>
      </c>
      <c r="K620" t="s">
        <v>231</v>
      </c>
    </row>
    <row r="621" spans="1:11">
      <c r="A621" s="69" t="s">
        <v>5490</v>
      </c>
      <c r="B621" t="s">
        <v>86</v>
      </c>
      <c r="C621" t="s">
        <v>2973</v>
      </c>
      <c r="D621" t="s">
        <v>2974</v>
      </c>
      <c r="E621" t="s">
        <v>2854</v>
      </c>
      <c r="F621" t="s">
        <v>2975</v>
      </c>
      <c r="G621" t="s">
        <v>2329</v>
      </c>
      <c r="H621" t="s">
        <v>2841</v>
      </c>
      <c r="I621" t="s">
        <v>4692</v>
      </c>
      <c r="J621" t="s">
        <v>5502</v>
      </c>
      <c r="K621" t="s">
        <v>231</v>
      </c>
    </row>
    <row r="622" spans="1:11">
      <c r="A622" s="69" t="s">
        <v>5490</v>
      </c>
      <c r="B622" t="s">
        <v>86</v>
      </c>
      <c r="C622" t="s">
        <v>2976</v>
      </c>
      <c r="D622" t="s">
        <v>2977</v>
      </c>
      <c r="E622" t="s">
        <v>2854</v>
      </c>
      <c r="F622" t="s">
        <v>2978</v>
      </c>
      <c r="G622" t="s">
        <v>2329</v>
      </c>
      <c r="H622" t="s">
        <v>2841</v>
      </c>
      <c r="I622" t="s">
        <v>4692</v>
      </c>
      <c r="J622" t="s">
        <v>5502</v>
      </c>
      <c r="K622" t="s">
        <v>231</v>
      </c>
    </row>
    <row r="623" spans="1:11">
      <c r="A623" s="69" t="s">
        <v>5490</v>
      </c>
      <c r="B623" t="s">
        <v>86</v>
      </c>
      <c r="C623" t="s">
        <v>2984</v>
      </c>
      <c r="D623" t="s">
        <v>88</v>
      </c>
      <c r="E623" t="s">
        <v>2854</v>
      </c>
      <c r="F623" t="s">
        <v>2985</v>
      </c>
      <c r="G623" t="s">
        <v>2329</v>
      </c>
      <c r="H623" t="s">
        <v>2841</v>
      </c>
      <c r="I623" t="s">
        <v>4692</v>
      </c>
      <c r="J623" t="s">
        <v>5502</v>
      </c>
      <c r="K623" t="s">
        <v>231</v>
      </c>
    </row>
    <row r="624" spans="1:11">
      <c r="A624" s="69" t="s">
        <v>5490</v>
      </c>
      <c r="B624" t="s">
        <v>86</v>
      </c>
      <c r="C624" t="s">
        <v>2990</v>
      </c>
      <c r="D624" t="s">
        <v>2957</v>
      </c>
      <c r="E624" t="s">
        <v>2893</v>
      </c>
      <c r="G624" t="s">
        <v>2329</v>
      </c>
      <c r="H624" t="s">
        <v>2894</v>
      </c>
      <c r="I624" t="s">
        <v>4692</v>
      </c>
      <c r="J624" t="s">
        <v>5502</v>
      </c>
      <c r="K624" t="s">
        <v>231</v>
      </c>
    </row>
    <row r="625" spans="1:11">
      <c r="A625" s="69" t="s">
        <v>5490</v>
      </c>
      <c r="B625" t="s">
        <v>86</v>
      </c>
      <c r="C625" t="s">
        <v>2991</v>
      </c>
      <c r="D625" t="s">
        <v>2957</v>
      </c>
      <c r="E625" t="s">
        <v>2854</v>
      </c>
      <c r="G625" t="s">
        <v>2329</v>
      </c>
      <c r="H625" t="s">
        <v>2841</v>
      </c>
      <c r="I625" t="s">
        <v>4692</v>
      </c>
      <c r="J625" t="s">
        <v>5502</v>
      </c>
      <c r="K625" t="s">
        <v>231</v>
      </c>
    </row>
    <row r="626" spans="1:11">
      <c r="A626" s="69" t="s">
        <v>5490</v>
      </c>
      <c r="B626" t="s">
        <v>86</v>
      </c>
      <c r="C626" t="s">
        <v>2992</v>
      </c>
      <c r="D626" t="s">
        <v>2993</v>
      </c>
      <c r="E626" t="s">
        <v>2847</v>
      </c>
      <c r="G626" t="s">
        <v>2329</v>
      </c>
      <c r="H626" t="s">
        <v>2848</v>
      </c>
      <c r="I626" t="s">
        <v>4692</v>
      </c>
      <c r="J626" t="s">
        <v>5502</v>
      </c>
      <c r="K626" t="s">
        <v>231</v>
      </c>
    </row>
    <row r="627" spans="1:11">
      <c r="A627" s="69" t="s">
        <v>5490</v>
      </c>
      <c r="B627" t="s">
        <v>86</v>
      </c>
      <c r="C627" t="s">
        <v>2992</v>
      </c>
      <c r="D627" t="s">
        <v>2993</v>
      </c>
      <c r="E627" t="s">
        <v>2847</v>
      </c>
      <c r="G627" t="s">
        <v>2329</v>
      </c>
      <c r="H627" t="s">
        <v>2848</v>
      </c>
      <c r="I627" t="s">
        <v>4692</v>
      </c>
      <c r="J627" t="s">
        <v>5502</v>
      </c>
      <c r="K627" t="s">
        <v>231</v>
      </c>
    </row>
    <row r="628" spans="1:11">
      <c r="A628" s="69" t="s">
        <v>5490</v>
      </c>
      <c r="B628" t="s">
        <v>87</v>
      </c>
      <c r="C628" t="s">
        <v>2995</v>
      </c>
      <c r="D628" t="s">
        <v>2957</v>
      </c>
      <c r="E628" t="s">
        <v>2854</v>
      </c>
      <c r="G628" t="s">
        <v>2329</v>
      </c>
      <c r="H628" t="s">
        <v>2841</v>
      </c>
      <c r="I628" t="s">
        <v>4696</v>
      </c>
      <c r="J628" t="s">
        <v>5502</v>
      </c>
      <c r="K628" t="s">
        <v>231</v>
      </c>
    </row>
    <row r="629" spans="1:11">
      <c r="A629" s="69" t="s">
        <v>5490</v>
      </c>
      <c r="B629" t="s">
        <v>92</v>
      </c>
      <c r="C629" t="s">
        <v>3001</v>
      </c>
      <c r="D629" t="s">
        <v>94</v>
      </c>
      <c r="E629" t="s">
        <v>3002</v>
      </c>
      <c r="F629" t="s">
        <v>3004</v>
      </c>
      <c r="G629" t="s">
        <v>2329</v>
      </c>
      <c r="H629" t="s">
        <v>3003</v>
      </c>
      <c r="I629" t="s">
        <v>4700</v>
      </c>
      <c r="J629" t="s">
        <v>5502</v>
      </c>
      <c r="K629" t="s">
        <v>231</v>
      </c>
    </row>
    <row r="630" spans="1:11">
      <c r="A630" s="69" t="s">
        <v>5490</v>
      </c>
      <c r="B630" t="s">
        <v>92</v>
      </c>
      <c r="C630" t="s">
        <v>3005</v>
      </c>
      <c r="D630" t="s">
        <v>2957</v>
      </c>
      <c r="E630" t="s">
        <v>3006</v>
      </c>
      <c r="G630" t="s">
        <v>2329</v>
      </c>
      <c r="H630" t="s">
        <v>3437</v>
      </c>
      <c r="I630" t="s">
        <v>4700</v>
      </c>
      <c r="J630" t="s">
        <v>5502</v>
      </c>
      <c r="K630" t="s">
        <v>231</v>
      </c>
    </row>
    <row r="631" spans="1:11">
      <c r="A631" s="69" t="s">
        <v>5490</v>
      </c>
      <c r="B631" t="s">
        <v>98</v>
      </c>
      <c r="C631" t="s">
        <v>3011</v>
      </c>
      <c r="D631" t="s">
        <v>2957</v>
      </c>
      <c r="E631" t="s">
        <v>2854</v>
      </c>
      <c r="F631" t="s">
        <v>3012</v>
      </c>
      <c r="G631" t="s">
        <v>2329</v>
      </c>
      <c r="H631" t="s">
        <v>2841</v>
      </c>
      <c r="I631" t="s">
        <v>4704</v>
      </c>
      <c r="J631" t="s">
        <v>5502</v>
      </c>
      <c r="K631" t="s">
        <v>231</v>
      </c>
    </row>
    <row r="632" spans="1:11">
      <c r="A632" s="69" t="s">
        <v>5490</v>
      </c>
      <c r="B632" t="s">
        <v>98</v>
      </c>
      <c r="C632" t="s">
        <v>3013</v>
      </c>
      <c r="D632" t="s">
        <v>104</v>
      </c>
      <c r="E632" t="s">
        <v>2847</v>
      </c>
      <c r="G632" t="s">
        <v>2329</v>
      </c>
      <c r="H632" t="s">
        <v>2848</v>
      </c>
      <c r="I632" t="s">
        <v>4704</v>
      </c>
      <c r="J632" t="s">
        <v>5502</v>
      </c>
      <c r="K632" t="s">
        <v>231</v>
      </c>
    </row>
    <row r="633" spans="1:11">
      <c r="A633" s="69" t="s">
        <v>5490</v>
      </c>
      <c r="B633" t="s">
        <v>98</v>
      </c>
      <c r="C633" t="s">
        <v>3014</v>
      </c>
      <c r="D633" t="s">
        <v>101</v>
      </c>
      <c r="E633" t="s">
        <v>3015</v>
      </c>
      <c r="F633" t="s">
        <v>3016</v>
      </c>
      <c r="G633" t="s">
        <v>2329</v>
      </c>
      <c r="H633" t="s">
        <v>2841</v>
      </c>
      <c r="I633" t="s">
        <v>4704</v>
      </c>
      <c r="J633" t="s">
        <v>5502</v>
      </c>
      <c r="K633" t="s">
        <v>231</v>
      </c>
    </row>
    <row r="634" spans="1:11">
      <c r="A634" s="69" t="s">
        <v>5490</v>
      </c>
      <c r="B634" t="s">
        <v>98</v>
      </c>
      <c r="C634" t="s">
        <v>3017</v>
      </c>
      <c r="D634" t="s">
        <v>2957</v>
      </c>
      <c r="E634" t="s">
        <v>2847</v>
      </c>
      <c r="G634" t="s">
        <v>2329</v>
      </c>
      <c r="H634" t="s">
        <v>2848</v>
      </c>
      <c r="I634" t="s">
        <v>4704</v>
      </c>
      <c r="J634" t="s">
        <v>5502</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14" sqref="A14"/>
    </sheetView>
  </sheetViews>
  <sheetFormatPr defaultRowHeight="14.45"/>
  <cols>
    <col min="1" max="1" width="61.85546875" customWidth="1"/>
    <col min="2" max="5" width="20" customWidth="1"/>
    <col min="6" max="6" width="12.85546875" customWidth="1"/>
  </cols>
  <sheetData>
    <row r="1" spans="1:7" ht="18.600000000000001">
      <c r="A1" s="113" t="s">
        <v>5503</v>
      </c>
      <c r="B1" s="114"/>
      <c r="C1" s="114"/>
      <c r="D1" s="114"/>
      <c r="E1" s="114"/>
    </row>
    <row r="2" spans="1:7">
      <c r="A2" t="s">
        <v>1788</v>
      </c>
      <c r="B2" t="s">
        <v>5504</v>
      </c>
      <c r="C2" t="s">
        <v>5505</v>
      </c>
      <c r="D2" t="s">
        <v>5506</v>
      </c>
      <c r="E2" t="s">
        <v>5507</v>
      </c>
      <c r="F2" t="s">
        <v>5508</v>
      </c>
    </row>
    <row r="3" spans="1:7">
      <c r="A3" s="224" t="s">
        <v>987</v>
      </c>
      <c r="B3" s="91">
        <f>SUMIFS(Réttabanki!$U:$U,Réttabanki!$X:$X,$A3)</f>
        <v>0</v>
      </c>
      <c r="C3" s="111">
        <f>SUMIFS(Réttabanki!$D:$D,Réttabanki!$X:$X,$A3)/1000</f>
        <v>0</v>
      </c>
      <c r="D3" s="92" t="str">
        <f>IFERROR(B3/C3,"")</f>
        <v/>
      </c>
      <c r="E3" s="112">
        <f>COUNTIFS(Réttabanki!$X:$X,$A3,Réttabanki!$B:$B,"&lt;&gt;")</f>
        <v>0</v>
      </c>
      <c r="F3" s="117">
        <v>46244</v>
      </c>
      <c r="G3" s="117">
        <v>46300</v>
      </c>
    </row>
    <row r="4" spans="1:7">
      <c r="A4" s="224" t="s">
        <v>2169</v>
      </c>
      <c r="B4" s="91">
        <f>SUMIFS(Réttabanki!$U:$U,Réttabanki!$X:$X,$A4)</f>
        <v>0</v>
      </c>
      <c r="C4" s="111">
        <f>SUMIFS(Réttabanki!$D:$D,Réttabanki!$X:$X,$A4)/1000</f>
        <v>0</v>
      </c>
      <c r="D4" s="92" t="str">
        <f>IFERROR(B4/C4,"")</f>
        <v/>
      </c>
      <c r="E4" s="112">
        <f>COUNTIFS(Réttabanki!$X:$X,$A4,Réttabanki!$B:$B,"&lt;&gt;")</f>
        <v>0</v>
      </c>
      <c r="F4" s="117">
        <v>46245</v>
      </c>
      <c r="G4" s="117">
        <v>46301</v>
      </c>
    </row>
    <row r="5" spans="1:7">
      <c r="A5" s="224" t="s">
        <v>2074</v>
      </c>
      <c r="B5" s="91">
        <f>SUMIFS(Réttabanki!$U:$U,Réttabanki!$X:$X,$A5)</f>
        <v>0</v>
      </c>
      <c r="C5" s="111">
        <f>SUMIFS(Réttabanki!$D:$D,Réttabanki!$X:$X,$A5)/1000</f>
        <v>0</v>
      </c>
      <c r="D5" s="92" t="str">
        <f>IFERROR(B5/C5,"")</f>
        <v/>
      </c>
      <c r="E5" s="112">
        <f>COUNTIFS(Réttabanki!$X:$X,$A5,Réttabanki!$B:$B,"&lt;&gt;")</f>
        <v>0</v>
      </c>
      <c r="F5" s="117">
        <v>46246</v>
      </c>
      <c r="G5" s="117">
        <v>46297</v>
      </c>
    </row>
    <row r="6" spans="1:7">
      <c r="A6" s="224" t="s">
        <v>1262</v>
      </c>
      <c r="B6" s="91">
        <f>SUMIFS(Réttabanki!$U:$U,Réttabanki!$X:$X,$A6)</f>
        <v>0</v>
      </c>
      <c r="C6" s="111">
        <f>SUMIFS(Réttabanki!$D:$D,Réttabanki!$X:$X,$A6)/1000</f>
        <v>0</v>
      </c>
      <c r="D6" s="92" t="str">
        <f>IFERROR(B6/C6,"")</f>
        <v/>
      </c>
      <c r="E6" s="112">
        <f>COUNTIFS(Réttabanki!$X:$X,$A6,Réttabanki!$B:$B,"&lt;&gt;")</f>
        <v>0</v>
      </c>
      <c r="F6" s="117">
        <v>46247</v>
      </c>
      <c r="G6" s="117">
        <v>46303</v>
      </c>
    </row>
    <row r="7" spans="1:7">
      <c r="A7" s="224" t="s">
        <v>1849</v>
      </c>
      <c r="B7" s="91">
        <f>SUMIFS(Réttabanki!$U:$U,Réttabanki!$X:$X,$A7)</f>
        <v>0</v>
      </c>
      <c r="C7" s="111">
        <f>SUMIFS(Réttabanki!$D:$D,Réttabanki!$X:$X,$A7)/1000</f>
        <v>0</v>
      </c>
      <c r="D7" s="92" t="str">
        <f>IFERROR(B7/C7,"")</f>
        <v/>
      </c>
      <c r="E7" s="112">
        <f>COUNTIFS(Réttabanki!$X:$X,$A7,Réttabanki!$B:$B,"&lt;&gt;")</f>
        <v>0</v>
      </c>
      <c r="F7" s="117">
        <v>46248</v>
      </c>
      <c r="G7" s="117">
        <v>46304</v>
      </c>
    </row>
    <row r="8" spans="1:7">
      <c r="A8" s="224" t="s">
        <v>989</v>
      </c>
      <c r="B8" s="91">
        <f>SUMIFS(Réttabanki!$U:$U,Réttabanki!$X:$X,$A8)</f>
        <v>0</v>
      </c>
      <c r="C8" s="111">
        <f>SUMIFS(Réttabanki!$D:$D,Réttabanki!$X:$X,$A8)/1000</f>
        <v>0</v>
      </c>
      <c r="D8" s="92" t="str">
        <f>IFERROR(B8/C8,"")</f>
        <v/>
      </c>
      <c r="E8" s="112">
        <f>COUNTIFS(Réttabanki!$X:$X,$A8,Réttabanki!$B:$B,"&lt;&gt;")</f>
        <v>0</v>
      </c>
      <c r="F8" s="117">
        <v>46251</v>
      </c>
      <c r="G8" s="117">
        <v>46307</v>
      </c>
    </row>
    <row r="9" spans="1:7">
      <c r="A9" s="224" t="s">
        <v>2213</v>
      </c>
      <c r="B9" s="91">
        <f>SUMIFS(Réttabanki!$U:$U,Réttabanki!$X:$X,$A9)</f>
        <v>0</v>
      </c>
      <c r="C9" s="111">
        <f>SUMIFS(Réttabanki!$D:$D,Réttabanki!$X:$X,$A9)/1000</f>
        <v>0</v>
      </c>
      <c r="D9" s="92" t="str">
        <f>IFERROR(B9/C9,"")</f>
        <v/>
      </c>
      <c r="E9" s="112">
        <f>COUNTIFS(Réttabanki!$X:$X,$A9,Réttabanki!$B:$B,"&lt;&gt;")</f>
        <v>0</v>
      </c>
      <c r="F9" s="117">
        <v>46252</v>
      </c>
      <c r="G9" s="117">
        <v>46308</v>
      </c>
    </row>
    <row r="10" spans="1:7">
      <c r="A10" s="224" t="s">
        <v>2091</v>
      </c>
      <c r="B10" s="91">
        <f>SUMIFS(Réttabanki!$U:$U,Réttabanki!$X:$X,$A10)</f>
        <v>0</v>
      </c>
      <c r="C10" s="111">
        <f>SUMIFS(Réttabanki!$D:$D,Réttabanki!$X:$X,$A10)/1000</f>
        <v>0</v>
      </c>
      <c r="D10" s="92" t="str">
        <f>IFERROR(B10/C10,"")</f>
        <v/>
      </c>
      <c r="E10" s="112">
        <f>COUNTIFS(Réttabanki!$X:$X,$A10,Réttabanki!$B:$B,"&lt;&gt;")</f>
        <v>0</v>
      </c>
      <c r="F10" s="117">
        <v>46253</v>
      </c>
      <c r="G10" s="117">
        <v>46309</v>
      </c>
    </row>
    <row r="11" spans="1:7">
      <c r="A11" s="224" t="s">
        <v>1870</v>
      </c>
      <c r="B11" s="91">
        <f>SUMIFS(Réttabanki!$U:$U,Réttabanki!$X:$X,$A11)</f>
        <v>0</v>
      </c>
      <c r="C11" s="111">
        <f>SUMIFS(Réttabanki!$D:$D,Réttabanki!$X:$X,$A11)/1000</f>
        <v>0</v>
      </c>
      <c r="D11" s="92" t="str">
        <f>IFERROR(B11/C11,"")</f>
        <v/>
      </c>
      <c r="E11" s="112">
        <f>COUNTIFS(Réttabanki!$X:$X,$A11,Réttabanki!$B:$B,"&lt;&gt;")</f>
        <v>0</v>
      </c>
      <c r="F11" s="117">
        <v>46254</v>
      </c>
      <c r="G11" s="117">
        <v>46310</v>
      </c>
    </row>
    <row r="12" spans="1:7">
      <c r="A12" s="224" t="s">
        <v>1876</v>
      </c>
      <c r="B12" s="91">
        <f>SUMIFS(Réttabanki!$U:$U,Réttabanki!$X:$X,$A12)</f>
        <v>0</v>
      </c>
      <c r="C12" s="111">
        <f>SUMIFS(Réttabanki!$D:$D,Réttabanki!$X:$X,$A12)/1000</f>
        <v>0</v>
      </c>
      <c r="D12" s="92" t="str">
        <f>IFERROR(B12/C12,"")</f>
        <v/>
      </c>
      <c r="E12" s="112">
        <f>COUNTIFS(Réttabanki!$X:$X,$A12,Réttabanki!$B:$B,"&lt;&gt;")</f>
        <v>0</v>
      </c>
      <c r="F12" s="117">
        <v>46255</v>
      </c>
      <c r="G12" s="117">
        <v>46311</v>
      </c>
    </row>
    <row r="13" spans="1:7">
      <c r="A13" s="224" t="s">
        <v>1933</v>
      </c>
      <c r="B13" s="91">
        <f>SUMIFS(Réttabanki!$U:$U,Réttabanki!$X:$X,$A13)</f>
        <v>0</v>
      </c>
      <c r="C13" s="111">
        <f>SUMIFS(Réttabanki!$D:$D,Réttabanki!$X:$X,$A13)/1000</f>
        <v>0</v>
      </c>
      <c r="D13" s="92" t="str">
        <f>IFERROR(B13/C13,"")</f>
        <v/>
      </c>
      <c r="E13" s="112">
        <f>COUNTIFS(Réttabanki!$X:$X,$A13,Réttabanki!$B:$B,"&lt;&gt;")</f>
        <v>0</v>
      </c>
      <c r="F13" s="117">
        <v>46258</v>
      </c>
      <c r="G13" s="117">
        <v>46314</v>
      </c>
    </row>
    <row r="14" spans="1:7">
      <c r="A14" s="224" t="s">
        <v>2231</v>
      </c>
      <c r="B14" s="91">
        <f>SUMIFS(Réttabanki!$U:$U,Réttabanki!$X:$X,$A14)</f>
        <v>0</v>
      </c>
      <c r="C14" s="111">
        <f>SUMIFS(Réttabanki!$D:$D,Réttabanki!$X:$X,$A14)/1000</f>
        <v>0</v>
      </c>
      <c r="D14" s="92" t="str">
        <f>IFERROR(B14/C14,"")</f>
        <v/>
      </c>
      <c r="E14" s="112">
        <f>COUNTIFS(Réttabanki!$X:$X,$A14,Réttabanki!$B:$B,"&lt;&gt;")</f>
        <v>0</v>
      </c>
      <c r="F14" s="117">
        <v>46259</v>
      </c>
      <c r="G14" s="117">
        <v>46315</v>
      </c>
    </row>
    <row r="15" spans="1:7">
      <c r="A15" s="224" t="s">
        <v>2074</v>
      </c>
      <c r="B15" s="91">
        <f>SUMIFS(Réttabanki!$U:$U,Réttabanki!$X:$X,$A15)</f>
        <v>0</v>
      </c>
      <c r="C15" s="111">
        <f>SUMIFS(Réttabanki!$D:$D,Réttabanki!$X:$X,$A15)/1000</f>
        <v>0</v>
      </c>
      <c r="D15" s="92" t="str">
        <f>IFERROR(B15/C15,"")</f>
        <v/>
      </c>
      <c r="E15" s="112">
        <f>COUNTIFS(Réttabanki!$X:$X,$A15,Réttabanki!$B:$B,"&lt;&gt;")</f>
        <v>0</v>
      </c>
      <c r="F15" s="117">
        <v>46260</v>
      </c>
      <c r="G15" s="117">
        <v>46316</v>
      </c>
    </row>
    <row r="16" spans="1:7">
      <c r="A16" s="224" t="s">
        <v>1898</v>
      </c>
      <c r="B16" s="91">
        <f>SUMIFS(Réttabanki!$U:$U,Réttabanki!$X:$X,$A16)</f>
        <v>0</v>
      </c>
      <c r="C16" s="111">
        <f>SUMIFS(Réttabanki!$D:$D,Réttabanki!$X:$X,$A16)/1000</f>
        <v>0</v>
      </c>
      <c r="D16" s="92" t="str">
        <f>IFERROR(B16/C16,"")</f>
        <v/>
      </c>
      <c r="E16" s="112">
        <f>COUNTIFS(Réttabanki!$X:$X,$A16,Réttabanki!$B:$B,"&lt;&gt;")</f>
        <v>0</v>
      </c>
      <c r="F16" s="117">
        <v>46261</v>
      </c>
      <c r="G16" s="117">
        <v>46317</v>
      </c>
    </row>
    <row r="17" spans="1:8">
      <c r="A17" s="224" t="s">
        <v>2175</v>
      </c>
      <c r="B17" s="91">
        <f>SUMIFS(Réttabanki!$U:$U,Réttabanki!$X:$X,$A17)</f>
        <v>0</v>
      </c>
      <c r="C17" s="111">
        <f>SUMIFS(Réttabanki!$D:$D,Réttabanki!$X:$X,$A17)/1000</f>
        <v>0</v>
      </c>
      <c r="D17" s="92" t="str">
        <f>IFERROR(B17/C17,"")</f>
        <v/>
      </c>
      <c r="E17" s="112">
        <f>COUNTIFS(Réttabanki!$X:$X,$A17,Réttabanki!$B:$B,"&lt;&gt;")</f>
        <v>0</v>
      </c>
      <c r="F17" s="117">
        <v>46262</v>
      </c>
      <c r="G17" s="117">
        <v>46318</v>
      </c>
      <c r="H17" t="s">
        <v>5509</v>
      </c>
    </row>
    <row r="18" spans="1:8">
      <c r="A18" s="224" t="s">
        <v>2180</v>
      </c>
      <c r="B18" s="91">
        <f>SUMIFS(Réttabanki!$U:$U,Réttabanki!$X:$X,$A18)</f>
        <v>0</v>
      </c>
      <c r="C18" s="111">
        <f>SUMIFS(Réttabanki!$D:$D,Réttabanki!$X:$X,$A18)/1000</f>
        <v>0</v>
      </c>
      <c r="D18" s="92" t="str">
        <f>IFERROR(B18/C18,"")</f>
        <v/>
      </c>
      <c r="E18" s="112">
        <f>COUNTIFS(Réttabanki!$X:$X,$A18,Réttabanki!$B:$B,"&lt;&gt;")</f>
        <v>0</v>
      </c>
      <c r="F18" s="117">
        <v>46265</v>
      </c>
      <c r="G18" s="117">
        <v>46321</v>
      </c>
    </row>
    <row r="19" spans="1:8">
      <c r="A19" s="224" t="s">
        <v>2184</v>
      </c>
      <c r="B19" s="91">
        <f>SUMIFS(Réttabanki!$U:$U,Réttabanki!$X:$X,$A19)</f>
        <v>0</v>
      </c>
      <c r="C19" s="111">
        <f>SUMIFS(Réttabanki!$D:$D,Réttabanki!$X:$X,$A19)/1000</f>
        <v>0</v>
      </c>
      <c r="D19" s="92" t="str">
        <f>IFERROR(B19/C19,"")</f>
        <v/>
      </c>
      <c r="E19" s="112">
        <f>COUNTIFS(Réttabanki!$X:$X,$A19,Réttabanki!$B:$B,"&lt;&gt;")</f>
        <v>0</v>
      </c>
      <c r="F19" s="117">
        <v>46266</v>
      </c>
      <c r="G19" s="117">
        <v>46322</v>
      </c>
    </row>
    <row r="20" spans="1:8">
      <c r="A20" s="224" t="s">
        <v>2190</v>
      </c>
      <c r="B20" s="91">
        <f>SUMIFS(Réttabanki!$U:$U,Réttabanki!$X:$X,$A20)</f>
        <v>0</v>
      </c>
      <c r="C20" s="111">
        <f>SUMIFS(Réttabanki!$D:$D,Réttabanki!$X:$X,$A20)/1000</f>
        <v>0</v>
      </c>
      <c r="D20" s="92" t="str">
        <f>IFERROR(B20/C20,"")</f>
        <v/>
      </c>
      <c r="E20" s="112">
        <f>COUNTIFS(Réttabanki!$X:$X,$A20,Réttabanki!$B:$B,"&lt;&gt;")</f>
        <v>0</v>
      </c>
      <c r="F20" s="117">
        <v>46267</v>
      </c>
      <c r="G20" s="117">
        <v>46323</v>
      </c>
    </row>
    <row r="21" spans="1:8">
      <c r="A21" s="224" t="s">
        <v>2195</v>
      </c>
      <c r="B21" s="91">
        <f>SUMIFS(Réttabanki!$U:$U,Réttabanki!$X:$X,$A21)</f>
        <v>0</v>
      </c>
      <c r="C21" s="111">
        <f>SUMIFS(Réttabanki!$D:$D,Réttabanki!$X:$X,$A21)/1000</f>
        <v>0</v>
      </c>
      <c r="D21" s="92" t="str">
        <f>IFERROR(B21/C21,"")</f>
        <v/>
      </c>
      <c r="E21" s="112">
        <f>COUNTIFS(Réttabanki!$X:$X,$A21,Réttabanki!$B:$B,"&lt;&gt;")</f>
        <v>0</v>
      </c>
      <c r="F21" s="117">
        <v>46268</v>
      </c>
      <c r="G21" s="117">
        <v>46324</v>
      </c>
    </row>
    <row r="22" spans="1:8">
      <c r="A22" s="224" t="s">
        <v>2199</v>
      </c>
      <c r="B22" s="91">
        <f>SUMIFS(Réttabanki!$U:$U,Réttabanki!$X:$X,$A22)</f>
        <v>0</v>
      </c>
      <c r="C22" s="111">
        <f>SUMIFS(Réttabanki!$D:$D,Réttabanki!$X:$X,$A22)/1000</f>
        <v>0</v>
      </c>
      <c r="D22" s="92" t="str">
        <f>IFERROR(B22/C22,"")</f>
        <v/>
      </c>
      <c r="E22" s="112">
        <f>COUNTIFS(Réttabanki!$X:$X,$A22,Réttabanki!$B:$B,"&lt;&gt;")</f>
        <v>0</v>
      </c>
      <c r="F22" s="117">
        <v>46269</v>
      </c>
      <c r="G22" s="117">
        <v>46325</v>
      </c>
    </row>
    <row r="23" spans="1:8">
      <c r="A23" s="224" t="s">
        <v>5510</v>
      </c>
      <c r="B23" s="91">
        <f>SUMIFS(Réttabanki!$U:$U,Réttabanki!$X:$X,$A23)</f>
        <v>0</v>
      </c>
      <c r="C23" s="111">
        <f>SUMIFS(Réttabanki!$D:$D,Réttabanki!$X:$X,$A23)/1000</f>
        <v>0</v>
      </c>
      <c r="D23" s="92" t="str">
        <f>IFERROR(B23/C23,"")</f>
        <v/>
      </c>
      <c r="E23" s="112">
        <f>COUNTIFS(Réttabanki!$X:$X,$A23,Réttabanki!$B:$B,"&lt;&gt;")</f>
        <v>0</v>
      </c>
      <c r="F23" s="196">
        <v>46272</v>
      </c>
      <c r="G23" s="117">
        <v>46328</v>
      </c>
    </row>
    <row r="24" spans="1:8">
      <c r="A24" s="224" t="s">
        <v>2204</v>
      </c>
      <c r="B24" s="91">
        <f>SUMIFS(Réttabanki!$U:$U,Réttabanki!$X:$X,$A24)</f>
        <v>0</v>
      </c>
      <c r="C24" s="111">
        <f>SUMIFS(Réttabanki!$D:$D,Réttabanki!$X:$X,$A24)/1000</f>
        <v>0</v>
      </c>
      <c r="D24" s="92" t="str">
        <f>IFERROR(B24/C24,"")</f>
        <v/>
      </c>
      <c r="E24" s="112">
        <f>COUNTIFS(Réttabanki!$X:$X,$A24,Réttabanki!$B:$B,"&lt;&gt;")</f>
        <v>0</v>
      </c>
      <c r="F24" s="117">
        <v>46273</v>
      </c>
      <c r="G24" s="117">
        <v>46329</v>
      </c>
    </row>
    <row r="25" spans="1:8">
      <c r="A25" s="224" t="s">
        <v>2074</v>
      </c>
      <c r="B25" s="91">
        <f>SUMIFS(Réttabanki!$U:$U,Réttabanki!$X:$X,$A25)</f>
        <v>0</v>
      </c>
      <c r="C25" s="111">
        <f>SUMIFS(Réttabanki!$D:$D,Réttabanki!$X:$X,$A25)/1000</f>
        <v>0</v>
      </c>
      <c r="D25" s="92" t="str">
        <f>IFERROR(B25/C25,"")</f>
        <v/>
      </c>
      <c r="E25" s="112">
        <f>COUNTIFS(Réttabanki!$X:$X,$A25,Réttabanki!$B:$B,"&lt;&gt;")</f>
        <v>0</v>
      </c>
      <c r="F25" s="117">
        <v>46274</v>
      </c>
      <c r="G25" s="117">
        <v>46330</v>
      </c>
    </row>
    <row r="26" spans="1:8">
      <c r="A26" s="224" t="s">
        <v>1903</v>
      </c>
      <c r="B26" s="91">
        <f>SUMIFS(Réttabanki!$U:$U,Réttabanki!$X:$X,$A26)</f>
        <v>0</v>
      </c>
      <c r="C26" s="111">
        <f>SUMIFS(Réttabanki!$D:$D,Réttabanki!$X:$X,$A26)/1000</f>
        <v>0</v>
      </c>
      <c r="D26" s="92" t="str">
        <f>IFERROR(B26/C26,"")</f>
        <v/>
      </c>
      <c r="E26" s="112">
        <f>COUNTIFS(Réttabanki!$X:$X,$A26,Réttabanki!$B:$B,"&lt;&gt;")</f>
        <v>0</v>
      </c>
      <c r="F26" s="117">
        <v>46275</v>
      </c>
      <c r="G26" s="117">
        <v>46331</v>
      </c>
    </row>
    <row r="27" spans="1:8">
      <c r="A27" s="224" t="s">
        <v>1978</v>
      </c>
      <c r="B27" s="91">
        <f>SUMIFS(Réttabanki!$U:$U,Réttabanki!$X:$X,$A27)</f>
        <v>0</v>
      </c>
      <c r="C27" s="111">
        <f>SUMIFS(Réttabanki!$D:$D,Réttabanki!$X:$X,$A27)/1000</f>
        <v>0</v>
      </c>
      <c r="D27" s="92" t="str">
        <f>IFERROR(B27/C27,"")</f>
        <v/>
      </c>
      <c r="E27" s="112">
        <f>COUNTIFS(Réttabanki!$X:$X,$A27,Réttabanki!$B:$B,"&lt;&gt;")</f>
        <v>0</v>
      </c>
      <c r="F27" s="117">
        <v>46276</v>
      </c>
      <c r="G27" s="117">
        <v>46332</v>
      </c>
    </row>
    <row r="28" spans="1:8">
      <c r="A28" s="224" t="s">
        <v>2208</v>
      </c>
      <c r="B28" s="91">
        <f>SUMIFS(Réttabanki!$U:$U,Réttabanki!$X:$X,$A28)</f>
        <v>0</v>
      </c>
      <c r="C28" s="111">
        <f>SUMIFS(Réttabanki!$D:$D,Réttabanki!$X:$X,$A28)/1000</f>
        <v>0</v>
      </c>
      <c r="D28" s="92" t="str">
        <f>IFERROR(B28/C28,"")</f>
        <v/>
      </c>
      <c r="E28" s="112">
        <f>COUNTIFS(Réttabanki!$X:$X,$A28,Réttabanki!$B:$B,"&lt;&gt;")</f>
        <v>0</v>
      </c>
      <c r="F28" s="117">
        <v>46279</v>
      </c>
      <c r="G28" s="117">
        <v>46335</v>
      </c>
    </row>
    <row r="29" spans="1:8">
      <c r="A29" s="224" t="s">
        <v>1834</v>
      </c>
      <c r="B29" s="91">
        <f>SUMIFS(Réttabanki!$U:$U,Réttabanki!$X:$X,$A29)</f>
        <v>0</v>
      </c>
      <c r="C29" s="111">
        <f>SUMIFS(Réttabanki!$D:$D,Réttabanki!$X:$X,$A29)/1000</f>
        <v>0</v>
      </c>
      <c r="D29" s="92" t="str">
        <f>IFERROR(B29/C29,"")</f>
        <v/>
      </c>
      <c r="E29" s="112">
        <f>COUNTIFS(Réttabanki!$X:$X,$A29,Réttabanki!$B:$B,"&lt;&gt;")</f>
        <v>0</v>
      </c>
      <c r="F29" s="117">
        <v>46280</v>
      </c>
      <c r="G29" s="117">
        <v>46336</v>
      </c>
    </row>
    <row r="30" spans="1:8">
      <c r="A30" s="224" t="s">
        <v>2079</v>
      </c>
      <c r="B30" s="91">
        <f>SUMIFS(Réttabanki!$U:$U,Réttabanki!$X:$X,$A30)</f>
        <v>0</v>
      </c>
      <c r="C30" s="111">
        <f>SUMIFS(Réttabanki!$D:$D,Réttabanki!$X:$X,$A30)/1000</f>
        <v>0</v>
      </c>
      <c r="D30" s="92" t="str">
        <f>IFERROR(B30/C30,"")</f>
        <v/>
      </c>
      <c r="E30" s="112">
        <f>COUNTIFS(Réttabanki!$X:$X,$A30,Réttabanki!$B:$B,"&lt;&gt;")</f>
        <v>0</v>
      </c>
      <c r="F30" s="117">
        <v>46281</v>
      </c>
      <c r="G30" s="117">
        <v>46337</v>
      </c>
    </row>
    <row r="31" spans="1:8">
      <c r="A31" s="224" t="s">
        <v>1922</v>
      </c>
      <c r="B31" s="91">
        <f>SUMIFS(Réttabanki!$U:$U,Réttabanki!$X:$X,$A31)</f>
        <v>0</v>
      </c>
      <c r="C31" s="111">
        <f>SUMIFS(Réttabanki!$D:$D,Réttabanki!$X:$X,$A31)/1000</f>
        <v>0</v>
      </c>
      <c r="D31" s="92" t="str">
        <f>IFERROR(B31/C31,"")</f>
        <v/>
      </c>
      <c r="E31" s="112">
        <f>COUNTIFS(Réttabanki!$X:$X,$A31,Réttabanki!$B:$B,"&lt;&gt;")</f>
        <v>0</v>
      </c>
      <c r="F31" s="117">
        <v>46282</v>
      </c>
      <c r="G31" s="117">
        <v>46338</v>
      </c>
    </row>
    <row r="32" spans="1:8">
      <c r="A32" s="224" t="s">
        <v>1989</v>
      </c>
      <c r="B32" s="91">
        <f>SUMIFS(Réttabanki!$U:$U,Réttabanki!$X:$X,$A32)</f>
        <v>0</v>
      </c>
      <c r="C32" s="111">
        <f>SUMIFS(Réttabanki!$D:$D,Réttabanki!$X:$X,$A32)/1000</f>
        <v>0</v>
      </c>
      <c r="D32" s="92" t="str">
        <f>IFERROR(B32/C32,"")</f>
        <v/>
      </c>
      <c r="E32" s="112">
        <f>COUNTIFS(Réttabanki!$X:$X,$A32,Réttabanki!$B:$B,"&lt;&gt;")</f>
        <v>0</v>
      </c>
      <c r="F32" s="117">
        <v>46283</v>
      </c>
      <c r="G32" s="117">
        <v>46339</v>
      </c>
    </row>
    <row r="33" spans="1:7">
      <c r="A33" s="224" t="s">
        <v>1957</v>
      </c>
      <c r="B33" s="91">
        <f>SUMIFS(Réttabanki!$U:$U,Réttabanki!$X:$X,$A33)</f>
        <v>0</v>
      </c>
      <c r="C33" s="111">
        <f>SUMIFS(Réttabanki!$D:$D,Réttabanki!$X:$X,$A33)/1000</f>
        <v>0</v>
      </c>
      <c r="D33" s="92" t="str">
        <f>IFERROR(B33/C33,"")</f>
        <v/>
      </c>
      <c r="E33" s="112">
        <f>COUNTIFS(Réttabanki!$X:$X,$A33,Réttabanki!$B:$B,"&lt;&gt;")</f>
        <v>0</v>
      </c>
      <c r="F33" s="117">
        <v>46286</v>
      </c>
      <c r="G33" s="117">
        <v>46342</v>
      </c>
    </row>
    <row r="34" spans="1:7">
      <c r="A34" s="224" t="s">
        <v>2213</v>
      </c>
      <c r="B34" s="91">
        <f>SUMIFS(Réttabanki!$U:$U,Réttabanki!$X:$X,$A34)</f>
        <v>0</v>
      </c>
      <c r="C34" s="111">
        <f>SUMIFS(Réttabanki!$D:$D,Réttabanki!$X:$X,$A34)/1000</f>
        <v>0</v>
      </c>
      <c r="D34" s="92" t="str">
        <f>IFERROR(B34/C34,"")</f>
        <v/>
      </c>
      <c r="E34" s="112">
        <f>COUNTIFS(Réttabanki!$X:$X,$A34,Réttabanki!$B:$B,"&lt;&gt;")</f>
        <v>0</v>
      </c>
      <c r="F34" s="117">
        <v>46287</v>
      </c>
      <c r="G34" s="117">
        <v>46343</v>
      </c>
    </row>
    <row r="35" spans="1:7">
      <c r="A35" s="224" t="s">
        <v>2190</v>
      </c>
      <c r="B35" s="91">
        <f>SUMIFS(Réttabanki!$U:$U,Réttabanki!$X:$X,$A35)</f>
        <v>0</v>
      </c>
      <c r="C35" s="111">
        <f>SUMIFS(Réttabanki!$D:$D,Réttabanki!$X:$X,$A35)/1000</f>
        <v>0</v>
      </c>
      <c r="D35" s="92" t="str">
        <f>IFERROR(B35/C35,"")</f>
        <v/>
      </c>
      <c r="E35" s="112">
        <f>COUNTIFS(Réttabanki!$X:$X,$A35,Réttabanki!$B:$B,"&lt;&gt;")</f>
        <v>0</v>
      </c>
      <c r="F35" s="117">
        <v>46288</v>
      </c>
      <c r="G35" s="117">
        <v>46344</v>
      </c>
    </row>
    <row r="36" spans="1:7">
      <c r="A36" s="224" t="s">
        <v>5511</v>
      </c>
      <c r="B36" s="91">
        <f>SUMIFS(Réttabanki!$U:$U,Réttabanki!$X:$X,$A36)</f>
        <v>0</v>
      </c>
      <c r="C36" s="111">
        <f>SUMIFS(Réttabanki!$D:$D,Réttabanki!$X:$X,$A36)/1000</f>
        <v>0</v>
      </c>
      <c r="D36" s="92" t="str">
        <f>IFERROR(B36/C36,"")</f>
        <v/>
      </c>
      <c r="E36" s="112">
        <f>COUNTIFS(Réttabanki!$X:$X,$A36,Réttabanki!$B:$B,"&lt;&gt;")</f>
        <v>0</v>
      </c>
      <c r="F36" s="117">
        <v>46289</v>
      </c>
      <c r="G36" s="117">
        <v>46345</v>
      </c>
    </row>
    <row r="37" spans="1:7">
      <c r="A37" s="224" t="s">
        <v>1995</v>
      </c>
      <c r="B37" s="91">
        <f>SUMIFS(Réttabanki!$U:$U,Réttabanki!$X:$X,$A37)</f>
        <v>0</v>
      </c>
      <c r="C37" s="111">
        <f>SUMIFS(Réttabanki!$D:$D,Réttabanki!$X:$X,$A37)/1000</f>
        <v>0</v>
      </c>
      <c r="D37" s="92" t="str">
        <f>IFERROR(B37/C37,"")</f>
        <v/>
      </c>
      <c r="E37" s="112">
        <f>COUNTIFS(Réttabanki!$X:$X,$A37,Réttabanki!$B:$B,"&lt;&gt;")</f>
        <v>0</v>
      </c>
      <c r="F37" s="117">
        <v>46290</v>
      </c>
      <c r="G37" s="117">
        <v>46346</v>
      </c>
    </row>
    <row r="38" spans="1:7">
      <c r="A38" s="224" t="s">
        <v>2227</v>
      </c>
      <c r="B38" s="91">
        <f>SUMIFS(Réttabanki!$U:$U,Réttabanki!$X:$X,$A38)</f>
        <v>0</v>
      </c>
      <c r="C38" s="111">
        <f>SUMIFS(Réttabanki!$D:$D,Réttabanki!$X:$X,$A38)/1000</f>
        <v>0</v>
      </c>
      <c r="D38" s="92" t="str">
        <f>IFERROR(B38/C38,"")</f>
        <v/>
      </c>
      <c r="E38" s="112">
        <f>COUNTIFS(Réttabanki!$X:$X,$A38,Réttabanki!$B:$B,"&lt;&gt;")</f>
        <v>0</v>
      </c>
      <c r="F38" s="117">
        <v>46293</v>
      </c>
      <c r="G38" s="117">
        <v>46349</v>
      </c>
    </row>
    <row r="39" spans="1:7">
      <c r="A39" s="224" t="s">
        <v>1914</v>
      </c>
      <c r="B39" s="91">
        <f>SUMIFS(Réttabanki!$U:$U,Réttabanki!$X:$X,$A39)</f>
        <v>0</v>
      </c>
      <c r="C39" s="111">
        <f>SUMIFS(Réttabanki!$D:$D,Réttabanki!$X:$X,$A39)/1000</f>
        <v>0</v>
      </c>
      <c r="D39" s="92" t="str">
        <f>IFERROR(B39/C39,"")</f>
        <v/>
      </c>
      <c r="E39" s="112">
        <f>COUNTIFS(Réttabanki!$X:$X,$A39,Réttabanki!$B:$B,"&lt;&gt;")</f>
        <v>0</v>
      </c>
      <c r="F39" s="117">
        <v>46294</v>
      </c>
      <c r="G39" s="117">
        <v>46350</v>
      </c>
    </row>
    <row r="40" spans="1:7">
      <c r="A40" s="224" t="s">
        <v>2074</v>
      </c>
      <c r="B40" s="91">
        <f>SUMIFS(Réttabanki!$U:$U,Réttabanki!$X:$X,$A40)</f>
        <v>0</v>
      </c>
      <c r="C40" s="111">
        <f>SUMIFS(Réttabanki!$D:$D,Réttabanki!$X:$X,$A40)/1000</f>
        <v>0</v>
      </c>
      <c r="D40" s="92" t="str">
        <f>IFERROR(B40/C40,"")</f>
        <v/>
      </c>
      <c r="E40" s="112">
        <f>COUNTIFS(Réttabanki!$X:$X,$A40,Réttabanki!$B:$B,"&lt;&gt;")</f>
        <v>0</v>
      </c>
      <c r="F40" s="117">
        <v>46295</v>
      </c>
      <c r="G40" s="117">
        <v>46351</v>
      </c>
    </row>
    <row r="41" spans="1:7">
      <c r="A41" s="224" t="s">
        <v>2231</v>
      </c>
      <c r="B41" s="91">
        <f>SUMIFS(Réttabanki!$U:$U,Réttabanki!$X:$X,$A41)</f>
        <v>0</v>
      </c>
      <c r="C41" s="111">
        <f>SUMIFS(Réttabanki!$D:$D,Réttabanki!$X:$X,$A41)/1000</f>
        <v>0</v>
      </c>
      <c r="D41" s="92" t="str">
        <f>IFERROR(B41/C41,"")</f>
        <v/>
      </c>
      <c r="E41" s="112">
        <f>COUNTIFS(Réttabanki!$X:$X,$A41,Réttabanki!$B:$B,"&lt;&gt;")</f>
        <v>0</v>
      </c>
      <c r="F41" s="117">
        <v>46296</v>
      </c>
      <c r="G41" s="117">
        <v>46352</v>
      </c>
    </row>
    <row r="42" spans="1:7">
      <c r="A42" s="224" t="s">
        <v>2190</v>
      </c>
      <c r="B42" s="91">
        <f>SUMIFS(Réttabanki!$U:$U,Réttabanki!$X:$X,$A42)</f>
        <v>0</v>
      </c>
      <c r="C42" s="111">
        <f>SUMIFS(Réttabanki!$D:$D,Réttabanki!$X:$X,$A42)/1000</f>
        <v>0</v>
      </c>
      <c r="D42" s="92" t="str">
        <f>IFERROR(B42/C42,"")</f>
        <v/>
      </c>
      <c r="E42" s="112">
        <f>COUNTIFS(Réttabanki!$X:$X,$A42,Réttabanki!$B:$B,"&lt;&gt;")</f>
        <v>0</v>
      </c>
      <c r="F42" s="117">
        <v>46302</v>
      </c>
      <c r="G42" s="117">
        <v>46353</v>
      </c>
    </row>
    <row r="43" spans="1:7">
      <c r="A43" s="224" t="s">
        <v>2106</v>
      </c>
      <c r="B43" s="91">
        <f>SUMIFS(Réttabanki!$U:$U,Réttabanki!$X:$X,$A43)</f>
        <v>0</v>
      </c>
      <c r="C43" s="111">
        <f>SUMIFS(Réttabanki!$D:$D,Réttabanki!$X:$X,$A43)/1000</f>
        <v>0</v>
      </c>
      <c r="D43" s="92" t="str">
        <f>IFERROR(B43/C43,"")</f>
        <v/>
      </c>
      <c r="E43" s="112">
        <f>COUNTIFS(Réttabanki!$X:$X,$A43,Réttabanki!$B:$B,"&lt;&gt;")</f>
        <v>0</v>
      </c>
    </row>
    <row r="44" spans="1:7">
      <c r="A44" s="224" t="s">
        <v>2086</v>
      </c>
      <c r="B44" s="91">
        <f>SUMIFS(Réttabanki!$U:$U,Réttabanki!$X:$X,$A44)</f>
        <v>0</v>
      </c>
      <c r="C44" s="111">
        <f>SUMIFS(Réttabanki!$D:$D,Réttabanki!$X:$X,$A44)/1000</f>
        <v>0</v>
      </c>
      <c r="D44" s="92" t="str">
        <f>IFERROR(B44/C44,"")</f>
        <v/>
      </c>
      <c r="E44" s="112">
        <f>COUNTIFS(Réttabanki!$X:$X,$A44,Réttabanki!$B:$B,"&lt;&gt;")</f>
        <v>0</v>
      </c>
    </row>
    <row r="45" spans="1:7">
      <c r="A45" s="224" t="s">
        <v>1893</v>
      </c>
      <c r="B45" s="91">
        <f>SUMIFS(Réttabanki!$U:$U,Réttabanki!$X:$X,$A45)</f>
        <v>0</v>
      </c>
      <c r="C45" s="111">
        <f>SUMIFS(Réttabanki!$D:$D,Réttabanki!$X:$X,$A45)/1000</f>
        <v>0</v>
      </c>
      <c r="D45" s="92" t="str">
        <f>IFERROR(B45/C45,"")</f>
        <v/>
      </c>
      <c r="E45" s="112">
        <f>COUNTIFS(Réttabanki!$X:$X,$A45,Réttabanki!$B:$B,"&lt;&gt;")</f>
        <v>0</v>
      </c>
    </row>
    <row r="46" spans="1:7">
      <c r="A46" s="224" t="s">
        <v>2006</v>
      </c>
      <c r="B46" s="91">
        <f>SUMIFS(Réttabanki!$U:$U,Réttabanki!$X:$X,$A46)</f>
        <v>0</v>
      </c>
      <c r="C46" s="111">
        <f>SUMIFS(Réttabanki!$D:$D,Réttabanki!$X:$X,$A46)/1000</f>
        <v>0</v>
      </c>
      <c r="D46" s="92" t="str">
        <f>IFERROR(B46/C46,"")</f>
        <v/>
      </c>
      <c r="E46" s="112">
        <f>COUNTIFS(Réttabanki!$X:$X,$A46,Réttabanki!$B:$B,"&lt;&gt;")</f>
        <v>0</v>
      </c>
    </row>
    <row r="47" spans="1:7">
      <c r="A47" s="224" t="s">
        <v>2063</v>
      </c>
      <c r="B47" s="91">
        <f>SUMIFS(Réttabanki!$U:$U,Réttabanki!$X:$X,$A47)</f>
        <v>0</v>
      </c>
      <c r="C47" s="111">
        <f>SUMIFS(Réttabanki!$D:$D,Réttabanki!$X:$X,$A47)/1000</f>
        <v>0</v>
      </c>
      <c r="D47" s="92" t="str">
        <f>IFERROR(B47/C47,"")</f>
        <v/>
      </c>
      <c r="E47" s="112">
        <f>COUNTIFS(Réttabanki!$X:$X,$A47,Réttabanki!$B:$B,"&lt;&gt;")</f>
        <v>0</v>
      </c>
    </row>
    <row r="48" spans="1:7">
      <c r="A48" s="224" t="s">
        <v>2018</v>
      </c>
      <c r="B48" s="91">
        <f>SUMIFS(Réttabanki!$U:$U,Réttabanki!$X:$X,$A48)</f>
        <v>0</v>
      </c>
      <c r="C48" s="111">
        <f>SUMIFS(Réttabanki!$D:$D,Réttabanki!$X:$X,$A48)/1000</f>
        <v>0</v>
      </c>
      <c r="D48" s="92" t="str">
        <f>IFERROR(B48/C48,"")</f>
        <v/>
      </c>
      <c r="E48" s="112">
        <f>COUNTIFS(Réttabanki!$X:$X,$A48,Réttabanki!$B:$B,"&lt;&gt;")</f>
        <v>0</v>
      </c>
    </row>
    <row r="49" spans="1:5">
      <c r="A49" s="224" t="s">
        <v>2040</v>
      </c>
      <c r="B49" s="91">
        <f>SUMIFS(Réttabanki!$U:$U,Réttabanki!$X:$X,$A49)</f>
        <v>0</v>
      </c>
      <c r="C49" s="111">
        <f>SUMIFS(Réttabanki!$D:$D,Réttabanki!$X:$X,$A49)/1000</f>
        <v>0</v>
      </c>
      <c r="D49" s="92" t="str">
        <f>IFERROR(B49/C49,"")</f>
        <v/>
      </c>
      <c r="E49" s="112">
        <f>COUNTIFS(Réttabanki!$X:$X,$A49,Réttabanki!$B:$B,"&lt;&gt;")</f>
        <v>0</v>
      </c>
    </row>
    <row r="50" spans="1:5">
      <c r="A50" s="224" t="s">
        <v>1859</v>
      </c>
      <c r="B50" s="91">
        <f>SUMIFS(Réttabanki!$U:$U,Réttabanki!$X:$X,$A50)</f>
        <v>0</v>
      </c>
      <c r="C50" s="111">
        <f>SUMIFS(Réttabanki!$D:$D,Réttabanki!$X:$X,$A50)/1000</f>
        <v>0</v>
      </c>
      <c r="D50" s="92" t="str">
        <f>IFERROR(B50/C50,"")</f>
        <v/>
      </c>
      <c r="E50" s="112">
        <f>COUNTIFS(Réttabanki!$X:$X,$A50,Réttabanki!$B:$B,"&lt;&gt;")</f>
        <v>0</v>
      </c>
    </row>
    <row r="51" spans="1:5">
      <c r="A51" s="224" t="s">
        <v>2057</v>
      </c>
      <c r="B51" s="91">
        <f>SUMIFS(Réttabanki!$U:$U,Réttabanki!$X:$X,$A51)</f>
        <v>0</v>
      </c>
      <c r="C51" s="111">
        <f>SUMIFS(Réttabanki!$D:$D,Réttabanki!$X:$X,$A51)/1000</f>
        <v>0</v>
      </c>
      <c r="D51" s="92" t="str">
        <f>IFERROR(B51/C51,"")</f>
        <v/>
      </c>
      <c r="E51" s="112">
        <f>COUNTIFS(Réttabanki!$X:$X,$A51,Réttabanki!$B:$B,"&lt;&gt;")</f>
        <v>0</v>
      </c>
    </row>
    <row r="52" spans="1:5">
      <c r="A52" s="224" t="s">
        <v>2096</v>
      </c>
      <c r="B52" s="91">
        <f>SUMIFS(Réttabanki!$U:$U,Réttabanki!$X:$X,$A52)</f>
        <v>0</v>
      </c>
      <c r="C52" s="111">
        <f>SUMIFS(Réttabanki!$D:$D,Réttabanki!$X:$X,$A52)/1000</f>
        <v>0</v>
      </c>
      <c r="D52" s="92" t="str">
        <f>IFERROR(B52/C52,"")</f>
        <v/>
      </c>
      <c r="E52" s="112">
        <f>COUNTIFS(Réttabanki!$X:$X,$A52,Réttabanki!$B:$B,"&lt;&gt;")</f>
        <v>0</v>
      </c>
    </row>
    <row r="53" spans="1:5">
      <c r="A53" s="224" t="s">
        <v>1106</v>
      </c>
      <c r="B53" s="91">
        <f>SUMIFS(Réttabanki!$U:$U,Réttabanki!$X:$X,$A53)</f>
        <v>0</v>
      </c>
      <c r="C53" s="111">
        <f>SUMIFS(Réttabanki!$D:$D,Réttabanki!$X:$X,$A53)/1000</f>
        <v>0</v>
      </c>
      <c r="D53" s="92" t="str">
        <f>IFERROR(B53/C53,"")</f>
        <v/>
      </c>
      <c r="E53" s="112">
        <f>COUNTIFS(Réttabanki!$X:$X,$A53,Réttabanki!$B:$B,"&lt;&gt;")</f>
        <v>0</v>
      </c>
    </row>
    <row r="54" spans="1:5">
      <c r="A54" s="224" t="s">
        <v>1187</v>
      </c>
      <c r="B54" s="91">
        <f>SUMIFS(Réttabanki!$U:$U,Réttabanki!$X:$X,$A54)</f>
        <v>0</v>
      </c>
      <c r="C54" s="111">
        <f>SUMIFS(Réttabanki!$D:$D,Réttabanki!$X:$X,$A54)/1000</f>
        <v>0</v>
      </c>
      <c r="D54" s="92" t="str">
        <f>IFERROR(B54/C54,"")</f>
        <v/>
      </c>
      <c r="E54" s="112">
        <f>COUNTIFS(Réttabanki!$X:$X,$A54,Réttabanki!$B:$B,"&lt;&gt;")</f>
        <v>0</v>
      </c>
    </row>
    <row r="55" spans="1:5">
      <c r="A55" s="224" t="s">
        <v>2101</v>
      </c>
      <c r="B55" s="91">
        <f>SUMIFS(Réttabanki!$U:$U,Réttabanki!$X:$X,$A55)</f>
        <v>0</v>
      </c>
      <c r="C55" s="111">
        <f>SUMIFS(Réttabanki!$D:$D,Réttabanki!$X:$X,$A55)/1000</f>
        <v>0</v>
      </c>
      <c r="D55" s="92" t="str">
        <f>IFERROR(B55/C55,"")</f>
        <v/>
      </c>
      <c r="E55" s="112">
        <f>COUNTIFS(Réttabanki!$X:$X,$A55,Réttabanki!$B:$B,"&lt;&gt;")</f>
        <v>0</v>
      </c>
    </row>
    <row r="56" spans="1:5">
      <c r="A56" s="224" t="s">
        <v>985</v>
      </c>
      <c r="B56" s="91">
        <f>SUMIFS(Réttabanki!$U:$U,Réttabanki!$X:$X,$A56)</f>
        <v>0</v>
      </c>
      <c r="C56" s="111">
        <f>SUMIFS(Réttabanki!$D:$D,Réttabanki!$X:$X,$A56)/1000</f>
        <v>0</v>
      </c>
      <c r="D56" s="92" t="str">
        <f>IFERROR(B56/C56,"")</f>
        <v/>
      </c>
      <c r="E56" s="112">
        <f>COUNTIFS(Réttabanki!$X:$X,$A56,Réttabanki!$B:$B,"&lt;&gt;")</f>
        <v>0</v>
      </c>
    </row>
    <row r="57" spans="1:5">
      <c r="A57" s="224" t="s">
        <v>1945</v>
      </c>
      <c r="B57" s="91">
        <f>SUMIFS(Réttabanki!$U:$U,Réttabanki!$X:$X,$A57)</f>
        <v>0</v>
      </c>
      <c r="C57" s="111">
        <f>SUMIFS(Réttabanki!$D:$D,Réttabanki!$X:$X,$A57)/1000</f>
        <v>0</v>
      </c>
      <c r="D57" s="92" t="str">
        <f>IFERROR(B57/C57,"")</f>
        <v/>
      </c>
      <c r="E57" s="112">
        <f>COUNTIFS(Réttabanki!$X:$X,$A57,Réttabanki!$B:$B,"&lt;&gt;")</f>
        <v>0</v>
      </c>
    </row>
    <row r="58" spans="1:5">
      <c r="A58" s="224" t="s">
        <v>2137</v>
      </c>
      <c r="B58" s="91">
        <f>SUMIFS(Réttabanki!$U:$U,Réttabanki!$X:$X,$A58)</f>
        <v>0</v>
      </c>
      <c r="C58" s="111">
        <f>SUMIFS(Réttabanki!$D:$D,Réttabanki!$X:$X,$A58)/1000</f>
        <v>0</v>
      </c>
      <c r="D58" s="92" t="str">
        <f>IFERROR(B58/C58,"")</f>
        <v/>
      </c>
      <c r="E58" s="112">
        <f>COUNTIFS(Réttabanki!$X:$X,$A58,Réttabanki!$B:$B,"&lt;&gt;")</f>
        <v>0</v>
      </c>
    </row>
    <row r="59" spans="1:5">
      <c r="A59" s="224" t="s">
        <v>1968</v>
      </c>
      <c r="B59" s="91">
        <f>SUMIFS(Réttabanki!$U:$U,Réttabanki!$X:$X,$A59)</f>
        <v>0</v>
      </c>
      <c r="C59" s="111">
        <f>SUMIFS(Réttabanki!$D:$D,Réttabanki!$X:$X,$A59)/1000</f>
        <v>0</v>
      </c>
      <c r="D59" s="92" t="str">
        <f>IFERROR(B59/C59,"")</f>
        <v/>
      </c>
      <c r="E59" s="112">
        <f>COUNTIFS(Réttabanki!$X:$X,$A59,Réttabanki!$B:$B,"&lt;&gt;")</f>
        <v>0</v>
      </c>
    </row>
    <row r="60" spans="1:5">
      <c r="A60" s="224" t="s">
        <v>1951</v>
      </c>
      <c r="B60" s="91">
        <f>SUMIFS(Réttabanki!$U:$U,Réttabanki!$X:$X,$A60)</f>
        <v>0</v>
      </c>
      <c r="C60" s="111">
        <f>SUMIFS(Réttabanki!$D:$D,Réttabanki!$X:$X,$A60)/1000</f>
        <v>0</v>
      </c>
      <c r="D60" s="92" t="str">
        <f>IFERROR(B60/C60,"")</f>
        <v/>
      </c>
      <c r="E60" s="112">
        <f>COUNTIFS(Réttabanki!$X:$X,$A60,Réttabanki!$B:$B,"&lt;&gt;")</f>
        <v>0</v>
      </c>
    </row>
    <row r="61" spans="1:5">
      <c r="A61" s="224" t="s">
        <v>2116</v>
      </c>
      <c r="B61" s="91">
        <f>SUMIFS(Réttabanki!$U:$U,Réttabanki!$X:$X,$A61)</f>
        <v>0</v>
      </c>
      <c r="C61" s="111">
        <f>SUMIFS(Réttabanki!$D:$D,Réttabanki!$X:$X,$A61)/1000</f>
        <v>0</v>
      </c>
      <c r="D61" s="92" t="str">
        <f>IFERROR(B61/C61,"")</f>
        <v/>
      </c>
      <c r="E61" s="112">
        <f>COUNTIFS(Réttabanki!$X:$X,$A61,Réttabanki!$B:$B,"&lt;&gt;")</f>
        <v>0</v>
      </c>
    </row>
    <row r="62" spans="1:5">
      <c r="A62" s="224" t="s">
        <v>1854</v>
      </c>
      <c r="B62" s="91">
        <f>SUMIFS(Réttabanki!$U:$U,Réttabanki!$X:$X,$A62)</f>
        <v>0</v>
      </c>
      <c r="C62" s="111">
        <f>SUMIFS(Réttabanki!$D:$D,Réttabanki!$X:$X,$A62)/1000</f>
        <v>0</v>
      </c>
      <c r="D62" s="92" t="str">
        <f>IFERROR(B62/C62,"")</f>
        <v/>
      </c>
      <c r="E62" s="112">
        <f>COUNTIFS(Réttabanki!$X:$X,$A62,Réttabanki!$B:$B,"&lt;&gt;")</f>
        <v>0</v>
      </c>
    </row>
    <row r="63" spans="1:5">
      <c r="A63" s="224" t="s">
        <v>2069</v>
      </c>
      <c r="B63" s="91">
        <f>SUMIFS(Réttabanki!$U:$U,Réttabanki!$X:$X,$A63)</f>
        <v>0</v>
      </c>
      <c r="C63" s="111">
        <f>SUMIFS(Réttabanki!$D:$D,Réttabanki!$X:$X,$A63)/1000</f>
        <v>0</v>
      </c>
      <c r="D63" s="92" t="str">
        <f>IFERROR(B63/C63,"")</f>
        <v/>
      </c>
      <c r="E63" s="112">
        <f>COUNTIFS(Réttabanki!$X:$X,$A63,Réttabanki!$B:$B,"&lt;&gt;")</f>
        <v>0</v>
      </c>
    </row>
    <row r="64" spans="1:5">
      <c r="A64" s="224" t="s">
        <v>973</v>
      </c>
      <c r="B64" s="91">
        <f>SUMIFS(Réttabanki!$U:$U,Réttabanki!$X:$X,$A64)</f>
        <v>0</v>
      </c>
      <c r="C64" s="111">
        <f>SUMIFS(Réttabanki!$D:$D,Réttabanki!$X:$X,$A64)/1000</f>
        <v>0</v>
      </c>
      <c r="D64" s="92" t="str">
        <f>IFERROR(B64/C64,"")</f>
        <v/>
      </c>
      <c r="E64" s="112">
        <f>COUNTIFS(Réttabanki!$X:$X,$A64,Réttabanki!$B:$B,"&lt;&gt;")</f>
        <v>0</v>
      </c>
    </row>
    <row r="65" spans="1:5">
      <c r="A65" s="224" t="s">
        <v>1962</v>
      </c>
      <c r="B65" s="91">
        <f>SUMIFS(Réttabanki!$U:$U,Réttabanki!$X:$X,$A65)</f>
        <v>0</v>
      </c>
      <c r="C65" s="111">
        <f>SUMIFS(Réttabanki!$D:$D,Réttabanki!$X:$X,$A65)/1000</f>
        <v>0</v>
      </c>
      <c r="D65" s="92" t="str">
        <f>IFERROR(B65/C65,"")</f>
        <v/>
      </c>
      <c r="E65" s="112">
        <f>COUNTIFS(Réttabanki!$X:$X,$A65,Réttabanki!$B:$B,"&lt;&gt;")</f>
        <v>0</v>
      </c>
    </row>
    <row r="66" spans="1:5">
      <c r="A66" s="224" t="s">
        <v>1927</v>
      </c>
      <c r="B66" s="91">
        <f>SUMIFS(Réttabanki!$U:$U,Réttabanki!$X:$X,$A66)</f>
        <v>0</v>
      </c>
      <c r="C66" s="111">
        <f>SUMIFS(Réttabanki!$D:$D,Réttabanki!$X:$X,$A66)/1000</f>
        <v>0</v>
      </c>
      <c r="D66" s="92" t="str">
        <f>IFERROR(B66/C66,"")</f>
        <v/>
      </c>
      <c r="E66" s="112">
        <f>COUNTIFS(Réttabanki!$X:$X,$A66,Réttabanki!$B:$B,"&lt;&gt;")</f>
        <v>0</v>
      </c>
    </row>
    <row r="67" spans="1:5">
      <c r="A67" s="224" t="s">
        <v>1802</v>
      </c>
      <c r="B67" s="91">
        <f>SUMIFS(Réttabanki!$U:$U,Réttabanki!$X:$X,$A67)</f>
        <v>0</v>
      </c>
      <c r="C67" s="111">
        <f>SUMIFS(Réttabanki!$D:$D,Réttabanki!$X:$X,$A67)/1000</f>
        <v>0</v>
      </c>
      <c r="D67" s="92" t="str">
        <f>IFERROR(B67/C67,"")</f>
        <v/>
      </c>
      <c r="E67" s="112">
        <f>COUNTIFS(Réttabanki!$X:$X,$A67,Réttabanki!$B:$B,"&lt;&gt;")</f>
        <v>0</v>
      </c>
    </row>
    <row r="68" spans="1:5">
      <c r="A68" s="224" t="s">
        <v>1823</v>
      </c>
      <c r="B68" s="91">
        <f>SUMIFS(Réttabanki!$U:$U,Réttabanki!$X:$X,$A68)</f>
        <v>0</v>
      </c>
      <c r="C68" s="111">
        <f>SUMIFS(Réttabanki!$D:$D,Réttabanki!$X:$X,$A68)/1000</f>
        <v>0</v>
      </c>
      <c r="D68" s="92" t="str">
        <f>IFERROR(B68/C68,"")</f>
        <v/>
      </c>
      <c r="E68" s="112">
        <f>COUNTIFS(Réttabanki!$X:$X,$A68,Réttabanki!$B:$B,"&lt;&gt;")</f>
        <v>0</v>
      </c>
    </row>
    <row r="69" spans="1:5">
      <c r="A69" s="224" t="s">
        <v>2149</v>
      </c>
      <c r="B69" s="91">
        <f>SUMIFS(Réttabanki!$U:$U,Réttabanki!$X:$X,$A69)</f>
        <v>0</v>
      </c>
      <c r="C69" s="111">
        <f>SUMIFS(Réttabanki!$D:$D,Réttabanki!$X:$X,$A69)/1000</f>
        <v>0</v>
      </c>
      <c r="D69" s="92" t="str">
        <f>IFERROR(B69/C69,"")</f>
        <v/>
      </c>
      <c r="E69" s="112">
        <f>COUNTIFS(Réttabanki!$X:$X,$A69,Réttabanki!$B:$B,"&lt;&gt;")</f>
        <v>0</v>
      </c>
    </row>
    <row r="70" spans="1:5">
      <c r="A70" s="224" t="s">
        <v>2000</v>
      </c>
      <c r="B70" s="91">
        <f>SUMIFS(Réttabanki!$U:$U,Réttabanki!$X:$X,$A70)</f>
        <v>0</v>
      </c>
      <c r="C70" s="111">
        <f>SUMIFS(Réttabanki!$D:$D,Réttabanki!$X:$X,$A70)/1000</f>
        <v>0</v>
      </c>
      <c r="D70" s="92" t="str">
        <f>IFERROR(B70/C70,"")</f>
        <v/>
      </c>
      <c r="E70" s="112">
        <f>COUNTIFS(Réttabanki!$X:$X,$A70,Réttabanki!$B:$B,"&lt;&gt;")</f>
        <v>0</v>
      </c>
    </row>
    <row r="71" spans="1:5">
      <c r="A71" s="224" t="s">
        <v>2046</v>
      </c>
      <c r="B71" s="91">
        <f>SUMIFS(Réttabanki!$U:$U,Réttabanki!$X:$X,$A71)</f>
        <v>0</v>
      </c>
      <c r="C71" s="111">
        <f>SUMIFS(Réttabanki!$D:$D,Réttabanki!$X:$X,$A71)/1000</f>
        <v>0</v>
      </c>
      <c r="D71" s="92" t="str">
        <f>IFERROR(B71/C71,"")</f>
        <v/>
      </c>
      <c r="E71" s="112">
        <f>COUNTIFS(Réttabanki!$X:$X,$A71,Réttabanki!$B:$B,"&lt;&gt;")</f>
        <v>0</v>
      </c>
    </row>
    <row r="72" spans="1:5">
      <c r="A72" s="224" t="s">
        <v>2121</v>
      </c>
      <c r="B72" s="91">
        <f>SUMIFS(Réttabanki!$U:$U,Réttabanki!$X:$X,$A72)</f>
        <v>0</v>
      </c>
      <c r="C72" s="111">
        <f>SUMIFS(Réttabanki!$D:$D,Réttabanki!$X:$X,$A72)/1000</f>
        <v>0</v>
      </c>
      <c r="D72" s="92" t="str">
        <f>IFERROR(B72/C72,"")</f>
        <v/>
      </c>
      <c r="E72" s="112">
        <f>COUNTIFS(Réttabanki!$X:$X,$A72,Réttabanki!$B:$B,"&lt;&gt;")</f>
        <v>0</v>
      </c>
    </row>
    <row r="73" spans="1:5">
      <c r="A73" s="224" t="s">
        <v>2111</v>
      </c>
      <c r="B73" s="91">
        <f>SUMIFS(Réttabanki!$U:$U,Réttabanki!$X:$X,$A73)</f>
        <v>0</v>
      </c>
      <c r="C73" s="111">
        <f>SUMIFS(Réttabanki!$D:$D,Réttabanki!$X:$X,$A73)/1000</f>
        <v>0</v>
      </c>
      <c r="D73" s="92" t="str">
        <f>IFERROR(B73/C73,"")</f>
        <v/>
      </c>
      <c r="E73" s="112">
        <f>COUNTIFS(Réttabanki!$X:$X,$A73,Réttabanki!$B:$B,"&lt;&gt;")</f>
        <v>0</v>
      </c>
    </row>
    <row r="74" spans="1:5">
      <c r="A74" s="224" t="s">
        <v>2052</v>
      </c>
      <c r="B74" s="91">
        <f>SUMIFS(Réttabanki!$U:$U,Réttabanki!$X:$X,$A74)</f>
        <v>0</v>
      </c>
      <c r="C74" s="111">
        <f>SUMIFS(Réttabanki!$D:$D,Réttabanki!$X:$X,$A74)/1000</f>
        <v>0</v>
      </c>
      <c r="D74" s="92" t="str">
        <f>IFERROR(B74/C74,"")</f>
        <v/>
      </c>
      <c r="E74" s="112">
        <f>COUNTIFS(Réttabanki!$X:$X,$A74,Réttabanki!$B:$B,"&lt;&gt;")</f>
        <v>0</v>
      </c>
    </row>
    <row r="75" spans="1:5">
      <c r="A75" s="224" t="s">
        <v>2127</v>
      </c>
      <c r="B75" s="91">
        <f>SUMIFS(Réttabanki!$U:$U,Réttabanki!$X:$X,$A75)</f>
        <v>0</v>
      </c>
      <c r="C75" s="111">
        <f>SUMIFS(Réttabanki!$D:$D,Réttabanki!$X:$X,$A75)/1000</f>
        <v>0</v>
      </c>
      <c r="D75" s="92" t="str">
        <f>IFERROR(B75/C75,"")</f>
        <v/>
      </c>
      <c r="E75" s="112">
        <f>COUNTIFS(Réttabanki!$X:$X,$A75,Réttabanki!$B:$B,"&lt;&gt;")</f>
        <v>0</v>
      </c>
    </row>
    <row r="76" spans="1:5">
      <c r="A76" s="224" t="s">
        <v>2034</v>
      </c>
      <c r="B76" s="91">
        <f>SUMIFS(Réttabanki!$U:$U,Réttabanki!$X:$X,$A76)</f>
        <v>0</v>
      </c>
      <c r="C76" s="111">
        <f>SUMIFS(Réttabanki!$D:$D,Réttabanki!$X:$X,$A76)/1000</f>
        <v>0</v>
      </c>
      <c r="D76" s="92" t="str">
        <f>IFERROR(B76/C76,"")</f>
        <v/>
      </c>
      <c r="E76" s="112">
        <f>COUNTIFS(Réttabanki!$X:$X,$A76,Réttabanki!$B:$B,"&lt;&gt;")</f>
        <v>0</v>
      </c>
    </row>
    <row r="77" spans="1:5">
      <c r="A77" s="224" t="s">
        <v>2132</v>
      </c>
      <c r="B77" s="91">
        <f>SUMIFS(Réttabanki!$U:$U,Réttabanki!$X:$X,$A77)</f>
        <v>0</v>
      </c>
      <c r="C77" s="111">
        <f>SUMIFS(Réttabanki!$D:$D,Réttabanki!$X:$X,$A77)/1000</f>
        <v>0</v>
      </c>
      <c r="D77" s="92" t="str">
        <f>IFERROR(B77/C77,"")</f>
        <v/>
      </c>
      <c r="E77" s="112">
        <f>COUNTIFS(Réttabanki!$X:$X,$A77,Réttabanki!$B:$B,"&lt;&gt;")</f>
        <v>0</v>
      </c>
    </row>
    <row r="78" spans="1:5">
      <c r="A78" s="224" t="s">
        <v>2143</v>
      </c>
      <c r="B78" s="91">
        <f>SUMIFS(Réttabanki!$U:$U,Réttabanki!$X:$X,$A78)</f>
        <v>0</v>
      </c>
      <c r="C78" s="111">
        <f>SUMIFS(Réttabanki!$D:$D,Réttabanki!$X:$X,$A78)/1000</f>
        <v>0</v>
      </c>
      <c r="D78" s="92" t="str">
        <f>IFERROR(B78/C78,"")</f>
        <v/>
      </c>
      <c r="E78" s="112">
        <f>COUNTIFS(Réttabanki!$X:$X,$A78,Réttabanki!$B:$B,"&lt;&gt;")</f>
        <v>0</v>
      </c>
    </row>
    <row r="79" spans="1:5">
      <c r="A79" s="224" t="s">
        <v>2013</v>
      </c>
      <c r="B79" s="91">
        <f>SUMIFS(Réttabanki!$U:$U,Réttabanki!$X:$X,$A79)</f>
        <v>0</v>
      </c>
      <c r="C79" s="111">
        <f>SUMIFS(Réttabanki!$D:$D,Réttabanki!$X:$X,$A79)/1000</f>
        <v>0</v>
      </c>
      <c r="D79" s="92" t="str">
        <f>IFERROR(B79/C79,"")</f>
        <v/>
      </c>
      <c r="E79" s="112">
        <f>COUNTIFS(Réttabanki!$X:$X,$A79,Réttabanki!$B:$B,"&lt;&gt;")</f>
        <v>0</v>
      </c>
    </row>
    <row r="80" spans="1:5">
      <c r="A80" s="224" t="s">
        <v>1829</v>
      </c>
      <c r="B80" s="91">
        <f>SUMIFS(Réttabanki!$U:$U,Réttabanki!$X:$X,$A80)</f>
        <v>0</v>
      </c>
      <c r="C80" s="111">
        <f>SUMIFS(Réttabanki!$D:$D,Réttabanki!$X:$X,$A80)/1000</f>
        <v>0</v>
      </c>
      <c r="D80" s="92" t="str">
        <f>IFERROR(B80/C80,"")</f>
        <v/>
      </c>
      <c r="E80" s="112">
        <f>COUNTIFS(Réttabanki!$X:$X,$A80,Réttabanki!$B:$B,"&lt;&gt;")</f>
        <v>0</v>
      </c>
    </row>
    <row r="81" spans="1:5">
      <c r="A81" s="224" t="s">
        <v>2023</v>
      </c>
      <c r="B81" s="91">
        <f>SUMIFS(Réttabanki!$U:$U,Réttabanki!$X:$X,$A81)</f>
        <v>0</v>
      </c>
      <c r="C81" s="111">
        <f>SUMIFS(Réttabanki!$D:$D,Réttabanki!$X:$X,$A81)/1000</f>
        <v>0</v>
      </c>
      <c r="D81" s="92" t="str">
        <f>IFERROR(B81/C81,"")</f>
        <v/>
      </c>
      <c r="E81" s="112">
        <f>COUNTIFS(Réttabanki!$X:$X,$A81,Réttabanki!$B:$B,"&lt;&gt;")</f>
        <v>0</v>
      </c>
    </row>
    <row r="82" spans="1:5">
      <c r="A82" s="224" t="s">
        <v>2028</v>
      </c>
      <c r="B82" s="91">
        <f>SUMIFS(Réttabanki!$U:$U,Réttabanki!$X:$X,$A82)</f>
        <v>0</v>
      </c>
      <c r="C82" s="111">
        <f>SUMIFS(Réttabanki!$D:$D,Réttabanki!$X:$X,$A82)/1000</f>
        <v>0</v>
      </c>
      <c r="D82" s="92" t="str">
        <f>IFERROR(B82/C82,"")</f>
        <v/>
      </c>
      <c r="E82" s="112">
        <f>COUNTIFS(Réttabanki!$X:$X,$A82,Réttabanki!$B:$B,"&lt;&gt;")</f>
        <v>0</v>
      </c>
    </row>
    <row r="83" spans="1:5">
      <c r="A83" s="224" t="s">
        <v>1909</v>
      </c>
      <c r="B83" s="91">
        <f>SUMIFS(Réttabanki!$U:$U,Réttabanki!$X:$X,$A83)</f>
        <v>0</v>
      </c>
      <c r="C83" s="111">
        <f>SUMIFS(Réttabanki!$D:$D,Réttabanki!$X:$X,$A83)/1000</f>
        <v>0</v>
      </c>
      <c r="D83" s="92" t="str">
        <f>IFERROR(B83/C83,"")</f>
        <v/>
      </c>
      <c r="E83" s="112">
        <f>COUNTIFS(Réttabanki!$X:$X,$A83,Réttabanki!$B:$B,"&lt;&gt;")</f>
        <v>0</v>
      </c>
    </row>
    <row r="84" spans="1:5">
      <c r="A84" s="224" t="s">
        <v>2163</v>
      </c>
      <c r="B84" s="221">
        <f>SUMIFS(Réttabanki!$U:$U,Réttabanki!$X:$X,$A84)</f>
        <v>0</v>
      </c>
      <c r="C84" s="111">
        <f>SUMIFS(Réttabanki!$D:$D,Réttabanki!$X:$X,$A84)/1000</f>
        <v>0</v>
      </c>
      <c r="D84" s="220" t="str">
        <f>IFERROR(B84/C84,"")</f>
        <v/>
      </c>
      <c r="E84" s="112">
        <f>COUNTIFS(Réttabanki!$X:$X,$A84,Réttabanki!$B:$B,"&lt;&gt;")</f>
        <v>0</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tabSelected="1" workbookViewId="0">
      <pane ySplit="2" topLeftCell="A3" activePane="bottomLeft" state="frozen"/>
      <selection pane="bottomLeft" activeCell="F55" sqref="F55"/>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5512</v>
      </c>
    </row>
    <row r="2" spans="1:9">
      <c r="A2" s="313" t="s">
        <v>2257</v>
      </c>
      <c r="B2" s="313" t="s">
        <v>5513</v>
      </c>
      <c r="C2" s="313" t="s">
        <v>1788</v>
      </c>
      <c r="D2" s="313" t="s">
        <v>5514</v>
      </c>
      <c r="E2" s="313" t="s">
        <v>5506</v>
      </c>
      <c r="F2" s="313" t="s">
        <v>1795</v>
      </c>
      <c r="G2" s="313" t="s">
        <v>5515</v>
      </c>
      <c r="H2" s="330" t="s">
        <v>2317</v>
      </c>
      <c r="I2" s="330" t="s">
        <v>2319</v>
      </c>
    </row>
    <row r="3" spans="1:9">
      <c r="A3" s="320">
        <f>Réttayfirlit!F3</f>
        <v>46244</v>
      </c>
      <c r="B3" s="321" t="str">
        <f t="shared" ref="B3:B34" si="0">TEXT(A3,"[$-40F]dddd")</f>
        <v>mánudagur</v>
      </c>
      <c r="C3" s="321" t="str">
        <f>Réttayfirlit!$A3</f>
        <v>Mildur kjúklingakarrýréttur</v>
      </c>
      <c r="D3" s="322">
        <v>1</v>
      </c>
      <c r="E3" s="323" t="str">
        <f>IFERROR(Réttayfirlit!$D3,"")</f>
        <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t="str">
        <f>IFERROR(Réttayfirlit!$D4,"")</f>
        <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t="str">
        <f>IFERROR(Réttayfirlit!$D5,"")</f>
        <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t="str">
        <f>IFERROR(Réttayfirlit!$D7,"")</f>
        <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t="str">
        <f>IFERROR(Réttayfirlit!$D9,"")</f>
        <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t="str">
        <f>IFERROR(Réttayfirlit!$D10,"")</f>
        <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t="str">
        <f>IFERROR(Réttayfirlit!$D11,"")</f>
        <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t="str">
        <f>IFERROR(Réttayfirlit!$D12,"")</f>
        <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t="str">
        <f>IFERROR(Réttayfirlit!$D13,"")</f>
        <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t="str">
        <f>IFERROR(Réttayfirlit!$D14,"")</f>
        <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t="str">
        <f>IFERROR(Réttayfirlit!$D15,"")</f>
        <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t="str">
        <f>IFERROR(Réttayfirlit!$D16,"")</f>
        <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t="str">
        <f>IFERROR(Réttayfirlit!$D17,"")</f>
        <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t="str">
        <f>IFERROR(Réttayfirlit!$D18,"")</f>
        <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t="str">
        <f>IFERROR(Réttayfirlit!$D19,"")</f>
        <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t="str">
        <f>IFERROR(Réttayfirlit!$D20,"")</f>
        <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t="str">
        <f>IFERROR(Réttayfirlit!$D21,"")</f>
        <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t="str">
        <f>IFERROR(Réttayfirlit!$D22,"")</f>
        <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t="str">
        <f>IFERROR(Réttayfirlit!$D24,"")</f>
        <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t="str">
        <f>IFERROR(Réttayfirlit!$D25,"")</f>
        <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t="str">
        <f>IFERROR(Réttayfirlit!$D26,"")</f>
        <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t="str">
        <f>IFERROR(Réttayfirlit!$D27,"")</f>
        <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t="str">
        <f>IFERROR(Réttayfirlit!$D28,"")</f>
        <v/>
      </c>
      <c r="F28" s="318" t="str">
        <f>IF(Réttayfirlit!$H28="","",Réttayfirlit!$H28)</f>
        <v/>
      </c>
      <c r="G28" s="463">
        <f>Magnviðmið!$E$38</f>
        <v>4389.6000000000004</v>
      </c>
      <c r="H28" s="318" t="s">
        <v>5516</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t="str">
        <f>IFERROR(Réttayfirlit!$D29,"")</f>
        <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t="str">
        <f>IFERROR(Réttayfirlit!$D30,"")</f>
        <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t="str">
        <f>IFERROR(Réttayfirlit!$D31,"")</f>
        <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t="str">
        <f>IFERROR(Réttayfirlit!$D32,"")</f>
        <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t="str">
        <f>IFERROR(Réttayfirlit!$D33,"")</f>
        <v/>
      </c>
      <c r="F33" s="329" t="str">
        <f>IF(Réttayfirlit!$H33="","",Réttayfirlit!$H33)</f>
        <v/>
      </c>
      <c r="G33" s="464">
        <f>Magnviðmið!$E$38</f>
        <v>4389.6000000000004</v>
      </c>
      <c r="H33" s="329" t="s">
        <v>5517</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t="str">
        <f>IFERROR(Réttayfirlit!$D34,"")</f>
        <v/>
      </c>
      <c r="F34" s="318" t="str">
        <f>IF(Réttayfirlit!$H34="","",Réttayfirlit!$H34)</f>
        <v/>
      </c>
      <c r="G34" s="463">
        <f>Magnviðmið!$E$38</f>
        <v>4389.6000000000004</v>
      </c>
      <c r="H34" s="318" t="s">
        <v>2791</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t="str">
        <f>IFERROR(Réttayfirlit!$D35,"")</f>
        <v/>
      </c>
      <c r="F35" s="329" t="str">
        <f>IF(Réttayfirlit!$H35="","",Réttayfirlit!$H35)</f>
        <v/>
      </c>
      <c r="G35" s="464">
        <f>Magnviðmið!$E$38</f>
        <v>4389.6000000000004</v>
      </c>
      <c r="H35" s="329" t="s">
        <v>5518</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2577</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t="str">
        <f>IFERROR(Réttayfirlit!$D37,"")</f>
        <v/>
      </c>
      <c r="F37" s="329" t="str">
        <f>IF(Réttayfirlit!$H37="","",Réttayfirlit!$H37)</f>
        <v/>
      </c>
      <c r="G37" s="464">
        <f>Magnviðmið!$E$38</f>
        <v>4389.6000000000004</v>
      </c>
      <c r="H37" s="329" t="s">
        <v>2823</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t="str">
        <f>IFERROR(Réttayfirlit!$D38,"")</f>
        <v/>
      </c>
      <c r="F38" s="318" t="str">
        <f>IF(Réttayfirlit!$H38="","",Réttayfirlit!$H38)</f>
        <v/>
      </c>
      <c r="G38" s="463">
        <f>Magnviðmið!$E$38</f>
        <v>4389.6000000000004</v>
      </c>
      <c r="H38" s="318" t="s">
        <v>2702</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t="str">
        <f>IFERROR(Réttayfirlit!$D39,"")</f>
        <v/>
      </c>
      <c r="F39" s="329" t="str">
        <f>IF(Réttayfirlit!$H39="","",Réttayfirlit!$H39)</f>
        <v/>
      </c>
      <c r="G39" s="464">
        <f>Magnviðmið!$E$38</f>
        <v>4389.6000000000004</v>
      </c>
      <c r="H39" s="329" t="s">
        <v>5519</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t="str">
        <f>IFERROR(Réttayfirlit!$D40,"")</f>
        <v/>
      </c>
      <c r="F40" s="318" t="str">
        <f>IF(Réttayfirlit!$H40="","",Réttayfirlit!$H40)</f>
        <v/>
      </c>
      <c r="G40" s="463">
        <f>Magnviðmið!$E$38</f>
        <v>4389.6000000000004</v>
      </c>
      <c r="H40" s="318" t="s">
        <v>5520</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t="str">
        <f>IFERROR(Réttayfirlit!$D41,"")</f>
        <v/>
      </c>
      <c r="F41" s="329" t="str">
        <f>IF(Réttayfirlit!$H41="","",Réttayfirlit!$H41)</f>
        <v/>
      </c>
      <c r="G41" s="464">
        <f>Magnviðmið!$E$38</f>
        <v>4389.6000000000004</v>
      </c>
      <c r="H41" s="329" t="s">
        <v>5521</v>
      </c>
      <c r="I41" s="326" t="str" cm="1">
        <f t="array" ref="I41">IFERROR(_xlfn.XLOOKUP(1,(Grunnmatseðill!$AJ$3:$AJ$900=$A41)*(Grunnmatseðill!$E$3:$E$900="Síðdegishressing")*(Grunnmatseðill!$F$3:$F$900="")*(Grunnmatseðill!$G$3:$G$900&lt;&gt;""),Grunnmatseðill!$G$3:$G$900),"")</f>
        <v/>
      </c>
    </row>
    <row r="42" spans="1:9" ht="15">
      <c r="A42" s="538">
        <f>Réttayfirlit!G5</f>
        <v>46297</v>
      </c>
      <c r="B42" s="539" t="str">
        <f t="shared" si="1"/>
        <v>föstudagur</v>
      </c>
      <c r="C42" s="539" t="str">
        <f>Réttayfirlit!$A5</f>
        <v>Grjónagrautur með lifrapylsu og kanil</v>
      </c>
      <c r="D42" s="319">
        <v>1</v>
      </c>
      <c r="E42" s="317" t="str">
        <f>IFERROR(Réttayfirlit!$D5,"")</f>
        <v/>
      </c>
      <c r="F42" s="318" t="s">
        <v>5522</v>
      </c>
      <c r="G42" s="463">
        <f>Magnviðmið!$E$38</f>
        <v>4389.6000000000004</v>
      </c>
      <c r="H42" s="318" t="s">
        <v>5523</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t="str">
        <f>IFERROR(Réttayfirlit!$D3,"")</f>
        <v/>
      </c>
      <c r="F43" s="329" t="str">
        <f>IF(Réttayfirlit!$H3="","",Réttayfirlit!$H3)</f>
        <v/>
      </c>
      <c r="G43" s="464">
        <f>Magnviðmið!$E$38</f>
        <v>4389.6000000000004</v>
      </c>
      <c r="H43" s="329" t="s">
        <v>2691</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t="str">
        <f>IFERROR(Réttayfirlit!$D4,"")</f>
        <v/>
      </c>
      <c r="F44" s="318" t="str">
        <f>IF(Réttayfirlit!$H4="","",Réttayfirlit!$H4)</f>
        <v/>
      </c>
      <c r="G44" s="463">
        <f>Magnviðmið!$E$38</f>
        <v>4389.6000000000004</v>
      </c>
      <c r="H44" s="318" t="s">
        <v>5524</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t="str">
        <f>IFERROR(Réttayfirlit!$D42,"")</f>
        <v/>
      </c>
      <c r="F45" s="329" t="str">
        <f>IF(Réttayfirlit!$H42="","",Réttayfirlit!$H42)</f>
        <v/>
      </c>
      <c r="G45" s="464">
        <f>Magnviðmið!$E$38</f>
        <v>4389.6000000000004</v>
      </c>
      <c r="H45" s="329" t="s">
        <v>5518</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2412</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t="str">
        <f>IFERROR(Réttayfirlit!$D7,"")</f>
        <v/>
      </c>
      <c r="F47" s="329" t="str">
        <f>IF(Réttayfirlit!$H7="","",Réttayfirlit!$H7)</f>
        <v/>
      </c>
      <c r="G47" s="464">
        <f>Magnviðmið!$E$38</f>
        <v>4389.6000000000004</v>
      </c>
      <c r="H47" s="329" t="s">
        <v>2440</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2459</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t="str">
        <f>IFERROR(Réttayfirlit!$D9,"")</f>
        <v/>
      </c>
      <c r="F49" s="329"/>
      <c r="G49" s="464">
        <f>Magnviðmið!$E$38</f>
        <v>4389.6000000000004</v>
      </c>
      <c r="H49" s="329" t="s">
        <v>2489</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t="str">
        <f>IFERROR(Réttayfirlit!$D10,"")</f>
        <v/>
      </c>
      <c r="F50" s="318" t="str">
        <f>IF(Réttayfirlit!$H10="","",Réttayfirlit!$H10)</f>
        <v/>
      </c>
      <c r="G50" s="463">
        <f>Magnviðmið!$E$38</f>
        <v>4389.6000000000004</v>
      </c>
      <c r="H50" s="318" t="s">
        <v>2516</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t="str">
        <f>IFERROR(Réttayfirlit!$D11,"")</f>
        <v/>
      </c>
      <c r="F51" s="329" t="str">
        <f>IF(Réttayfirlit!$H11="","",Réttayfirlit!$H11)</f>
        <v/>
      </c>
      <c r="G51" s="464">
        <f>Magnviðmið!$E$38</f>
        <v>4389.6000000000004</v>
      </c>
      <c r="H51" s="329" t="s">
        <v>2547</v>
      </c>
      <c r="I51" s="326" t="str" cm="1">
        <f t="array" ref="I51">IFERROR(_xlfn.XLOOKUP(1,(Grunnmatseðill!$AJ$3:$AJ$900=$A51)*(Grunnmatseðill!$E$3:$E$900="Síðdegishressing")*(Grunnmatseðill!$F$3:$F$900="")*(Grunnmatseðill!$G$3:$G$900&lt;&gt;""),Grunnmatseðill!$G$3:$G$900),"")</f>
        <v/>
      </c>
    </row>
    <row r="52" spans="1:9" ht="15">
      <c r="A52" s="538">
        <f>Réttayfirlit!G12</f>
        <v>46311</v>
      </c>
      <c r="B52" s="539" t="str">
        <f t="shared" si="1"/>
        <v>föstudagur</v>
      </c>
      <c r="C52" s="539" t="str">
        <f>Réttayfirlit!$A12</f>
        <v>Grillaður kjúklingur með chimichurri</v>
      </c>
      <c r="D52" s="319">
        <v>2</v>
      </c>
      <c r="E52" s="317" t="str">
        <f>IFERROR(Réttayfirlit!$D12,"")</f>
        <v/>
      </c>
      <c r="F52" s="318" t="s">
        <v>5525</v>
      </c>
      <c r="G52" s="463">
        <f>Magnviðmið!$E$38</f>
        <v>4389.6000000000004</v>
      </c>
      <c r="H52" s="318" t="s">
        <v>2577</v>
      </c>
      <c r="I52" s="316" t="str" cm="1">
        <f t="array" ref="I52">IFERROR(_xlfn.XLOOKUP(1,(Grunnmatseðill!$AJ$3:$AJ$900=$A52)*(Grunnmatseðill!$E$3:$E$900="Síðdegishressing")*(Grunnmatseðill!$F$3:$F$900="")*(Grunnmatseðill!$G$3:$G$900&lt;&gt;""),Grunnmatseðill!$G$3:$G$900),"")</f>
        <v/>
      </c>
    </row>
    <row r="53" spans="1:9" ht="15">
      <c r="A53" s="540">
        <f>Réttayfirlit!G13</f>
        <v>46314</v>
      </c>
      <c r="B53" s="541" t="str">
        <f t="shared" si="1"/>
        <v>mánudagur</v>
      </c>
      <c r="C53" s="541" t="str">
        <f>Réttayfirlit!$A13</f>
        <v>Nautapottréttur</v>
      </c>
      <c r="D53" s="327">
        <v>2</v>
      </c>
      <c r="E53" s="328" t="str">
        <f>IFERROR(Réttayfirlit!$D13,"")</f>
        <v/>
      </c>
      <c r="F53" s="329" t="str">
        <f>IF(Réttayfirlit!$H13="","",Réttayfirlit!$H13)</f>
        <v/>
      </c>
      <c r="G53" s="464">
        <f>Magnviðmið!$E$38</f>
        <v>4389.6000000000004</v>
      </c>
      <c r="H53" s="329" t="s">
        <v>2597</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t="str">
        <f>IFERROR(Réttayfirlit!$D14,"")</f>
        <v/>
      </c>
      <c r="F54" s="318"/>
      <c r="G54" s="463">
        <f>Magnviðmið!$E$38</f>
        <v>4389.6000000000004</v>
      </c>
      <c r="H54" s="318" t="s">
        <v>2615</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t="str">
        <f>IFERROR(Réttayfirlit!$D15,"")</f>
        <v/>
      </c>
      <c r="F55" s="329" t="str">
        <f>IF(Réttayfirlit!$H15="","",Réttayfirlit!$H15)</f>
        <v/>
      </c>
      <c r="G55" s="464">
        <f>Magnviðmið!$E$38</f>
        <v>4389.6000000000004</v>
      </c>
      <c r="H55" s="329" t="s">
        <v>5526</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t="str">
        <f>IFERROR(Réttayfirlit!$D16,"")</f>
        <v/>
      </c>
      <c r="F56" s="318" t="str">
        <f>IF(Réttayfirlit!$H16="","",Réttayfirlit!$H16)</f>
        <v/>
      </c>
      <c r="G56" s="463">
        <f>Magnviðmið!$E$38</f>
        <v>4389.6000000000004</v>
      </c>
      <c r="H56" s="318" t="s">
        <v>5527</v>
      </c>
      <c r="I56" s="316" t="str" cm="1">
        <f t="array" ref="I56">IFERROR(_xlfn.XLOOKUP(1,(Grunnmatseðill!$AJ$3:$AJ$900=$A56)*(Grunnmatseðill!$E$3:$E$900="Síðdegishressing")*(Grunnmatseðill!$F$3:$F$900="")*(Grunnmatseðill!$G$3:$G$900&lt;&gt;""),Grunnmatseðill!$G$3:$G$900),"")</f>
        <v/>
      </c>
    </row>
    <row r="57" spans="1:9" ht="15">
      <c r="A57" s="540">
        <f>Réttayfirlit!G17</f>
        <v>46318</v>
      </c>
      <c r="B57" s="541" t="str">
        <f t="shared" si="1"/>
        <v>föstudagur</v>
      </c>
      <c r="C57" s="541" t="str">
        <f>Réttayfirlit!$A17</f>
        <v>Kjúklingapíta</v>
      </c>
      <c r="D57" s="327">
        <v>2</v>
      </c>
      <c r="E57" s="328" t="str">
        <f>IFERROR(Réttayfirlit!$D17,"")</f>
        <v/>
      </c>
      <c r="F57" s="329" t="str">
        <f>IF(Réttayfirlit!$H17="","",Réttayfirlit!$H17)</f>
        <v>Ath kjötsúpu - Síðasti sumardagur</v>
      </c>
      <c r="G57" s="464">
        <f>Magnviðmið!$E$38</f>
        <v>4389.6000000000004</v>
      </c>
      <c r="H57" s="329" t="s">
        <v>2676</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t="str">
        <f>IFERROR(Réttayfirlit!$D18,"")</f>
        <v/>
      </c>
      <c r="F58" s="318" t="str">
        <f>IF(Réttayfirlit!$H18="","",Réttayfirlit!$H18)</f>
        <v/>
      </c>
      <c r="G58" s="463">
        <f>Magnviðmið!$E$38</f>
        <v>4389.6000000000004</v>
      </c>
      <c r="H58" s="318" t="s">
        <v>2691</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t="str">
        <f>IFERROR(Réttayfirlit!$D19,"")</f>
        <v/>
      </c>
      <c r="F59" s="329" t="s">
        <v>5528</v>
      </c>
      <c r="G59" s="464">
        <f>Magnviðmið!$E$38</f>
        <v>4389.6000000000004</v>
      </c>
      <c r="H59" s="329" t="s">
        <v>2702</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t="str">
        <f>IFERROR(Réttayfirlit!$D20,"")</f>
        <v/>
      </c>
      <c r="F60" s="318" t="str">
        <f>IF(Réttayfirlit!$H20="","",Réttayfirlit!$H20)</f>
        <v/>
      </c>
      <c r="G60" s="463">
        <f>Magnviðmið!$E$38</f>
        <v>4389.6000000000004</v>
      </c>
      <c r="H60" s="318" t="s">
        <v>5529</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t="str">
        <f>IFERROR(Réttayfirlit!$D21,"")</f>
        <v/>
      </c>
      <c r="F61" s="329" t="str">
        <f>IF(Réttayfirlit!$H21="","",Réttayfirlit!$H21)</f>
        <v/>
      </c>
      <c r="G61" s="464">
        <f>Magnviðmið!$E$38</f>
        <v>4389.6000000000004</v>
      </c>
      <c r="H61" s="329" t="s">
        <v>5530</v>
      </c>
      <c r="I61" s="326" t="str" cm="1">
        <f t="array" ref="I61">IFERROR(_xlfn.XLOOKUP(1,(Grunnmatseðill!$AJ$3:$AJ$900=$A61)*(Grunnmatseðill!$E$3:$E$900="Síðdegishressing")*(Grunnmatseðill!$F$3:$F$900="")*(Grunnmatseðill!$G$3:$G$900&lt;&gt;""),Grunnmatseðill!$G$3:$G$900),"")</f>
        <v/>
      </c>
    </row>
    <row r="62" spans="1:9" ht="15">
      <c r="A62" s="538">
        <f>Réttayfirlit!G22</f>
        <v>46325</v>
      </c>
      <c r="B62" s="539" t="str">
        <f t="shared" si="1"/>
        <v>föstudagur</v>
      </c>
      <c r="C62" s="539" t="str">
        <f>Réttayfirlit!$A22</f>
        <v>Lasagna og hvítlauksbrauð</v>
      </c>
      <c r="D62" s="319">
        <v>2</v>
      </c>
      <c r="E62" s="317" t="str">
        <f>IFERROR(Réttayfirlit!$D22,"")</f>
        <v/>
      </c>
      <c r="F62" s="318" t="s">
        <v>5531</v>
      </c>
      <c r="G62" s="463">
        <f>Magnviðmið!$E$38</f>
        <v>4389.6000000000004</v>
      </c>
      <c r="H62" s="318" t="s">
        <v>2762</v>
      </c>
      <c r="I62" s="316" t="str" cm="1">
        <f t="array" ref="I62">IFERROR(_xlfn.XLOOKUP(1,(Grunnmatseðill!$AJ$3:$AJ$900=$A62)*(Grunnmatseðill!$E$3:$E$900="Síðdegishressing")*(Grunnmatseðill!$F$3:$F$900="")*(Grunnmatseðill!$G$3:$G$900&lt;&gt;""),Grunnmatseðill!$G$3:$G$900),"")</f>
        <v/>
      </c>
    </row>
    <row r="63" spans="1:9" ht="15">
      <c r="A63" s="540">
        <f>Réttayfirlit!G23</f>
        <v>46328</v>
      </c>
      <c r="B63" s="541" t="str">
        <f t="shared" si="1"/>
        <v>mánudagur</v>
      </c>
      <c r="C63" s="541" t="str">
        <f>Réttayfirlit!$A23</f>
        <v>Kjúklingur og pasta með ítalskri tómatsósu</v>
      </c>
      <c r="D63" s="327">
        <v>2</v>
      </c>
      <c r="E63" s="328" t="str">
        <f>IFERROR(Réttayfirlit!$D23,"")</f>
        <v/>
      </c>
      <c r="F63" s="329" t="str">
        <f>IF(Réttayfirlit!$H23="","",Réttayfirlit!$H23)</f>
        <v/>
      </c>
      <c r="G63" s="464">
        <f>Magnviðmið!$E$38</f>
        <v>4389.6000000000004</v>
      </c>
      <c r="H63" s="329" t="s">
        <v>2597</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t="str">
        <f>IFERROR(Réttayfirlit!$D24,"")</f>
        <v/>
      </c>
      <c r="F64" s="318" t="str">
        <f>IF(Réttayfirlit!$H24="","",Réttayfirlit!$H24)</f>
        <v/>
      </c>
      <c r="G64" s="463">
        <f>Magnviðmið!$E$38</f>
        <v>4389.6000000000004</v>
      </c>
      <c r="H64" s="318" t="s">
        <v>2547</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t="str">
        <f>IFERROR(Réttayfirlit!$D25,"")</f>
        <v/>
      </c>
      <c r="F65" s="329" t="str">
        <f>IF(Réttayfirlit!$H25="","",Réttayfirlit!$H25)</f>
        <v/>
      </c>
      <c r="G65" s="464">
        <f>Magnviðmið!$E$38</f>
        <v>4389.6000000000004</v>
      </c>
      <c r="H65" s="329" t="s">
        <v>5532</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t="str">
        <f>IFERROR(Réttayfirlit!$D26,"")</f>
        <v/>
      </c>
      <c r="F66" s="318" t="str">
        <f>IF(Réttayfirlit!$H26="","",Réttayfirlit!$H26)</f>
        <v/>
      </c>
      <c r="G66" s="463">
        <f>Magnviðmið!$E$38</f>
        <v>4389.6000000000004</v>
      </c>
      <c r="H66" s="318" t="s">
        <v>2652</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t="str">
        <f>IFERROR(Réttayfirlit!$D27,"")</f>
        <v/>
      </c>
      <c r="F67" s="329" t="str">
        <f>IF(Réttayfirlit!$H27="","",Réttayfirlit!$H27)</f>
        <v/>
      </c>
      <c r="G67" s="464">
        <f>Magnviðmið!$E$38</f>
        <v>4389.6000000000004</v>
      </c>
      <c r="H67" s="329" t="s">
        <v>2676</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t="str">
        <f>IFERROR(Réttayfirlit!$D28,"")</f>
        <v/>
      </c>
      <c r="F68" s="318" t="str">
        <f>IF(Réttayfirlit!$H28="","",Réttayfirlit!$H28)</f>
        <v/>
      </c>
      <c r="G68" s="463">
        <f>Magnviðmið!$E$38</f>
        <v>4389.6000000000004</v>
      </c>
      <c r="H68" s="318" t="s">
        <v>5516</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t="str">
        <f>IFERROR(Réttayfirlit!$D29,"")</f>
        <v/>
      </c>
      <c r="F69" s="329" t="str">
        <f>IF(Réttayfirlit!$H29="","",Réttayfirlit!$H29)</f>
        <v/>
      </c>
      <c r="G69" s="464">
        <f>Magnviðmið!$E$38</f>
        <v>4389.6000000000004</v>
      </c>
      <c r="H69" s="329" t="s">
        <v>2702</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t="str">
        <f>IFERROR(Réttayfirlit!$D30,"")</f>
        <v/>
      </c>
      <c r="F70" s="318" t="str">
        <f>IF(Réttayfirlit!$H30="","",Réttayfirlit!$H30)</f>
        <v/>
      </c>
      <c r="G70" s="463">
        <f>Magnviðmið!$E$38</f>
        <v>4389.6000000000004</v>
      </c>
      <c r="H70" s="318" t="s">
        <v>2712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t="str">
        <f>IFERROR(Réttayfirlit!$D31,"")</f>
        <v/>
      </c>
      <c r="F71" s="329" t="str">
        <f>IF(Réttayfirlit!$H31="","",Réttayfirlit!$H31)</f>
        <v/>
      </c>
      <c r="G71" s="464">
        <f>Magnviðmið!$E$38</f>
        <v>4389.6000000000004</v>
      </c>
      <c r="H71" s="329" t="s">
        <v>5533</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9" t="str">
        <f>Réttayfirlit!$A32</f>
        <v>Kjúklingur BBQ með sætum kartöflum og kokteilsósu</v>
      </c>
      <c r="D72" s="319">
        <v>2</v>
      </c>
      <c r="E72" s="317" t="str">
        <f>IFERROR(Réttayfirlit!$D32,"")</f>
        <v/>
      </c>
      <c r="F72" s="318" t="s">
        <v>5534</v>
      </c>
      <c r="G72" s="463">
        <f>Magnviðmið!$E$38</f>
        <v>4389.6000000000004</v>
      </c>
      <c r="H72" s="318" t="s">
        <v>2762</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t="str">
        <f>IFERROR(Réttayfirlit!$D33,"")</f>
        <v/>
      </c>
      <c r="F73" s="329" t="str">
        <f>IF(Réttayfirlit!$H33="","",Réttayfirlit!$H33)</f>
        <v/>
      </c>
      <c r="G73" s="464">
        <f>Magnviðmið!$E$38</f>
        <v>4389.6000000000004</v>
      </c>
      <c r="H73" s="329" t="s">
        <v>5517</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t="str">
        <f>IFERROR(Réttayfirlit!$D34,"")</f>
        <v/>
      </c>
      <c r="F74" s="318" t="str">
        <f>IF(Réttayfirlit!$H34="","",Réttayfirlit!$H34)</f>
        <v/>
      </c>
      <c r="G74" s="463">
        <f>Magnviðmið!$E$38</f>
        <v>4389.6000000000004</v>
      </c>
      <c r="H74" s="318" t="s">
        <v>2791</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t="str">
        <f>IFERROR(Réttayfirlit!$D35,"")</f>
        <v/>
      </c>
      <c r="F75" s="329" t="str">
        <f>IF(Réttayfirlit!$H35="","",Réttayfirlit!$H35)</f>
        <v/>
      </c>
      <c r="G75" s="464">
        <f>Magnviðmið!$E$38</f>
        <v>4389.6000000000004</v>
      </c>
      <c r="H75" s="329" t="s">
        <v>5518</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2577</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t="str">
        <f>IFERROR(Réttayfirlit!$D37,"")</f>
        <v/>
      </c>
      <c r="F77" s="329" t="str">
        <f>IF(Réttayfirlit!$H37="","",Réttayfirlit!$H37)</f>
        <v/>
      </c>
      <c r="G77" s="464">
        <f>Magnviðmið!$E$38</f>
        <v>4389.6000000000004</v>
      </c>
      <c r="H77" s="329" t="s">
        <v>2823</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t="str">
        <f>IFERROR(Réttayfirlit!$D38,"")</f>
        <v/>
      </c>
      <c r="F78" s="318" t="str">
        <f>IF(Réttayfirlit!$H38="","",Réttayfirlit!$H38)</f>
        <v/>
      </c>
      <c r="G78" s="463">
        <f>Magnviðmið!$E$38</f>
        <v>4389.6000000000004</v>
      </c>
      <c r="H78" s="318" t="s">
        <v>2702</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t="str">
        <f>IFERROR(Réttayfirlit!$D39,"")</f>
        <v/>
      </c>
      <c r="F79" s="329" t="str">
        <f>IF(Réttayfirlit!$H39="","",Réttayfirlit!$H39)</f>
        <v/>
      </c>
      <c r="G79" s="464">
        <f>Magnviðmið!$E$38</f>
        <v>4389.6000000000004</v>
      </c>
      <c r="H79" s="329" t="s">
        <v>5519</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t="str">
        <f>IFERROR(Réttayfirlit!$D40,"")</f>
        <v/>
      </c>
      <c r="F80" s="318" t="str">
        <f>IF(Réttayfirlit!$H40="","",Réttayfirlit!$H40)</f>
        <v/>
      </c>
      <c r="G80" s="463">
        <f>Magnviðmið!$E$38</f>
        <v>4389.6000000000004</v>
      </c>
      <c r="H80" s="318" t="s">
        <v>5520</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t="str">
        <f>IFERROR(Réttayfirlit!$D41,"")</f>
        <v/>
      </c>
      <c r="F81" s="329" t="s">
        <v>5535</v>
      </c>
      <c r="G81" s="464">
        <f>Magnviðmið!$E$38</f>
        <v>4389.6000000000004</v>
      </c>
      <c r="H81" s="329" t="s">
        <v>5521</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t="str">
        <f>IFERROR(Réttayfirlit!$D42,"")</f>
        <v/>
      </c>
      <c r="F82" s="318" t="str">
        <f>IF(Réttayfirlit!$H42="","",Réttayfirlit!$H42)</f>
        <v/>
      </c>
      <c r="G82" s="463">
        <f>Magnviðmið!$E$38</f>
        <v>4389.6000000000004</v>
      </c>
      <c r="H82" s="318" t="s">
        <v>5523</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177" activePane="bottomLeft" state="frozen"/>
      <selection pane="bottomLeft" activeCell="A192" sqref="A192:XFD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5536</v>
      </c>
      <c r="B1" s="118" t="s">
        <v>5537</v>
      </c>
      <c r="C1" s="118" t="s">
        <v>5538</v>
      </c>
      <c r="D1" s="118" t="s">
        <v>5539</v>
      </c>
      <c r="E1" s="118" t="s">
        <v>5540</v>
      </c>
      <c r="F1" s="118" t="s">
        <v>5541</v>
      </c>
      <c r="G1" s="118" t="s">
        <v>5542</v>
      </c>
      <c r="H1" s="118" t="s">
        <v>5543</v>
      </c>
      <c r="I1" s="118" t="s">
        <v>5544</v>
      </c>
      <c r="J1" s="118" t="s">
        <v>5545</v>
      </c>
      <c r="K1" s="118" t="s">
        <v>5546</v>
      </c>
      <c r="L1" s="118" t="s">
        <v>5547</v>
      </c>
      <c r="M1" s="118" t="s">
        <v>5548</v>
      </c>
      <c r="N1" s="118" t="s">
        <v>127</v>
      </c>
      <c r="O1" s="118" t="s">
        <v>5549</v>
      </c>
      <c r="P1" s="118" t="s">
        <v>5550</v>
      </c>
      <c r="Q1" s="174" t="s">
        <v>5551</v>
      </c>
      <c r="R1" s="238" t="s">
        <v>5552</v>
      </c>
      <c r="S1" s="241" t="s">
        <v>5553</v>
      </c>
      <c r="T1" s="241" t="s">
        <v>5554</v>
      </c>
    </row>
    <row r="2" spans="1:20" ht="18" customHeight="1">
      <c r="A2" s="120">
        <v>46251</v>
      </c>
      <c r="B2" s="121"/>
      <c r="C2" s="121" t="s">
        <v>5555</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2175</v>
      </c>
      <c r="D3" s="234" t="s">
        <v>2288</v>
      </c>
      <c r="E3" s="235"/>
      <c r="F3" s="234"/>
      <c r="G3" s="234"/>
      <c r="H3" s="234"/>
      <c r="I3" s="234" t="s">
        <v>5556</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5557</v>
      </c>
      <c r="R3" s="111" t="str">
        <f t="shared" ref="R3:R25" si="2">IFERROR(IF($E3="","",MAX(0,ROUNDUP($E3-N($G3),1))),"")</f>
        <v/>
      </c>
      <c r="S3" t="s">
        <v>5558</v>
      </c>
      <c r="T3" s="111">
        <f>IFERROR(INDEX(Magnviðmið!$F$42:$F$51,MATCH($S3,Magnviðmið!$A$42:$A$51,0)),"")</f>
        <v>1178.0999999999999</v>
      </c>
    </row>
    <row r="4" spans="1:20">
      <c r="A4" s="197">
        <v>46262</v>
      </c>
      <c r="B4" s="198" t="str">
        <f t="shared" ca="1" si="1"/>
        <v>Expired</v>
      </c>
      <c r="C4" s="198" t="s">
        <v>1425</v>
      </c>
      <c r="D4" s="198" t="s">
        <v>2288</v>
      </c>
      <c r="E4" s="199">
        <f>Hráefnaskrá!$D$665/1000</f>
        <v>25</v>
      </c>
      <c r="F4" s="198"/>
      <c r="G4" s="198"/>
      <c r="H4" s="198"/>
      <c r="I4" s="198" t="s">
        <v>5559</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2288</v>
      </c>
      <c r="E5" s="199">
        <v>600</v>
      </c>
      <c r="F5" s="198"/>
      <c r="G5" s="198"/>
      <c r="H5" s="198"/>
      <c r="I5" s="198" t="s">
        <v>5559</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5560</v>
      </c>
      <c r="D6" s="198" t="s">
        <v>2288</v>
      </c>
      <c r="E6" s="199" t="s">
        <v>5561</v>
      </c>
      <c r="F6" s="198"/>
      <c r="G6" s="198"/>
      <c r="H6" s="198"/>
      <c r="I6" s="198" t="s">
        <v>5559</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2288</v>
      </c>
      <c r="E7" s="199" t="s">
        <v>5561</v>
      </c>
      <c r="F7" s="198"/>
      <c r="G7" s="198"/>
      <c r="H7" s="198"/>
      <c r="I7" s="198" t="s">
        <v>5559</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2288</v>
      </c>
      <c r="E8" s="199" t="s">
        <v>5561</v>
      </c>
      <c r="F8" s="198"/>
      <c r="G8" s="198"/>
      <c r="H8" s="198"/>
      <c r="I8" s="198" t="s">
        <v>5559</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5562</v>
      </c>
      <c r="D9" s="198" t="s">
        <v>2288</v>
      </c>
      <c r="E9" s="199" t="s">
        <v>5561</v>
      </c>
      <c r="F9" s="198"/>
      <c r="G9" s="198"/>
      <c r="H9" s="198"/>
      <c r="I9" s="198" t="s">
        <v>5559</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5563</v>
      </c>
      <c r="D10" s="198" t="s">
        <v>2288</v>
      </c>
      <c r="E10" s="199" t="s">
        <v>5564</v>
      </c>
      <c r="F10" s="198"/>
      <c r="G10" s="198"/>
      <c r="H10" s="198"/>
      <c r="I10" s="198" t="s">
        <v>5559</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2288</v>
      </c>
      <c r="E11" s="199">
        <v>100</v>
      </c>
      <c r="F11" s="198"/>
      <c r="G11" s="198"/>
      <c r="H11" s="198"/>
      <c r="I11" s="198" t="s">
        <v>5559</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2288</v>
      </c>
      <c r="E12" s="199">
        <f>Hráefnaskrá!$D$671/1000</f>
        <v>0.8</v>
      </c>
      <c r="F12" s="198"/>
      <c r="G12" s="198"/>
      <c r="H12" s="198"/>
      <c r="I12" s="198" t="s">
        <v>5556</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2288</v>
      </c>
      <c r="E13" s="199">
        <f>Hráefnaskrá!$D$672/1000</f>
        <v>2.2000000000000002</v>
      </c>
      <c r="F13" s="198"/>
      <c r="G13" s="198"/>
      <c r="H13" s="198"/>
      <c r="I13" s="198" t="s">
        <v>5556</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2288</v>
      </c>
      <c r="E14" s="199"/>
      <c r="F14" s="198"/>
      <c r="G14" s="198"/>
      <c r="H14" s="198"/>
      <c r="I14" s="198" t="s">
        <v>5559</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5565</v>
      </c>
      <c r="R14" s="111" t="str">
        <f t="shared" si="2"/>
        <v/>
      </c>
      <c r="T14" s="111"/>
    </row>
    <row r="15" spans="1:20">
      <c r="A15" s="197">
        <v>46262</v>
      </c>
      <c r="B15" s="198" t="str">
        <f t="shared" ca="1" si="1"/>
        <v>Expired</v>
      </c>
      <c r="C15" s="198" t="s">
        <v>1425</v>
      </c>
      <c r="D15" s="198" t="s">
        <v>2288</v>
      </c>
      <c r="E15" s="199"/>
      <c r="F15" s="198"/>
      <c r="G15" s="198"/>
      <c r="H15" s="198"/>
      <c r="I15" s="198" t="s">
        <v>5559</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5565</v>
      </c>
      <c r="R15" s="111" t="str">
        <f t="shared" si="2"/>
        <v/>
      </c>
      <c r="T15" s="111"/>
    </row>
    <row r="16" spans="1:20">
      <c r="A16" s="197">
        <v>46262</v>
      </c>
      <c r="B16" s="198" t="str">
        <f t="shared" ca="1" si="1"/>
        <v>Expired</v>
      </c>
      <c r="C16" s="198" t="s">
        <v>789</v>
      </c>
      <c r="D16" s="198" t="s">
        <v>2288</v>
      </c>
      <c r="E16" s="199"/>
      <c r="F16" s="198"/>
      <c r="G16" s="198"/>
      <c r="H16" s="198"/>
      <c r="I16" s="198" t="s">
        <v>5559</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5565</v>
      </c>
      <c r="R16" s="111" t="str">
        <f t="shared" si="2"/>
        <v/>
      </c>
      <c r="T16" s="111"/>
    </row>
    <row r="17" spans="1:20">
      <c r="A17" s="197">
        <v>46262</v>
      </c>
      <c r="B17" s="198" t="str">
        <f t="shared" ca="1" si="1"/>
        <v>Expired</v>
      </c>
      <c r="C17" s="198" t="s">
        <v>1507</v>
      </c>
      <c r="D17" s="198" t="s">
        <v>2288</v>
      </c>
      <c r="E17" s="199"/>
      <c r="F17" s="198"/>
      <c r="G17" s="198"/>
      <c r="H17" s="198"/>
      <c r="I17" s="198" t="s">
        <v>5559</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5565</v>
      </c>
      <c r="R17" s="111" t="str">
        <f t="shared" si="2"/>
        <v/>
      </c>
      <c r="T17" s="111"/>
    </row>
    <row r="18" spans="1:20">
      <c r="A18" s="197">
        <v>46262</v>
      </c>
      <c r="B18" s="198" t="str">
        <f t="shared" ca="1" si="1"/>
        <v>Expired</v>
      </c>
      <c r="C18" s="198" t="s">
        <v>1509</v>
      </c>
      <c r="D18" s="198" t="s">
        <v>2312</v>
      </c>
      <c r="E18" s="199"/>
      <c r="F18" s="198"/>
      <c r="G18" s="198"/>
      <c r="H18" s="198"/>
      <c r="I18" s="198" t="s">
        <v>5556</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5565</v>
      </c>
      <c r="R18" s="111" t="str">
        <f t="shared" si="2"/>
        <v/>
      </c>
      <c r="T18" s="111"/>
    </row>
    <row r="19" spans="1:20">
      <c r="A19" s="197">
        <v>46262</v>
      </c>
      <c r="B19" s="198" t="str">
        <f t="shared" ca="1" si="1"/>
        <v>Expired</v>
      </c>
      <c r="C19" s="198" t="s">
        <v>1425</v>
      </c>
      <c r="D19" s="198" t="s">
        <v>2312</v>
      </c>
      <c r="E19" s="199"/>
      <c r="F19" s="198"/>
      <c r="G19" s="198"/>
      <c r="H19" s="198"/>
      <c r="I19" s="198" t="s">
        <v>5556</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5565</v>
      </c>
      <c r="R19" s="111" t="str">
        <f t="shared" si="2"/>
        <v/>
      </c>
      <c r="T19" s="111"/>
    </row>
    <row r="20" spans="1:20">
      <c r="A20" s="197">
        <v>46262</v>
      </c>
      <c r="B20" s="198" t="str">
        <f t="shared" ca="1" si="1"/>
        <v>Expired</v>
      </c>
      <c r="C20" s="198" t="s">
        <v>789</v>
      </c>
      <c r="D20" s="198" t="s">
        <v>2312</v>
      </c>
      <c r="E20" s="199"/>
      <c r="F20" s="198"/>
      <c r="G20" s="198"/>
      <c r="H20" s="198"/>
      <c r="I20" s="198" t="s">
        <v>5559</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5565</v>
      </c>
      <c r="R20" s="111" t="str">
        <f t="shared" si="2"/>
        <v/>
      </c>
      <c r="T20" s="111"/>
    </row>
    <row r="21" spans="1:20">
      <c r="A21" s="197">
        <v>46262</v>
      </c>
      <c r="B21" s="198" t="str">
        <f t="shared" ca="1" si="1"/>
        <v>Expired</v>
      </c>
      <c r="C21" s="198" t="s">
        <v>1507</v>
      </c>
      <c r="D21" s="198" t="s">
        <v>2312</v>
      </c>
      <c r="E21" s="199"/>
      <c r="F21" s="198"/>
      <c r="G21" s="198"/>
      <c r="H21" s="198"/>
      <c r="I21" s="198" t="s">
        <v>5556</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5565</v>
      </c>
      <c r="R21" s="111" t="str">
        <f t="shared" si="2"/>
        <v/>
      </c>
      <c r="T21" s="111"/>
    </row>
    <row r="22" spans="1:20">
      <c r="A22" s="197">
        <v>46262</v>
      </c>
      <c r="B22" s="198" t="str">
        <f t="shared" ca="1" si="1"/>
        <v>Expired</v>
      </c>
      <c r="C22" s="198" t="s">
        <v>143</v>
      </c>
      <c r="D22" s="198" t="s">
        <v>2319</v>
      </c>
      <c r="E22" s="199"/>
      <c r="F22" s="198"/>
      <c r="G22" s="198"/>
      <c r="H22" s="198"/>
      <c r="I22" s="198" t="s">
        <v>5556</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5565</v>
      </c>
      <c r="R22" s="111" t="str">
        <f t="shared" si="2"/>
        <v/>
      </c>
      <c r="T22" s="111"/>
    </row>
    <row r="23" spans="1:20">
      <c r="A23" s="197">
        <v>46262</v>
      </c>
      <c r="B23" s="198" t="str">
        <f t="shared" ca="1" si="1"/>
        <v>Expired</v>
      </c>
      <c r="C23" s="198" t="s">
        <v>273</v>
      </c>
      <c r="D23" s="198" t="s">
        <v>2319</v>
      </c>
      <c r="E23" s="199"/>
      <c r="F23" s="198"/>
      <c r="G23" s="198"/>
      <c r="H23" s="198"/>
      <c r="I23" s="198" t="s">
        <v>5556</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5565</v>
      </c>
      <c r="R23" s="111" t="str">
        <f t="shared" si="2"/>
        <v/>
      </c>
      <c r="T23" s="111"/>
    </row>
    <row r="24" spans="1:20">
      <c r="A24" s="197">
        <v>46262</v>
      </c>
      <c r="B24" s="198" t="str">
        <f t="shared" ca="1" si="1"/>
        <v>Expired</v>
      </c>
      <c r="C24" s="198" t="s">
        <v>143</v>
      </c>
      <c r="D24" s="198" t="s">
        <v>1083</v>
      </c>
      <c r="E24" s="199"/>
      <c r="F24" s="198"/>
      <c r="G24" s="198"/>
      <c r="H24" s="198"/>
      <c r="I24" s="198" t="s">
        <v>5556</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5565</v>
      </c>
      <c r="R24" s="111" t="str">
        <f t="shared" si="2"/>
        <v/>
      </c>
      <c r="T24" s="111"/>
    </row>
    <row r="25" spans="1:20">
      <c r="A25" s="197">
        <v>46262</v>
      </c>
      <c r="B25" s="198" t="str">
        <f t="shared" ca="1" si="1"/>
        <v>Expired</v>
      </c>
      <c r="C25" s="198" t="s">
        <v>1305</v>
      </c>
      <c r="D25" s="198" t="s">
        <v>1083</v>
      </c>
      <c r="E25" s="199"/>
      <c r="F25" s="198"/>
      <c r="G25" s="198"/>
      <c r="H25" s="198"/>
      <c r="I25" s="198" t="s">
        <v>5556</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5565</v>
      </c>
      <c r="R25" s="111" t="str">
        <f t="shared" si="2"/>
        <v/>
      </c>
      <c r="T25" s="111"/>
    </row>
    <row r="26" spans="1:20">
      <c r="A26" s="197">
        <v>46262</v>
      </c>
      <c r="B26" s="198" t="str">
        <f t="shared" ca="1" si="1"/>
        <v>Expired</v>
      </c>
      <c r="C26" s="198" t="s">
        <v>273</v>
      </c>
      <c r="D26" s="198" t="s">
        <v>1083</v>
      </c>
      <c r="E26" s="199"/>
      <c r="F26" s="198"/>
      <c r="G26" s="198"/>
      <c r="H26" s="198"/>
      <c r="I26" s="198" t="s">
        <v>5556</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5565</v>
      </c>
      <c r="R26" s="111" t="str">
        <f t="shared" ref="R26:R110" si="3">IFERROR(IF($E26="","",MAX(0,ROUNDUP($E26-N($G26),1))),"")</f>
        <v/>
      </c>
      <c r="T26" s="111"/>
    </row>
    <row r="27" spans="1:20">
      <c r="A27" s="120">
        <v>46265</v>
      </c>
      <c r="B27" s="121"/>
      <c r="C27" s="121" t="s">
        <v>5555</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2180</v>
      </c>
      <c r="D28" s="234" t="s">
        <v>2288</v>
      </c>
      <c r="E28" s="235"/>
      <c r="F28" s="234"/>
      <c r="G28" s="234"/>
      <c r="H28" s="234"/>
      <c r="I28" s="234" t="s">
        <v>5556</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5557</v>
      </c>
      <c r="R28" s="111" t="str">
        <f t="shared" si="3"/>
        <v/>
      </c>
      <c r="S28" t="s">
        <v>5566</v>
      </c>
      <c r="T28" s="111">
        <f>IFERROR(INDEX(Magnviðmið!$F$42:$F$51,MATCH($S28,Magnviðmið!$A$42:$A$51,0)),"")</f>
        <v>1088.96</v>
      </c>
    </row>
    <row r="29" spans="1:20">
      <c r="A29" s="197">
        <v>46265</v>
      </c>
      <c r="B29" s="198" t="str">
        <f t="shared" ca="1" si="4"/>
        <v>Expired</v>
      </c>
      <c r="C29" s="198" t="s">
        <v>724</v>
      </c>
      <c r="D29" s="198" t="s">
        <v>2288</v>
      </c>
      <c r="E29" s="199" t="s">
        <v>5567</v>
      </c>
      <c r="F29" s="198"/>
      <c r="G29" s="198"/>
      <c r="H29" s="198"/>
      <c r="I29" s="198" t="s">
        <v>5559</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2288</v>
      </c>
      <c r="E30" s="199" t="s">
        <v>5568</v>
      </c>
      <c r="F30" s="198"/>
      <c r="G30" s="198"/>
      <c r="H30" s="198"/>
      <c r="I30" s="198" t="s">
        <v>5559</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2288</v>
      </c>
      <c r="E31" s="199">
        <f>Hráefnaskrá!$D$675/1000</f>
        <v>3</v>
      </c>
      <c r="F31" s="198"/>
      <c r="G31" s="198"/>
      <c r="H31" s="198"/>
      <c r="I31" s="198" t="s">
        <v>5559</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2288</v>
      </c>
      <c r="E32" s="199">
        <f>Hráefnaskrá!$D$676/1000</f>
        <v>44</v>
      </c>
      <c r="F32" s="198"/>
      <c r="G32" s="198"/>
      <c r="H32" s="198"/>
      <c r="I32" s="198" t="s">
        <v>5556</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2288</v>
      </c>
      <c r="E33" s="199">
        <f>Hráefnaskrá!$D$677/1000</f>
        <v>2.6</v>
      </c>
      <c r="F33" s="198"/>
      <c r="G33" s="198"/>
      <c r="H33" s="198"/>
      <c r="I33" s="198" t="s">
        <v>5556</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2288</v>
      </c>
      <c r="E34" s="199">
        <f>Hráefnaskrá!$D$678/1000</f>
        <v>0.3</v>
      </c>
      <c r="F34" s="198"/>
      <c r="G34" s="198"/>
      <c r="H34" s="198"/>
      <c r="I34" s="198" t="s">
        <v>5556</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2288</v>
      </c>
      <c r="E35" s="199">
        <f>Hráefnaskrá!$D$679/1000</f>
        <v>0.1</v>
      </c>
      <c r="F35" s="198"/>
      <c r="G35" s="198"/>
      <c r="H35" s="198"/>
      <c r="I35" s="198" t="s">
        <v>5556</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5569</v>
      </c>
      <c r="C36" s="198" t="s">
        <v>673</v>
      </c>
      <c r="D36" s="198" t="s">
        <v>2317</v>
      </c>
      <c r="E36" s="199">
        <v>52</v>
      </c>
      <c r="F36" s="198"/>
      <c r="G36" s="198"/>
      <c r="H36" s="198"/>
      <c r="I36" s="198" t="s">
        <v>5559</v>
      </c>
      <c r="J36" s="198"/>
      <c r="K36" s="198"/>
      <c r="L36" s="198"/>
      <c r="M36" s="198"/>
      <c r="N36" s="198"/>
      <c r="O36" s="198"/>
      <c r="P36" s="198"/>
      <c r="Q36" s="198"/>
      <c r="R36" s="111"/>
      <c r="T36" s="111"/>
    </row>
    <row r="37" spans="1:20">
      <c r="A37" s="197">
        <v>46265</v>
      </c>
      <c r="B37" s="198" t="s">
        <v>5569</v>
      </c>
      <c r="C37" s="272" t="s">
        <v>5570</v>
      </c>
      <c r="D37" s="198" t="s">
        <v>2317</v>
      </c>
      <c r="E37" s="199">
        <v>25</v>
      </c>
      <c r="F37" s="198"/>
      <c r="G37" s="198"/>
      <c r="H37" s="198"/>
      <c r="I37" s="198" t="s">
        <v>5559</v>
      </c>
      <c r="J37" s="198"/>
      <c r="K37" s="198"/>
      <c r="L37" s="198"/>
      <c r="M37" s="198"/>
      <c r="N37" s="198"/>
      <c r="O37" s="198"/>
      <c r="P37" s="198"/>
      <c r="Q37" s="198"/>
      <c r="R37" s="111"/>
      <c r="T37" s="111"/>
    </row>
    <row r="38" spans="1:20">
      <c r="A38" s="197">
        <v>46265</v>
      </c>
      <c r="B38" s="198" t="s">
        <v>5569</v>
      </c>
      <c r="C38" s="198" t="s">
        <v>1091</v>
      </c>
      <c r="D38" s="198" t="s">
        <v>2317</v>
      </c>
      <c r="E38" s="199"/>
      <c r="F38" s="198"/>
      <c r="G38" s="198"/>
      <c r="H38" s="198"/>
      <c r="I38" s="198" t="s">
        <v>5559</v>
      </c>
      <c r="J38" s="198"/>
      <c r="K38" s="198"/>
      <c r="L38" s="198"/>
      <c r="M38" s="198"/>
      <c r="N38" s="198"/>
      <c r="O38" s="198"/>
      <c r="P38" s="198"/>
      <c r="Q38" s="198"/>
      <c r="R38" s="111"/>
      <c r="T38" s="111"/>
    </row>
    <row r="39" spans="1:20">
      <c r="A39" s="197">
        <v>46265</v>
      </c>
      <c r="B39" s="198" t="s">
        <v>5569</v>
      </c>
      <c r="C39" s="198" t="s">
        <v>1118</v>
      </c>
      <c r="D39" s="198" t="s">
        <v>2317</v>
      </c>
      <c r="E39" s="199"/>
      <c r="F39" s="198"/>
      <c r="G39" s="198"/>
      <c r="H39" s="198"/>
      <c r="I39" s="198" t="s">
        <v>5559</v>
      </c>
      <c r="J39" s="198"/>
      <c r="K39" s="198"/>
      <c r="L39" s="198"/>
      <c r="M39" s="198"/>
      <c r="N39" s="198"/>
      <c r="O39" s="198"/>
      <c r="P39" s="198"/>
      <c r="Q39" s="198"/>
      <c r="R39" s="111"/>
      <c r="T39" s="111"/>
    </row>
    <row r="40" spans="1:20">
      <c r="A40" s="197">
        <v>46265</v>
      </c>
      <c r="B40" s="198" t="s">
        <v>5569</v>
      </c>
      <c r="C40" s="198" t="s">
        <v>1091</v>
      </c>
      <c r="D40" s="198" t="s">
        <v>2415</v>
      </c>
      <c r="E40" s="199"/>
      <c r="F40" s="198"/>
      <c r="G40" s="198"/>
      <c r="H40" s="198"/>
      <c r="I40" s="198" t="s">
        <v>5559</v>
      </c>
      <c r="J40" s="198"/>
      <c r="K40" s="198"/>
      <c r="L40" s="198"/>
      <c r="M40" s="198"/>
      <c r="N40" s="198"/>
      <c r="O40" s="198"/>
      <c r="P40" s="198"/>
      <c r="Q40" s="198"/>
      <c r="R40" s="111"/>
      <c r="T40" s="111"/>
    </row>
    <row r="41" spans="1:20">
      <c r="A41" s="197">
        <v>46265</v>
      </c>
      <c r="B41" s="198" t="s">
        <v>5569</v>
      </c>
      <c r="C41" s="198" t="s">
        <v>1118</v>
      </c>
      <c r="D41" s="198" t="s">
        <v>2415</v>
      </c>
      <c r="E41" s="199"/>
      <c r="F41" s="198"/>
      <c r="G41" s="198"/>
      <c r="H41" s="198"/>
      <c r="I41" s="198" t="s">
        <v>5559</v>
      </c>
      <c r="J41" s="198"/>
      <c r="K41" s="198"/>
      <c r="L41" s="198"/>
      <c r="M41" s="198"/>
      <c r="N41" s="198"/>
      <c r="O41" s="198"/>
      <c r="P41" s="198"/>
      <c r="Q41" s="198"/>
      <c r="R41" s="111"/>
      <c r="T41" s="111"/>
    </row>
    <row r="42" spans="1:20">
      <c r="A42" s="120">
        <v>46266</v>
      </c>
      <c r="B42" s="121"/>
      <c r="C42" s="121" t="s">
        <v>5555</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2184</v>
      </c>
      <c r="D43" s="234" t="s">
        <v>2288</v>
      </c>
      <c r="E43" s="235"/>
      <c r="F43" s="234"/>
      <c r="G43" s="234"/>
      <c r="H43" s="234"/>
      <c r="I43" s="234" t="s">
        <v>5556</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5557</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2288</v>
      </c>
      <c r="E44" s="199" t="s">
        <v>5571</v>
      </c>
      <c r="F44" s="198"/>
      <c r="G44" s="198"/>
      <c r="H44" s="198"/>
      <c r="I44" s="198" t="s">
        <v>5559</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2189</v>
      </c>
      <c r="D45" s="198" t="s">
        <v>2288</v>
      </c>
      <c r="E45" s="199">
        <f>134+267</f>
        <v>401</v>
      </c>
      <c r="F45" s="198"/>
      <c r="G45" s="198"/>
      <c r="H45" s="198"/>
      <c r="I45" s="198" t="s">
        <v>5559</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2288</v>
      </c>
      <c r="E46" s="199" t="s">
        <v>5572</v>
      </c>
      <c r="F46" s="198"/>
      <c r="G46" s="198"/>
      <c r="H46" s="198"/>
      <c r="I46" s="198" t="s">
        <v>5559</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2288</v>
      </c>
      <c r="E47" s="199">
        <f>Hráefnaskrá!$D$684/1000</f>
        <v>0.5</v>
      </c>
      <c r="F47" s="198"/>
      <c r="G47" s="198"/>
      <c r="H47" s="198"/>
      <c r="I47" s="198" t="s">
        <v>5556</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2288</v>
      </c>
      <c r="E48" s="199">
        <f>Hráefnaskrá!$D$685/1000</f>
        <v>0.5</v>
      </c>
      <c r="F48" s="198"/>
      <c r="G48" s="198"/>
      <c r="H48" s="198"/>
      <c r="I48" s="198" t="s">
        <v>5556</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5569</v>
      </c>
      <c r="C49" s="198" t="s">
        <v>961</v>
      </c>
      <c r="D49" s="198" t="s">
        <v>2317</v>
      </c>
      <c r="E49" s="199" t="s">
        <v>5573</v>
      </c>
      <c r="F49" s="198"/>
      <c r="G49" s="198"/>
      <c r="H49" s="198"/>
      <c r="I49" s="198" t="s">
        <v>5559</v>
      </c>
      <c r="J49" s="198"/>
      <c r="K49" s="198"/>
      <c r="L49" s="198"/>
      <c r="M49" s="198"/>
      <c r="N49" s="198"/>
      <c r="O49" s="198"/>
      <c r="P49" s="198"/>
      <c r="Q49" s="198"/>
      <c r="R49" s="111"/>
      <c r="T49" s="111"/>
    </row>
    <row r="50" spans="1:20">
      <c r="A50" s="197">
        <v>46266</v>
      </c>
      <c r="B50" s="198" t="s">
        <v>5569</v>
      </c>
      <c r="C50" s="198" t="s">
        <v>1001</v>
      </c>
      <c r="D50" s="198" t="s">
        <v>2317</v>
      </c>
      <c r="E50" s="199" t="s">
        <v>5574</v>
      </c>
      <c r="F50" s="198"/>
      <c r="G50" s="198"/>
      <c r="H50" s="198"/>
      <c r="I50" s="198" t="s">
        <v>5559</v>
      </c>
      <c r="J50" s="198"/>
      <c r="K50" s="198"/>
      <c r="L50" s="198"/>
      <c r="M50" s="198"/>
      <c r="N50" s="198"/>
      <c r="O50" s="198"/>
      <c r="P50" s="198"/>
      <c r="Q50" s="198"/>
      <c r="R50" s="111"/>
      <c r="T50" s="111"/>
    </row>
    <row r="51" spans="1:20">
      <c r="A51" s="197">
        <v>46266</v>
      </c>
      <c r="B51" s="198" t="s">
        <v>5569</v>
      </c>
      <c r="C51" s="198" t="s">
        <v>1086</v>
      </c>
      <c r="D51" s="198" t="s">
        <v>2317</v>
      </c>
      <c r="E51" s="199" t="s">
        <v>5561</v>
      </c>
      <c r="F51" s="198"/>
      <c r="G51" s="198"/>
      <c r="H51" s="198"/>
      <c r="I51" s="198" t="s">
        <v>5559</v>
      </c>
      <c r="J51" s="198"/>
      <c r="K51" s="198"/>
      <c r="L51" s="198"/>
      <c r="M51" s="198"/>
      <c r="N51" s="198"/>
      <c r="O51" s="198"/>
      <c r="P51" s="198"/>
      <c r="Q51" s="198"/>
      <c r="R51" s="111"/>
      <c r="T51" s="111"/>
    </row>
    <row r="52" spans="1:20">
      <c r="A52" s="253">
        <v>46266</v>
      </c>
      <c r="B52" s="252" t="s">
        <v>5569</v>
      </c>
      <c r="C52" s="273" t="s">
        <v>5575</v>
      </c>
      <c r="D52" s="252" t="s">
        <v>2415</v>
      </c>
      <c r="E52" s="251" t="s">
        <v>5576</v>
      </c>
      <c r="F52" s="252"/>
      <c r="G52" s="252"/>
      <c r="H52" s="252"/>
      <c r="I52" s="252" t="s">
        <v>5559</v>
      </c>
      <c r="J52" s="252"/>
      <c r="K52" s="252"/>
      <c r="L52" s="252"/>
      <c r="M52" s="252"/>
      <c r="N52" s="252"/>
      <c r="O52" s="252"/>
      <c r="P52" s="252"/>
      <c r="Q52" s="252"/>
      <c r="R52" s="111"/>
      <c r="T52" s="111"/>
    </row>
    <row r="53" spans="1:20">
      <c r="A53" s="120">
        <v>46267</v>
      </c>
      <c r="B53" s="121"/>
      <c r="C53" s="121" t="s">
        <v>5555</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2190</v>
      </c>
      <c r="D54" s="234" t="s">
        <v>2288</v>
      </c>
      <c r="E54" s="235"/>
      <c r="F54" s="234"/>
      <c r="G54" s="234"/>
      <c r="H54" s="234"/>
      <c r="I54" s="234" t="s">
        <v>5556</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5557</v>
      </c>
      <c r="R54" s="111" t="str">
        <f t="shared" si="3"/>
        <v/>
      </c>
      <c r="S54" t="s">
        <v>5577</v>
      </c>
      <c r="T54" s="111">
        <f>IFERROR(INDEX(Magnviðmið!$F$42:$F$51,MATCH($S54,Magnviðmið!$A$42:$A$51,0)),"")</f>
        <v>1344.777</v>
      </c>
    </row>
    <row r="55" spans="1:20">
      <c r="A55" s="197">
        <v>46267</v>
      </c>
      <c r="B55" s="198" t="str">
        <f ca="1">IF($A55&lt;TODAY(),"Expired","Active")</f>
        <v>Expired</v>
      </c>
      <c r="C55" s="198" t="s">
        <v>206</v>
      </c>
      <c r="D55" s="198" t="s">
        <v>2288</v>
      </c>
      <c r="E55" s="199">
        <v>1100</v>
      </c>
      <c r="F55" s="198"/>
      <c r="G55" s="198"/>
      <c r="H55" s="198"/>
      <c r="I55" s="198" t="s">
        <v>5559</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2288</v>
      </c>
      <c r="E56" s="199">
        <f>190/2</f>
        <v>95</v>
      </c>
      <c r="F56" s="198"/>
      <c r="G56" s="198"/>
      <c r="H56" s="198"/>
      <c r="I56" s="198" t="s">
        <v>5559</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2288</v>
      </c>
      <c r="E57" s="199">
        <v>95</v>
      </c>
      <c r="F57" s="198"/>
      <c r="G57" s="198"/>
      <c r="H57" s="198"/>
      <c r="I57" s="198" t="s">
        <v>5559</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2288</v>
      </c>
      <c r="E58" s="199">
        <v>154</v>
      </c>
      <c r="F58" s="198"/>
      <c r="G58" s="198"/>
      <c r="H58" s="198"/>
      <c r="I58" s="198" t="s">
        <v>5559</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5569</v>
      </c>
      <c r="C59" s="198" t="s">
        <v>896</v>
      </c>
      <c r="D59" s="198" t="s">
        <v>2317</v>
      </c>
      <c r="E59" s="199" t="s">
        <v>5578</v>
      </c>
      <c r="F59" s="198"/>
      <c r="G59" s="198"/>
      <c r="H59" s="198"/>
      <c r="I59" s="198" t="s">
        <v>5559</v>
      </c>
      <c r="J59" s="198"/>
      <c r="K59" s="198"/>
      <c r="L59" s="198"/>
      <c r="M59" s="198"/>
      <c r="N59" s="198"/>
      <c r="O59" s="198"/>
      <c r="P59" s="198"/>
      <c r="Q59" s="198"/>
      <c r="R59" s="111"/>
      <c r="T59" s="111"/>
    </row>
    <row r="60" spans="1:20">
      <c r="A60" s="197">
        <v>46267</v>
      </c>
      <c r="B60" s="198" t="s">
        <v>5569</v>
      </c>
      <c r="C60" s="198" t="s">
        <v>1088</v>
      </c>
      <c r="D60" s="198" t="s">
        <v>2317</v>
      </c>
      <c r="E60" s="199"/>
      <c r="F60" s="198"/>
      <c r="G60" s="198"/>
      <c r="H60" s="198"/>
      <c r="I60" s="198" t="s">
        <v>5559</v>
      </c>
      <c r="J60" s="198"/>
      <c r="K60" s="198"/>
      <c r="L60" s="198"/>
      <c r="M60" s="198"/>
      <c r="N60" s="198"/>
      <c r="O60" s="198"/>
      <c r="P60" s="198"/>
      <c r="Q60" s="198"/>
      <c r="R60" s="111"/>
      <c r="T60" s="111"/>
    </row>
    <row r="61" spans="1:20">
      <c r="A61" s="197">
        <v>46267</v>
      </c>
      <c r="B61" s="198" t="s">
        <v>5569</v>
      </c>
      <c r="C61" s="198" t="s">
        <v>508</v>
      </c>
      <c r="D61" s="198" t="s">
        <v>2317</v>
      </c>
      <c r="E61" s="199"/>
      <c r="F61" s="198"/>
      <c r="G61" s="198"/>
      <c r="H61" s="198"/>
      <c r="I61" s="198" t="s">
        <v>5556</v>
      </c>
      <c r="J61" s="198"/>
      <c r="K61" s="198"/>
      <c r="L61" s="198"/>
      <c r="M61" s="198"/>
      <c r="N61" s="198"/>
      <c r="O61" s="198"/>
      <c r="P61" s="198"/>
      <c r="Q61" s="198"/>
      <c r="R61" s="111"/>
      <c r="T61" s="111"/>
    </row>
    <row r="62" spans="1:20">
      <c r="A62" s="120">
        <v>46268</v>
      </c>
      <c r="B62" s="121"/>
      <c r="C62" s="121" t="s">
        <v>5555</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2195</v>
      </c>
      <c r="D63" s="234" t="s">
        <v>2288</v>
      </c>
      <c r="E63" s="235"/>
      <c r="F63" s="234"/>
      <c r="G63" s="234"/>
      <c r="H63" s="234"/>
      <c r="I63" s="234" t="s">
        <v>5556</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5557</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2288</v>
      </c>
      <c r="E64" s="199">
        <v>700</v>
      </c>
      <c r="F64" s="198"/>
      <c r="G64" s="198"/>
      <c r="H64" s="198"/>
      <c r="I64" s="198" t="s">
        <v>5559</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2288</v>
      </c>
      <c r="E65" s="199">
        <v>400</v>
      </c>
      <c r="F65" s="198"/>
      <c r="G65" s="198"/>
      <c r="H65" s="198"/>
      <c r="I65" s="198" t="s">
        <v>5559</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5579</v>
      </c>
      <c r="D66" s="198" t="s">
        <v>2288</v>
      </c>
      <c r="E66" s="199">
        <f>41+97</f>
        <v>138</v>
      </c>
      <c r="F66" s="198"/>
      <c r="G66" s="198"/>
      <c r="H66" s="198"/>
      <c r="I66" s="198" t="s">
        <v>5559</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2338</v>
      </c>
      <c r="D67" s="198" t="s">
        <v>2288</v>
      </c>
      <c r="E67" s="199" t="s">
        <v>5580</v>
      </c>
      <c r="F67" s="198" t="s">
        <v>5581</v>
      </c>
      <c r="G67" s="198"/>
      <c r="H67" s="198"/>
      <c r="I67" s="198" t="s">
        <v>5559</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5569</v>
      </c>
      <c r="C68" s="198" t="s">
        <v>508</v>
      </c>
      <c r="D68" s="198" t="s">
        <v>2317</v>
      </c>
      <c r="E68" s="199" t="s">
        <v>5582</v>
      </c>
      <c r="F68" s="198"/>
      <c r="G68" s="198"/>
      <c r="H68" s="198"/>
      <c r="I68" s="198" t="s">
        <v>5559</v>
      </c>
      <c r="J68" s="198"/>
      <c r="K68" s="198"/>
      <c r="L68" s="198"/>
      <c r="M68" s="198"/>
      <c r="N68" s="198"/>
      <c r="O68" s="198"/>
      <c r="P68" s="198"/>
      <c r="Q68" s="198"/>
      <c r="R68" s="111"/>
      <c r="T68" s="111"/>
    </row>
    <row r="69" spans="1:20">
      <c r="A69" s="197">
        <v>46268</v>
      </c>
      <c r="B69" s="198" t="s">
        <v>5569</v>
      </c>
      <c r="C69" s="198" t="s">
        <v>1086</v>
      </c>
      <c r="D69" s="198" t="s">
        <v>2317</v>
      </c>
      <c r="E69" s="199" t="s">
        <v>5561</v>
      </c>
      <c r="F69" s="198"/>
      <c r="G69" s="198"/>
      <c r="H69" s="198"/>
      <c r="I69" s="198" t="s">
        <v>5559</v>
      </c>
      <c r="J69" s="198"/>
      <c r="K69" s="198"/>
      <c r="L69" s="198"/>
      <c r="M69" s="198"/>
      <c r="N69" s="198"/>
      <c r="O69" s="198"/>
      <c r="P69" s="198"/>
      <c r="Q69" s="198"/>
      <c r="R69" s="111"/>
      <c r="T69" s="111"/>
    </row>
    <row r="70" spans="1:20">
      <c r="A70" s="197">
        <v>46268</v>
      </c>
      <c r="B70" s="198" t="s">
        <v>5569</v>
      </c>
      <c r="C70" s="198" t="s">
        <v>1001</v>
      </c>
      <c r="D70" s="198" t="s">
        <v>2317</v>
      </c>
      <c r="E70" s="199">
        <v>35</v>
      </c>
      <c r="F70" s="198"/>
      <c r="G70" s="198"/>
      <c r="H70" s="198"/>
      <c r="I70" s="198" t="s">
        <v>5559</v>
      </c>
      <c r="J70" s="198"/>
      <c r="K70" s="198"/>
      <c r="L70" s="198"/>
      <c r="M70" s="198"/>
      <c r="N70" s="198"/>
      <c r="O70" s="198"/>
      <c r="P70" s="198"/>
      <c r="Q70" s="198"/>
      <c r="R70" s="111"/>
      <c r="T70" s="111"/>
    </row>
    <row r="71" spans="1:20">
      <c r="A71" s="197">
        <v>46268</v>
      </c>
      <c r="B71" s="198" t="s">
        <v>5569</v>
      </c>
      <c r="C71" s="198" t="s">
        <v>1091</v>
      </c>
      <c r="D71" s="198" t="s">
        <v>2317</v>
      </c>
      <c r="E71" s="199"/>
      <c r="F71" s="198"/>
      <c r="G71" s="198"/>
      <c r="H71" s="198"/>
      <c r="I71" s="198" t="s">
        <v>5559</v>
      </c>
      <c r="J71" s="198"/>
      <c r="K71" s="198"/>
      <c r="L71" s="198"/>
      <c r="M71" s="198"/>
      <c r="N71" s="198"/>
      <c r="O71" s="198"/>
      <c r="P71" s="198"/>
      <c r="Q71" s="198"/>
      <c r="R71" s="111"/>
      <c r="T71" s="111"/>
    </row>
    <row r="72" spans="1:20">
      <c r="A72" s="197">
        <v>46268</v>
      </c>
      <c r="B72" s="198" t="str">
        <f ca="1">IF($A72&lt;TODAY(),"Expired","Active")</f>
        <v>Expired</v>
      </c>
      <c r="C72" s="198" t="s">
        <v>1118</v>
      </c>
      <c r="D72" s="198" t="s">
        <v>2317</v>
      </c>
      <c r="E72" s="199"/>
      <c r="F72" s="198"/>
      <c r="G72" s="198"/>
      <c r="H72" s="198"/>
      <c r="I72" s="198" t="s">
        <v>5559</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5569</v>
      </c>
      <c r="C73" s="198" t="s">
        <v>5583</v>
      </c>
      <c r="D73" s="198" t="s">
        <v>2415</v>
      </c>
      <c r="E73" s="199" t="s">
        <v>5584</v>
      </c>
      <c r="F73" s="198"/>
      <c r="G73" s="198"/>
      <c r="H73" s="198"/>
      <c r="I73" s="198" t="s">
        <v>5559</v>
      </c>
      <c r="J73" s="198"/>
      <c r="K73" s="198"/>
      <c r="L73" s="198"/>
      <c r="M73" s="198"/>
      <c r="N73" s="198"/>
      <c r="O73" s="198"/>
      <c r="P73" s="198"/>
      <c r="Q73" s="198"/>
      <c r="R73" s="111"/>
      <c r="T73" s="111"/>
    </row>
    <row r="74" spans="1:20">
      <c r="A74" s="120">
        <v>46269</v>
      </c>
      <c r="B74" s="121"/>
      <c r="C74" s="121" t="s">
        <v>5555</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2199</v>
      </c>
      <c r="D75" s="234" t="s">
        <v>2288</v>
      </c>
      <c r="E75" s="235" t="s">
        <v>5585</v>
      </c>
      <c r="F75" s="234"/>
      <c r="G75" s="234"/>
      <c r="H75" s="234"/>
      <c r="I75" s="234" t="s">
        <v>5559</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5557</v>
      </c>
      <c r="R75" s="111" t="str">
        <f t="shared" si="3"/>
        <v/>
      </c>
      <c r="S75" t="s">
        <v>5586</v>
      </c>
      <c r="T75" s="111">
        <f>IFERROR(INDEX(Magnviðmið!$F$42:$F$51,MATCH($S75,Magnviðmið!$A$42:$A$51,0)),"")</f>
        <v>1178.0999999999999</v>
      </c>
    </row>
    <row r="76" spans="1:20">
      <c r="A76" s="197">
        <v>46269</v>
      </c>
      <c r="B76" s="198" t="str">
        <f t="shared" ca="1" si="7"/>
        <v>Expired</v>
      </c>
      <c r="C76" s="198" t="s">
        <v>902</v>
      </c>
      <c r="D76" s="198" t="s">
        <v>2288</v>
      </c>
      <c r="E76" s="199" t="s">
        <v>5587</v>
      </c>
      <c r="F76" s="198"/>
      <c r="G76" s="198"/>
      <c r="H76" s="198"/>
      <c r="I76" s="198" t="s">
        <v>5559</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2288</v>
      </c>
      <c r="E77" s="199" t="s">
        <v>5588</v>
      </c>
      <c r="F77" s="294">
        <f>670-G77</f>
        <v>382</v>
      </c>
      <c r="G77" s="198">
        <f>9*32</f>
        <v>288</v>
      </c>
      <c r="H77" s="198"/>
      <c r="I77" s="198" t="s">
        <v>5559</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5569</v>
      </c>
      <c r="C78" s="198" t="s">
        <v>1104</v>
      </c>
      <c r="D78" s="198" t="s">
        <v>2317</v>
      </c>
      <c r="E78" s="199" t="s">
        <v>5589</v>
      </c>
      <c r="F78" s="198">
        <f>F77/32</f>
        <v>11.9375</v>
      </c>
      <c r="G78" s="198"/>
      <c r="H78" s="198"/>
      <c r="I78" s="198" t="s">
        <v>5559</v>
      </c>
      <c r="J78" s="198"/>
      <c r="K78" s="198"/>
      <c r="L78" s="198"/>
      <c r="M78" s="198"/>
      <c r="N78" s="198"/>
      <c r="O78" s="198"/>
      <c r="P78" s="198"/>
      <c r="Q78" s="198"/>
      <c r="R78" s="111"/>
      <c r="T78" s="111"/>
    </row>
    <row r="79" spans="1:20">
      <c r="A79" s="197">
        <v>46269</v>
      </c>
      <c r="B79" s="198" t="s">
        <v>5569</v>
      </c>
      <c r="C79" s="198" t="s">
        <v>1088</v>
      </c>
      <c r="D79" s="198" t="s">
        <v>2317</v>
      </c>
      <c r="E79" s="199"/>
      <c r="F79" s="198"/>
      <c r="G79" s="198"/>
      <c r="H79" s="198"/>
      <c r="I79" s="198" t="s">
        <v>5559</v>
      </c>
      <c r="J79" s="198"/>
      <c r="K79" s="198"/>
      <c r="L79" s="198"/>
      <c r="M79" s="198"/>
      <c r="N79" s="198"/>
      <c r="O79" s="198"/>
      <c r="P79" s="198"/>
      <c r="Q79" s="198"/>
      <c r="R79" s="111"/>
      <c r="T79" s="111"/>
    </row>
    <row r="80" spans="1:20">
      <c r="A80" s="197">
        <v>46269</v>
      </c>
      <c r="B80" s="198" t="s">
        <v>5569</v>
      </c>
      <c r="C80" s="198" t="s">
        <v>5560</v>
      </c>
      <c r="D80" s="198" t="s">
        <v>2317</v>
      </c>
      <c r="E80" s="199"/>
      <c r="F80" s="198"/>
      <c r="G80" s="198"/>
      <c r="H80" s="198"/>
      <c r="I80" s="198" t="s">
        <v>5559</v>
      </c>
      <c r="J80" s="198"/>
      <c r="K80" s="198"/>
      <c r="L80" s="198"/>
      <c r="M80" s="198"/>
      <c r="N80" s="198"/>
      <c r="O80" s="198"/>
      <c r="P80" s="198"/>
      <c r="Q80" s="198"/>
      <c r="R80" s="111"/>
      <c r="T80" s="111"/>
    </row>
    <row r="81" spans="1:20">
      <c r="A81" s="197">
        <v>46269</v>
      </c>
      <c r="B81" s="198" t="s">
        <v>5569</v>
      </c>
      <c r="C81" s="198" t="s">
        <v>1118</v>
      </c>
      <c r="D81" s="198" t="s">
        <v>2317</v>
      </c>
      <c r="E81" s="199"/>
      <c r="F81" s="198"/>
      <c r="G81" s="198"/>
      <c r="H81" s="198"/>
      <c r="I81" s="198" t="s">
        <v>5559</v>
      </c>
      <c r="J81" s="198"/>
      <c r="K81" s="198"/>
      <c r="L81" s="198"/>
      <c r="M81" s="198"/>
      <c r="N81" s="198"/>
      <c r="O81" s="198"/>
      <c r="P81" s="198"/>
      <c r="Q81" s="198"/>
      <c r="R81" s="111"/>
      <c r="T81" s="111"/>
    </row>
    <row r="82" spans="1:20">
      <c r="A82" s="120">
        <v>46272</v>
      </c>
      <c r="B82" s="121"/>
      <c r="C82" s="121" t="s">
        <v>5555</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5590</v>
      </c>
      <c r="D83" s="234" t="s">
        <v>2288</v>
      </c>
      <c r="E83" s="235"/>
      <c r="F83" s="234"/>
      <c r="G83" s="234"/>
      <c r="H83" s="234"/>
      <c r="I83" s="234" t="s">
        <v>5556</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5557</v>
      </c>
      <c r="R83" s="111" t="str">
        <f t="shared" si="3"/>
        <v/>
      </c>
      <c r="S83" t="s">
        <v>5558</v>
      </c>
      <c r="T83" s="111">
        <f>IFERROR(INDEX(Magnviðmið!$F$42:$F$51,MATCH($S83,Magnviðmið!$A$42:$A$51,0)),"")</f>
        <v>1178.0999999999999</v>
      </c>
    </row>
    <row r="84" spans="1:20">
      <c r="A84" s="197">
        <v>46272</v>
      </c>
      <c r="B84" s="198" t="str">
        <f t="shared" ca="1" si="8"/>
        <v>Expired</v>
      </c>
      <c r="C84" s="198" t="s">
        <v>5591</v>
      </c>
      <c r="D84" s="198" t="s">
        <v>2288</v>
      </c>
      <c r="E84" s="199">
        <v>500</v>
      </c>
      <c r="F84" s="198"/>
      <c r="G84" s="198"/>
      <c r="H84" s="198"/>
      <c r="I84" s="198" t="s">
        <v>5559</v>
      </c>
      <c r="J84" s="198"/>
      <c r="K84" s="198" t="s">
        <v>5592</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2288</v>
      </c>
      <c r="E85" s="199" t="e">
        <f>Hráefnaskrá!$D$382/1000</f>
        <v>#VALUE!</v>
      </c>
      <c r="F85" s="198"/>
      <c r="G85" s="198"/>
      <c r="H85" s="198"/>
      <c r="I85" s="198" t="s">
        <v>5559</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t="str">
        <f t="shared" si="3"/>
        <v/>
      </c>
      <c r="T85" s="111"/>
    </row>
    <row r="86" spans="1:20">
      <c r="A86" s="197">
        <v>46272</v>
      </c>
      <c r="B86" s="198" t="str">
        <f t="shared" ca="1" si="8"/>
        <v>Expired</v>
      </c>
      <c r="C86" s="198" t="s">
        <v>1422</v>
      </c>
      <c r="D86" s="198" t="s">
        <v>2288</v>
      </c>
      <c r="E86" s="199">
        <f>Hráefnaskrá!$D$383/1000</f>
        <v>0</v>
      </c>
      <c r="F86" s="198"/>
      <c r="G86" s="198"/>
      <c r="H86" s="198"/>
      <c r="I86" s="198" t="s">
        <v>5559</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0</v>
      </c>
      <c r="T86" s="111"/>
    </row>
    <row r="87" spans="1:20">
      <c r="A87" s="197">
        <v>46272</v>
      </c>
      <c r="B87" s="198" t="str">
        <f t="shared" ca="1" si="8"/>
        <v>Expired</v>
      </c>
      <c r="C87" s="198" t="s">
        <v>775</v>
      </c>
      <c r="D87" s="198" t="s">
        <v>2288</v>
      </c>
      <c r="E87" s="199" t="e">
        <f>Hráefnaskrá!$D$384/1000</f>
        <v>#VALUE!</v>
      </c>
      <c r="F87" s="198"/>
      <c r="G87" s="198"/>
      <c r="H87" s="198"/>
      <c r="I87" s="198" t="s">
        <v>5559</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t="str">
        <f t="shared" si="3"/>
        <v/>
      </c>
      <c r="T87" s="111"/>
    </row>
    <row r="88" spans="1:20">
      <c r="A88" s="197">
        <v>46272</v>
      </c>
      <c r="B88" s="198" t="str">
        <f t="shared" ca="1" si="8"/>
        <v>Expired</v>
      </c>
      <c r="C88" s="198" t="s">
        <v>1012</v>
      </c>
      <c r="D88" s="198" t="s">
        <v>2288</v>
      </c>
      <c r="E88" s="199" t="e">
        <f>Hráefnaskrá!$D$385/1000</f>
        <v>#VALUE!</v>
      </c>
      <c r="F88" s="198"/>
      <c r="G88" s="198"/>
      <c r="H88" s="198"/>
      <c r="I88" s="198" t="s">
        <v>5559</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t="str">
        <f t="shared" si="3"/>
        <v/>
      </c>
      <c r="T88" s="111"/>
    </row>
    <row r="89" spans="1:20">
      <c r="A89" s="197">
        <v>46272</v>
      </c>
      <c r="B89" s="198" t="str">
        <f t="shared" ca="1" si="8"/>
        <v>Expired</v>
      </c>
      <c r="C89" s="198" t="s">
        <v>1285</v>
      </c>
      <c r="D89" s="198" t="s">
        <v>2288</v>
      </c>
      <c r="E89" s="199" t="e">
        <f>Hráefnaskrá!$D$386/1000</f>
        <v>#VALUE!</v>
      </c>
      <c r="F89" s="198"/>
      <c r="G89" s="198"/>
      <c r="H89" s="198"/>
      <c r="I89" s="198" t="s">
        <v>5559</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t="str">
        <f t="shared" si="3"/>
        <v/>
      </c>
      <c r="T89" s="111"/>
    </row>
    <row r="90" spans="1:20">
      <c r="A90" s="197">
        <v>46272</v>
      </c>
      <c r="B90" s="198" t="str">
        <f t="shared" ca="1" si="8"/>
        <v>Expired</v>
      </c>
      <c r="C90" s="198" t="s">
        <v>382</v>
      </c>
      <c r="D90" s="198" t="s">
        <v>2288</v>
      </c>
      <c r="E90" s="199" t="e">
        <f>Hráefnaskrá!$D$387/1000</f>
        <v>#VALUE!</v>
      </c>
      <c r="F90" s="198"/>
      <c r="G90" s="198"/>
      <c r="H90" s="198"/>
      <c r="I90" s="198" t="s">
        <v>5559</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t="str">
        <f t="shared" si="3"/>
        <v/>
      </c>
      <c r="T90" s="111"/>
    </row>
    <row r="91" spans="1:20">
      <c r="A91" s="197">
        <v>46272</v>
      </c>
      <c r="B91" s="198" t="str">
        <f t="shared" ca="1" si="8"/>
        <v>Expired</v>
      </c>
      <c r="C91" s="198" t="s">
        <v>5593</v>
      </c>
      <c r="D91" s="198" t="s">
        <v>2288</v>
      </c>
      <c r="E91" s="199" t="s">
        <v>5594</v>
      </c>
      <c r="F91" s="198"/>
      <c r="G91" s="198"/>
      <c r="H91" s="198"/>
      <c r="I91" s="198" t="s">
        <v>5559</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2317</v>
      </c>
      <c r="E92" s="199" t="s">
        <v>5595</v>
      </c>
      <c r="F92" s="198"/>
      <c r="G92" s="198"/>
      <c r="H92" s="198"/>
      <c r="I92" s="198" t="s">
        <v>5559</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2317</v>
      </c>
      <c r="E93" s="199" t="s">
        <v>5596</v>
      </c>
      <c r="F93" s="198"/>
      <c r="G93" s="198"/>
      <c r="H93" s="198"/>
      <c r="I93" s="198" t="s">
        <v>5559</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2317</v>
      </c>
      <c r="E94" s="199" t="s">
        <v>5597</v>
      </c>
      <c r="F94" s="198"/>
      <c r="G94" s="198"/>
      <c r="H94" s="198"/>
      <c r="I94" s="198" t="s">
        <v>5559</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2317</v>
      </c>
      <c r="E95" s="199"/>
      <c r="F95" s="198"/>
      <c r="G95" s="198"/>
      <c r="H95" s="198"/>
      <c r="I95" s="198" t="s">
        <v>5556</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5555</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2204</v>
      </c>
      <c r="D97" s="234" t="s">
        <v>2288</v>
      </c>
      <c r="E97" s="235"/>
      <c r="F97" s="234"/>
      <c r="G97" s="234"/>
      <c r="H97" s="234"/>
      <c r="I97" s="234" t="s">
        <v>5556</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5557</v>
      </c>
      <c r="R97" s="111" t="str">
        <f t="shared" si="3"/>
        <v/>
      </c>
      <c r="S97" t="s">
        <v>5566</v>
      </c>
      <c r="T97" s="111">
        <f>IFERROR(INDEX(Magnviðmið!$F$42:$F$51,MATCH($S97,Magnviðmið!$A$42:$A$51,0)),"")</f>
        <v>1088.96</v>
      </c>
    </row>
    <row r="98" spans="1:20">
      <c r="A98" s="197">
        <v>46273</v>
      </c>
      <c r="B98" s="198" t="str">
        <f t="shared" ca="1" si="9"/>
        <v>Expired</v>
      </c>
      <c r="C98" s="198" t="s">
        <v>290</v>
      </c>
      <c r="D98" s="198" t="s">
        <v>2288</v>
      </c>
      <c r="E98" s="199" t="s">
        <v>5571</v>
      </c>
      <c r="F98" s="198"/>
      <c r="G98" s="198"/>
      <c r="H98" s="198"/>
      <c r="I98" s="198" t="s">
        <v>5559</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2288</v>
      </c>
      <c r="E99" s="199">
        <f>Hráefnaskrá!$D$708/1000</f>
        <v>14</v>
      </c>
      <c r="F99" s="198"/>
      <c r="G99" s="198"/>
      <c r="H99" s="198"/>
      <c r="I99" s="198" t="s">
        <v>5559</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2288</v>
      </c>
      <c r="E100" s="199">
        <f>Hráefnaskrá!$D$709/1000</f>
        <v>22</v>
      </c>
      <c r="F100" s="198"/>
      <c r="G100" s="198"/>
      <c r="H100" s="198"/>
      <c r="I100" s="198" t="s">
        <v>5559</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2288</v>
      </c>
      <c r="E101" s="199">
        <f>Hráefnaskrá!$D$710/1000</f>
        <v>29</v>
      </c>
      <c r="F101" s="198"/>
      <c r="G101" s="198"/>
      <c r="H101" s="198"/>
      <c r="I101" s="198" t="s">
        <v>5556</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2288</v>
      </c>
      <c r="E102" s="199">
        <f>Hráefnaskrá!$D$711/1000</f>
        <v>4</v>
      </c>
      <c r="F102" s="198"/>
      <c r="G102" s="198"/>
      <c r="H102" s="198"/>
      <c r="I102" s="198" t="s">
        <v>5556</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2288</v>
      </c>
      <c r="E103" s="199">
        <f>Hráefnaskrá!$D$712/1000</f>
        <v>0.3</v>
      </c>
      <c r="F103" s="198"/>
      <c r="G103" s="198"/>
      <c r="H103" s="198"/>
      <c r="I103" s="198" t="s">
        <v>5556</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2288</v>
      </c>
      <c r="E104" s="199">
        <f>Hráefnaskrá!$D$713/1000</f>
        <v>0.7</v>
      </c>
      <c r="F104" s="198"/>
      <c r="G104" s="198"/>
      <c r="H104" s="198"/>
      <c r="I104" s="198" t="s">
        <v>5556</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2317</v>
      </c>
      <c r="E105" s="199" t="s">
        <v>5561</v>
      </c>
      <c r="F105" s="198"/>
      <c r="G105" s="198"/>
      <c r="H105" s="198"/>
      <c r="I105" s="198" t="s">
        <v>5559</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2317</v>
      </c>
      <c r="E106" s="199" t="s">
        <v>5573</v>
      </c>
      <c r="F106" s="198"/>
      <c r="G106" s="198"/>
      <c r="H106" s="198"/>
      <c r="I106" s="198" t="s">
        <v>5559</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2317</v>
      </c>
      <c r="E107" s="199"/>
      <c r="F107" s="198"/>
      <c r="G107" s="198"/>
      <c r="H107" s="198"/>
      <c r="I107" s="198" t="s">
        <v>5556</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2317</v>
      </c>
      <c r="E108" s="199"/>
      <c r="F108" s="198"/>
      <c r="G108" s="198"/>
      <c r="H108" s="198"/>
      <c r="I108" s="198" t="s">
        <v>5556</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5598</v>
      </c>
      <c r="D109" s="198" t="s">
        <v>2415</v>
      </c>
      <c r="E109" s="199" t="s">
        <v>5561</v>
      </c>
      <c r="F109" s="198"/>
      <c r="G109" s="198"/>
      <c r="H109" s="198"/>
      <c r="I109" s="198" t="s">
        <v>5559</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5555</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2074</v>
      </c>
      <c r="D111" s="234" t="s">
        <v>2288</v>
      </c>
      <c r="E111" s="235">
        <v>600</v>
      </c>
      <c r="F111" s="234"/>
      <c r="G111" s="234"/>
      <c r="H111" s="234"/>
      <c r="I111" s="234" t="s">
        <v>5559</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5557</v>
      </c>
      <c r="R111" s="111">
        <f t="shared" ref="R111:R144" si="11">IFERROR(IF($E111="","",MAX(0,ROUNDUP($E111-N($G111),1))),"")</f>
        <v>600</v>
      </c>
      <c r="S111" t="s">
        <v>5599</v>
      </c>
      <c r="T111" s="111">
        <f>IFERROR(INDEX(Magnviðmið!$F$42:$F$51,MATCH($S111,Magnviðmið!$A$42:$A$51,0)),"")</f>
        <v>1405.18</v>
      </c>
    </row>
    <row r="112" spans="1:20">
      <c r="A112" s="197">
        <v>46274</v>
      </c>
      <c r="B112" s="198" t="str">
        <f t="shared" ca="1" si="10"/>
        <v>Expired</v>
      </c>
      <c r="C112" s="198" t="s">
        <v>418</v>
      </c>
      <c r="D112" s="198" t="s">
        <v>2288</v>
      </c>
      <c r="E112" s="199" t="e">
        <f>Hráefnaskrá!$D$508/1000</f>
        <v>#VALUE!</v>
      </c>
      <c r="F112" s="198"/>
      <c r="G112" s="198"/>
      <c r="H112" s="198"/>
      <c r="I112" s="198" t="s">
        <v>5556</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t="str">
        <f t="shared" si="11"/>
        <v/>
      </c>
      <c r="T112" s="111"/>
    </row>
    <row r="113" spans="1:20">
      <c r="A113" s="197">
        <v>46274</v>
      </c>
      <c r="B113" s="198" t="str">
        <f t="shared" ca="1" si="10"/>
        <v>Expired</v>
      </c>
      <c r="C113" s="198" t="s">
        <v>865</v>
      </c>
      <c r="D113" s="198" t="s">
        <v>2288</v>
      </c>
      <c r="E113" s="199" t="e">
        <f>Hráefnaskrá!$D$509/1000</f>
        <v>#VALUE!</v>
      </c>
      <c r="F113" s="198"/>
      <c r="G113" s="198"/>
      <c r="H113" s="198"/>
      <c r="I113" s="198" t="s">
        <v>5556</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t="str">
        <f t="shared" si="11"/>
        <v/>
      </c>
      <c r="T113" s="111"/>
    </row>
    <row r="114" spans="1:20">
      <c r="A114" s="197">
        <v>46274</v>
      </c>
      <c r="B114" s="198" t="str">
        <f t="shared" ca="1" si="10"/>
        <v>Expired</v>
      </c>
      <c r="C114" s="198" t="s">
        <v>534</v>
      </c>
      <c r="D114" s="198" t="s">
        <v>2288</v>
      </c>
      <c r="E114" s="199" t="e">
        <f>Hráefnaskrá!$D$510/1000</f>
        <v>#VALUE!</v>
      </c>
      <c r="F114" s="198"/>
      <c r="G114" s="198"/>
      <c r="H114" s="198"/>
      <c r="I114" s="198" t="s">
        <v>5556</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t="str">
        <f t="shared" si="11"/>
        <v/>
      </c>
      <c r="T114" s="111"/>
    </row>
    <row r="115" spans="1:20">
      <c r="A115" s="197">
        <v>46274</v>
      </c>
      <c r="B115" s="198" t="str">
        <f t="shared" ca="1" si="10"/>
        <v>Expired</v>
      </c>
      <c r="C115" s="198" t="s">
        <v>382</v>
      </c>
      <c r="D115" s="198" t="s">
        <v>2288</v>
      </c>
      <c r="E115" s="199" t="e">
        <f>Hráefnaskrá!$D$511/1000</f>
        <v>#VALUE!</v>
      </c>
      <c r="F115" s="198"/>
      <c r="G115" s="198"/>
      <c r="H115" s="198"/>
      <c r="I115" s="198" t="s">
        <v>5556</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t="str">
        <f t="shared" si="11"/>
        <v/>
      </c>
      <c r="T115" s="111"/>
    </row>
    <row r="116" spans="1:20">
      <c r="A116" s="197">
        <v>46274</v>
      </c>
      <c r="B116" s="198" t="str">
        <f t="shared" ca="1" si="10"/>
        <v>Expired</v>
      </c>
      <c r="C116" s="198" t="s">
        <v>1442</v>
      </c>
      <c r="D116" s="198" t="s">
        <v>2288</v>
      </c>
      <c r="E116" s="199">
        <f>Hráefnaskrá!$D$512/1000</f>
        <v>0</v>
      </c>
      <c r="F116" s="198"/>
      <c r="G116" s="198"/>
      <c r="H116" s="198"/>
      <c r="I116" s="198" t="s">
        <v>5556</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v>
      </c>
      <c r="T116" s="111"/>
    </row>
    <row r="117" spans="1:20">
      <c r="A117" s="197">
        <v>46274</v>
      </c>
      <c r="B117" s="198" t="str">
        <f t="shared" ca="1" si="10"/>
        <v>Expired</v>
      </c>
      <c r="C117" s="198" t="s">
        <v>508</v>
      </c>
      <c r="D117" s="198" t="s">
        <v>2288</v>
      </c>
      <c r="E117" s="199" t="e">
        <f>Hráefnaskrá!$D$513/1000</f>
        <v>#VALUE!</v>
      </c>
      <c r="F117" s="198"/>
      <c r="G117" s="198"/>
      <c r="H117" s="198"/>
      <c r="I117" s="198" t="s">
        <v>5556</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t="str">
        <f t="shared" si="11"/>
        <v/>
      </c>
      <c r="T117" s="111"/>
    </row>
    <row r="118" spans="1:20">
      <c r="A118" s="197">
        <v>46274</v>
      </c>
      <c r="B118" s="198" t="str">
        <f t="shared" ref="B118:B124" ca="1" si="12">IF($A118&lt;TODAY(),"Expired","Active")</f>
        <v>Expired</v>
      </c>
      <c r="C118" s="198" t="s">
        <v>278</v>
      </c>
      <c r="D118" s="198" t="s">
        <v>2288</v>
      </c>
      <c r="E118" s="199">
        <v>180</v>
      </c>
      <c r="F118" s="198"/>
      <c r="G118" s="198">
        <v>140</v>
      </c>
      <c r="H118" s="198"/>
      <c r="I118" s="198" t="s">
        <v>5559</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2288</v>
      </c>
      <c r="E119" s="199"/>
      <c r="F119" s="198"/>
      <c r="G119" s="198"/>
      <c r="H119" s="198"/>
      <c r="I119" s="198" t="s">
        <v>5556</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2317</v>
      </c>
      <c r="E120" s="199"/>
      <c r="F120" s="198"/>
      <c r="G120" s="198"/>
      <c r="H120" s="198"/>
      <c r="I120" s="198" t="s">
        <v>5556</v>
      </c>
      <c r="J120" s="198"/>
      <c r="K120" s="198"/>
      <c r="L120" s="198"/>
      <c r="M120" s="198"/>
      <c r="N120" s="198"/>
      <c r="O120" s="198"/>
      <c r="P120" s="198"/>
      <c r="Q120" s="198"/>
      <c r="R120" s="111"/>
      <c r="T120" s="111"/>
    </row>
    <row r="121" spans="1:20">
      <c r="A121" s="197">
        <v>46274</v>
      </c>
      <c r="B121" s="198" t="str">
        <f t="shared" ca="1" si="12"/>
        <v>Expired</v>
      </c>
      <c r="C121" s="198" t="s">
        <v>504</v>
      </c>
      <c r="D121" s="198" t="s">
        <v>2317</v>
      </c>
      <c r="E121" s="199" t="s">
        <v>5600</v>
      </c>
      <c r="F121" s="198"/>
      <c r="G121" s="198"/>
      <c r="H121" s="198"/>
      <c r="I121" s="198" t="s">
        <v>5559</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2317</v>
      </c>
      <c r="E122" s="199" t="s">
        <v>5601</v>
      </c>
      <c r="F122" s="198"/>
      <c r="G122" s="198"/>
      <c r="H122" s="198"/>
      <c r="I122" s="198" t="s">
        <v>5559</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2317</v>
      </c>
      <c r="E123" s="199" t="s">
        <v>5595</v>
      </c>
      <c r="F123" s="198"/>
      <c r="G123" s="198"/>
      <c r="H123" s="198"/>
      <c r="I123" s="198" t="s">
        <v>5559</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2317</v>
      </c>
      <c r="E124" s="199"/>
      <c r="F124" s="198"/>
      <c r="G124" s="198"/>
      <c r="H124" s="198"/>
      <c r="I124" s="198" t="s">
        <v>5559</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5555</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1903</v>
      </c>
      <c r="D126" s="234" t="s">
        <v>2288</v>
      </c>
      <c r="E126" s="235"/>
      <c r="F126" s="234"/>
      <c r="G126" s="234"/>
      <c r="H126" s="234"/>
      <c r="I126" s="234" t="s">
        <v>5556</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5557</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2288</v>
      </c>
      <c r="E127" s="199" t="s">
        <v>5602</v>
      </c>
      <c r="F127" s="198"/>
      <c r="G127" s="198"/>
      <c r="H127" s="198"/>
      <c r="I127" s="198" t="s">
        <v>5559</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2643</v>
      </c>
      <c r="D128" s="198" t="s">
        <v>2288</v>
      </c>
      <c r="E128" s="199" t="s">
        <v>5603</v>
      </c>
      <c r="F128" s="198"/>
      <c r="G128" s="198"/>
      <c r="H128" s="198"/>
      <c r="I128" s="198" t="s">
        <v>5559</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2288</v>
      </c>
      <c r="E129" s="199" t="s">
        <v>5604</v>
      </c>
      <c r="F129" s="198"/>
      <c r="G129" s="198" t="s">
        <v>5605</v>
      </c>
      <c r="H129" s="198"/>
      <c r="I129" s="198" t="s">
        <v>5559</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5606</v>
      </c>
      <c r="D130" s="198" t="s">
        <v>2317</v>
      </c>
      <c r="E130" s="199" t="s">
        <v>5561</v>
      </c>
      <c r="F130" s="198"/>
      <c r="G130" s="198"/>
      <c r="H130" s="198"/>
      <c r="I130" s="198" t="s">
        <v>5559</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2317</v>
      </c>
      <c r="E131" s="199" t="s">
        <v>5573</v>
      </c>
      <c r="F131" s="198"/>
      <c r="G131" s="198"/>
      <c r="H131" s="198"/>
      <c r="I131" s="198" t="s">
        <v>5559</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2414</v>
      </c>
      <c r="D132" s="198" t="s">
        <v>2317</v>
      </c>
      <c r="E132" s="199" t="s">
        <v>5607</v>
      </c>
      <c r="F132" s="198"/>
      <c r="G132" s="198"/>
      <c r="H132" s="198"/>
      <c r="I132" s="198" t="s">
        <v>5559</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2317</v>
      </c>
      <c r="E133" s="199"/>
      <c r="F133" s="198"/>
      <c r="G133" s="198"/>
      <c r="H133" s="198"/>
      <c r="I133" s="198" t="s">
        <v>5556</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5583</v>
      </c>
      <c r="D134" s="198" t="s">
        <v>2415</v>
      </c>
      <c r="E134" s="199" t="s">
        <v>5573</v>
      </c>
      <c r="F134" s="198"/>
      <c r="G134" s="198"/>
      <c r="H134" s="198"/>
      <c r="I134" s="198" t="s">
        <v>5559</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5555</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1978</v>
      </c>
      <c r="D136" s="234" t="s">
        <v>2288</v>
      </c>
      <c r="E136" s="235"/>
      <c r="F136" s="234"/>
      <c r="G136" s="234"/>
      <c r="H136" s="234"/>
      <c r="I136" s="234" t="s">
        <v>5556</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5557</v>
      </c>
      <c r="R136" s="111" t="str">
        <f t="shared" si="11"/>
        <v/>
      </c>
      <c r="S136" t="s">
        <v>5586</v>
      </c>
      <c r="T136" s="111">
        <f>IFERROR(INDEX(Magnviðmið!$F$42:$F$51,MATCH($S136,Magnviðmið!$A$42:$A$51,0)),"")</f>
        <v>1178.0999999999999</v>
      </c>
    </row>
    <row r="137" spans="1:20">
      <c r="A137" s="197">
        <v>46276</v>
      </c>
      <c r="B137" s="198" t="str">
        <f t="shared" ca="1" si="15"/>
        <v>Active</v>
      </c>
      <c r="C137" s="198" t="s">
        <v>591</v>
      </c>
      <c r="D137" s="198" t="s">
        <v>2288</v>
      </c>
      <c r="E137" s="199" t="e">
        <f>Hráefnaskrá!$D$373/1000</f>
        <v>#VALUE!</v>
      </c>
      <c r="F137" s="198"/>
      <c r="G137" s="198"/>
      <c r="H137" s="198"/>
      <c r="I137" s="198" t="s">
        <v>5559</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t="str">
        <f t="shared" si="11"/>
        <v/>
      </c>
      <c r="T137" s="111"/>
    </row>
    <row r="138" spans="1:20">
      <c r="A138" s="197">
        <v>46276</v>
      </c>
      <c r="B138" s="198" t="str">
        <f t="shared" ca="1" si="15"/>
        <v>Active</v>
      </c>
      <c r="C138" s="198" t="s">
        <v>548</v>
      </c>
      <c r="D138" s="198" t="s">
        <v>2288</v>
      </c>
      <c r="E138" s="199" t="s">
        <v>5608</v>
      </c>
      <c r="F138" s="198"/>
      <c r="G138" s="198" t="s">
        <v>5609</v>
      </c>
      <c r="H138" s="198" t="s">
        <v>5610</v>
      </c>
      <c r="I138" s="198" t="s">
        <v>5559</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2288</v>
      </c>
      <c r="E139" s="199" t="s">
        <v>5611</v>
      </c>
      <c r="F139" s="198"/>
      <c r="G139" s="198" t="s">
        <v>5612</v>
      </c>
      <c r="H139" s="198" t="s">
        <v>5613</v>
      </c>
      <c r="I139" s="198" t="s">
        <v>5559</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2288</v>
      </c>
      <c r="E140" s="199"/>
      <c r="F140" s="198"/>
      <c r="G140" s="198"/>
      <c r="H140" s="198"/>
      <c r="I140" s="198" t="s">
        <v>5559</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2288</v>
      </c>
      <c r="E141" s="199" t="s">
        <v>5614</v>
      </c>
      <c r="F141" s="198"/>
      <c r="G141" s="198" t="s">
        <v>5615</v>
      </c>
      <c r="H141" s="198" t="s">
        <v>5616</v>
      </c>
      <c r="I141" s="198" t="s">
        <v>5559</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2288</v>
      </c>
      <c r="E142" s="199" t="s">
        <v>5617</v>
      </c>
      <c r="F142" s="198"/>
      <c r="G142" s="198" t="s">
        <v>5618</v>
      </c>
      <c r="H142" s="198" t="s">
        <v>5619</v>
      </c>
      <c r="I142" s="198" t="s">
        <v>5559</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5560</v>
      </c>
      <c r="D143" s="198" t="s">
        <v>2317</v>
      </c>
      <c r="E143" s="199" t="s">
        <v>5620</v>
      </c>
      <c r="F143" s="198"/>
      <c r="G143" s="198"/>
      <c r="H143" s="198"/>
      <c r="I143" s="198" t="s">
        <v>5559</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2317</v>
      </c>
      <c r="E144" s="199"/>
      <c r="F144" s="198"/>
      <c r="G144" s="198"/>
      <c r="H144" s="198"/>
      <c r="I144" s="198" t="s">
        <v>5556</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2317</v>
      </c>
      <c r="E145" s="199"/>
      <c r="F145" s="198"/>
      <c r="G145" s="198"/>
      <c r="H145" s="198"/>
      <c r="I145" s="198" t="s">
        <v>5556</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2317</v>
      </c>
      <c r="E146" s="199"/>
      <c r="F146" s="198"/>
      <c r="G146" s="198"/>
      <c r="H146" s="198"/>
      <c r="I146" s="198" t="s">
        <v>5556</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2317</v>
      </c>
      <c r="E147" s="199"/>
      <c r="F147" s="198"/>
      <c r="G147" s="198"/>
      <c r="H147" s="198"/>
      <c r="I147" s="198" t="s">
        <v>5556</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5555</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5621</v>
      </c>
      <c r="D149" s="341" t="s">
        <v>2288</v>
      </c>
      <c r="E149" s="342"/>
      <c r="F149" s="341"/>
      <c r="G149" s="341"/>
      <c r="H149" s="341"/>
      <c r="I149" s="341" t="s">
        <v>5556</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2288</v>
      </c>
      <c r="E150" s="251"/>
      <c r="F150" s="252"/>
      <c r="G150" s="252"/>
      <c r="H150" s="252"/>
      <c r="I150" s="252" t="s">
        <v>5556</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5622</v>
      </c>
      <c r="D151" s="252" t="s">
        <v>2288</v>
      </c>
      <c r="E151" s="251" t="s">
        <v>5623</v>
      </c>
      <c r="F151" s="252"/>
      <c r="G151" s="252"/>
      <c r="H151" s="252"/>
      <c r="I151" s="252" t="s">
        <v>5559</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2288</v>
      </c>
      <c r="E152" s="251" t="s">
        <v>5568</v>
      </c>
      <c r="F152" s="252"/>
      <c r="G152" s="252"/>
      <c r="H152" s="252"/>
      <c r="I152" s="252" t="s">
        <v>5556</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2317</v>
      </c>
      <c r="E153" s="251"/>
      <c r="F153" s="252"/>
      <c r="G153" s="252"/>
      <c r="H153" s="252"/>
      <c r="I153" s="252" t="s">
        <v>5556</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5606</v>
      </c>
      <c r="D154" s="252" t="s">
        <v>2317</v>
      </c>
      <c r="E154" s="251"/>
      <c r="F154" s="252"/>
      <c r="G154" s="252"/>
      <c r="H154" s="252"/>
      <c r="I154" s="252" t="s">
        <v>5556</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2317</v>
      </c>
      <c r="E155" s="251"/>
      <c r="F155" s="252"/>
      <c r="G155" s="252"/>
      <c r="H155" s="252"/>
      <c r="I155" s="252" t="s">
        <v>5556</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2317</v>
      </c>
      <c r="E156" s="251"/>
      <c r="F156" s="252"/>
      <c r="G156" s="252"/>
      <c r="H156" s="252"/>
      <c r="I156" s="252" t="s">
        <v>5556</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2415</v>
      </c>
      <c r="E157" s="251"/>
      <c r="F157" s="252"/>
      <c r="G157" s="252"/>
      <c r="H157" s="252"/>
      <c r="I157" s="252" t="s">
        <v>5559</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5555</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2333</v>
      </c>
      <c r="D159" s="341" t="s">
        <v>2288</v>
      </c>
      <c r="E159" s="342"/>
      <c r="F159" s="341"/>
      <c r="G159" s="341"/>
      <c r="H159" s="341"/>
      <c r="I159" s="341" t="s">
        <v>5556</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5624</v>
      </c>
      <c r="D160" s="252" t="s">
        <v>2288</v>
      </c>
      <c r="E160" s="251" t="s">
        <v>5604</v>
      </c>
      <c r="F160" s="252"/>
      <c r="G160" s="252"/>
      <c r="H160" s="252"/>
      <c r="I160" s="252" t="s">
        <v>5556</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5625</v>
      </c>
      <c r="D161" s="252" t="s">
        <v>2288</v>
      </c>
      <c r="E161" s="251" t="s">
        <v>5626</v>
      </c>
      <c r="F161" s="252"/>
      <c r="G161" s="252"/>
      <c r="H161" s="252"/>
      <c r="I161" s="252" t="s">
        <v>5559</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2288</v>
      </c>
      <c r="E162" s="251" t="s">
        <v>5627</v>
      </c>
      <c r="F162" s="252"/>
      <c r="G162" s="252"/>
      <c r="H162" s="252"/>
      <c r="I162" s="252" t="s">
        <v>5559</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2288</v>
      </c>
      <c r="E163" s="251" t="s">
        <v>5601</v>
      </c>
      <c r="F163" s="252"/>
      <c r="G163" s="252"/>
      <c r="H163" s="252"/>
      <c r="I163" s="252" t="s">
        <v>5556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2317</v>
      </c>
      <c r="E164" s="251"/>
      <c r="F164" s="252"/>
      <c r="G164" s="252"/>
      <c r="H164" s="252"/>
      <c r="I164" s="252" t="s">
        <v>5556</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2317</v>
      </c>
      <c r="E165" s="251"/>
      <c r="F165" s="252"/>
      <c r="G165" s="252"/>
      <c r="H165" s="252"/>
      <c r="I165" s="252" t="s">
        <v>5556</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2317</v>
      </c>
      <c r="E166" s="251"/>
      <c r="F166" s="252"/>
      <c r="G166" s="252"/>
      <c r="H166" s="252"/>
      <c r="I166" s="252" t="s">
        <v>5556</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2317</v>
      </c>
      <c r="E167" s="251"/>
      <c r="F167" s="252"/>
      <c r="G167" s="252"/>
      <c r="H167" s="252"/>
      <c r="I167" s="252" t="s">
        <v>5556</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2415</v>
      </c>
      <c r="E168" s="251"/>
      <c r="F168" s="252"/>
      <c r="G168" s="252"/>
      <c r="H168" s="252"/>
      <c r="I168" s="252" t="s">
        <v>5556</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5555</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2288</v>
      </c>
      <c r="E170" s="342"/>
      <c r="F170" s="341"/>
      <c r="G170" s="341"/>
      <c r="H170" s="341"/>
      <c r="I170" s="341" t="s">
        <v>5556</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2079</v>
      </c>
      <c r="D171" s="252" t="s">
        <v>2288</v>
      </c>
      <c r="E171" s="251" t="s">
        <v>5628</v>
      </c>
      <c r="F171" s="252"/>
      <c r="G171" s="252"/>
      <c r="H171" s="252"/>
      <c r="I171" s="252" t="s">
        <v>5556</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5629</v>
      </c>
      <c r="D172" s="252" t="s">
        <v>2288</v>
      </c>
      <c r="E172" s="251" t="s">
        <v>5630</v>
      </c>
      <c r="F172" s="252"/>
      <c r="G172" s="252"/>
      <c r="H172" s="252"/>
      <c r="I172" s="252" t="s">
        <v>5556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5631</v>
      </c>
      <c r="D173" s="252" t="s">
        <v>2317</v>
      </c>
      <c r="E173" s="251" t="s">
        <v>5578</v>
      </c>
      <c r="F173" s="252"/>
      <c r="G173" s="252"/>
      <c r="H173" s="252"/>
      <c r="I173" s="252" t="s">
        <v>5556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2317</v>
      </c>
      <c r="E174" s="251"/>
      <c r="F174" s="252"/>
      <c r="G174" s="252"/>
      <c r="H174" s="252"/>
      <c r="I174" s="252" t="s">
        <v>5556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2317</v>
      </c>
      <c r="E175" s="251"/>
      <c r="F175" s="252"/>
      <c r="G175" s="252"/>
      <c r="H175" s="252"/>
      <c r="I175" s="252" t="s">
        <v>5556</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2317</v>
      </c>
      <c r="E176" s="251"/>
      <c r="F176" s="252"/>
      <c r="G176" s="252"/>
      <c r="H176" s="252"/>
      <c r="I176" s="252" t="s">
        <v>5556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5555</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2719</v>
      </c>
      <c r="D178" s="341" t="s">
        <v>2288</v>
      </c>
      <c r="E178" s="342"/>
      <c r="F178" s="341"/>
      <c r="G178" s="341"/>
      <c r="H178" s="341"/>
      <c r="I178" s="341" t="s">
        <v>5556</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5632</v>
      </c>
      <c r="D179" s="252" t="s">
        <v>2288</v>
      </c>
      <c r="E179" s="251" t="s">
        <v>5623</v>
      </c>
      <c r="F179" s="252"/>
      <c r="G179" s="252"/>
      <c r="H179" s="252"/>
      <c r="I179" s="252" t="s">
        <v>5559</v>
      </c>
      <c r="J179" s="252"/>
      <c r="K179" s="252" t="str">
        <f>IFERROR(IF(INDEX(Vöruskrá!$C:$C,MATCH($C179,Vöruskrá!$B:$B,0))=0,"",INDEX(Vöruskrá!$C:$C,MATCH($C179,Vöruskrá!$B:$B,0))),"")</f>
        <v/>
      </c>
      <c r="L179" s="252"/>
      <c r="M179" s="252"/>
      <c r="N179" s="252" t="s">
        <v>5633</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5634</v>
      </c>
      <c r="D180" s="252" t="s">
        <v>2288</v>
      </c>
      <c r="E180" s="251"/>
      <c r="F180" s="252"/>
      <c r="G180" s="252"/>
      <c r="H180" s="252"/>
      <c r="I180" s="252" t="s">
        <v>5556</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5635</v>
      </c>
      <c r="D181" s="252" t="s">
        <v>2288</v>
      </c>
      <c r="E181" s="251"/>
      <c r="F181" s="252"/>
      <c r="G181" s="252"/>
      <c r="H181" s="252"/>
      <c r="I181" s="252" t="s">
        <v>5556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2666</v>
      </c>
      <c r="D182" s="252" t="s">
        <v>2288</v>
      </c>
      <c r="E182" s="251"/>
      <c r="F182" s="252"/>
      <c r="G182" s="252"/>
      <c r="H182" s="252"/>
      <c r="I182" s="252" t="s">
        <v>5556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2566</v>
      </c>
      <c r="D183" s="252" t="s">
        <v>2288</v>
      </c>
      <c r="E183" s="251"/>
      <c r="F183" s="252"/>
      <c r="G183" s="252"/>
      <c r="H183" s="252"/>
      <c r="I183" s="252" t="s">
        <v>5556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2723</v>
      </c>
      <c r="D184" s="252" t="s">
        <v>2288</v>
      </c>
      <c r="E184" s="251"/>
      <c r="F184" s="252"/>
      <c r="G184" s="252"/>
      <c r="H184" s="252"/>
      <c r="I184" s="252" t="s">
        <v>5556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2749</v>
      </c>
      <c r="D185" s="252" t="s">
        <v>2317</v>
      </c>
      <c r="E185" s="251"/>
      <c r="F185" s="252"/>
      <c r="G185" s="252"/>
      <c r="H185" s="252"/>
      <c r="I185" s="252" t="s">
        <v>5556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5636</v>
      </c>
      <c r="D186" s="252" t="s">
        <v>2317</v>
      </c>
      <c r="E186" s="251"/>
      <c r="F186" s="252"/>
      <c r="G186" s="252"/>
      <c r="H186" s="252"/>
      <c r="I186" s="252" t="s">
        <v>5556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2317</v>
      </c>
      <c r="E187" s="251"/>
      <c r="F187" s="252"/>
      <c r="G187" s="252"/>
      <c r="H187" s="252"/>
      <c r="I187" s="252" t="s">
        <v>5556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5570</v>
      </c>
      <c r="D188" s="252" t="s">
        <v>2415</v>
      </c>
      <c r="E188" s="251"/>
      <c r="F188" s="252"/>
      <c r="G188" s="252"/>
      <c r="H188" s="252"/>
      <c r="I188" s="252" t="s">
        <v>5556</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5555</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9" ca="1" si="20">IF($A190&lt;TODAY(),"Expired","Active")</f>
        <v>Active</v>
      </c>
      <c r="C190" s="246" t="s">
        <v>2754</v>
      </c>
      <c r="D190" s="341" t="s">
        <v>2288</v>
      </c>
      <c r="E190" s="342"/>
      <c r="F190" s="341"/>
      <c r="G190" s="341"/>
      <c r="H190" s="341"/>
      <c r="I190" s="341" t="s">
        <v>5556</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c r="B191" s="252"/>
      <c r="C191" s="252"/>
      <c r="D191" s="252"/>
      <c r="E191" s="251"/>
      <c r="F191" s="252"/>
      <c r="G191" s="252"/>
      <c r="H191" s="252"/>
      <c r="I191" s="252"/>
      <c r="J191" s="252"/>
      <c r="K191" s="252"/>
      <c r="L191" s="252"/>
      <c r="M191" s="252"/>
      <c r="N191" s="252"/>
      <c r="O191" s="252"/>
      <c r="P191" s="252"/>
      <c r="Q191" s="252"/>
      <c r="R191" s="111"/>
      <c r="T191" s="111"/>
    </row>
    <row r="192" spans="1:20">
      <c r="A192" s="253">
        <v>46283</v>
      </c>
      <c r="B192" s="252" t="str">
        <f t="shared" ca="1" si="20"/>
        <v>Active</v>
      </c>
      <c r="C192" s="252" t="s">
        <v>1614</v>
      </c>
      <c r="D192" s="252" t="s">
        <v>2288</v>
      </c>
      <c r="E192" s="251"/>
      <c r="F192" s="252"/>
      <c r="G192" s="252"/>
      <c r="H192" s="252"/>
      <c r="I192" s="252" t="s">
        <v>5556</v>
      </c>
      <c r="J192" s="252"/>
      <c r="K192" s="252" t="str">
        <f>IFERROR(IF(INDEX(Vöruskrá!$C:$C,MATCH($C192,Vöruskrá!$B:$B,0))=0,"",INDEX(Vöruskrá!$C:$C,MATCH($C192,Vöruskrá!$B:$B,0))),"")</f>
        <v>Matarstund</v>
      </c>
      <c r="L192" s="252"/>
      <c r="M192" s="252"/>
      <c r="N192" s="252"/>
      <c r="O192" s="252" t="str">
        <f>IFERROR(IF(INDEX(Vöruskrá!$I:$I,MATCH($C192,Vöruskrá!$B:$B,0))=0,"",INDEX(Vöruskrá!$I:$I,MATCH($C192,Vöruskrá!$B:$B,0))),"")</f>
        <v/>
      </c>
      <c r="P192" s="252"/>
      <c r="Q192" s="252"/>
      <c r="R192" s="111"/>
      <c r="T192" s="111"/>
    </row>
    <row r="193" spans="1:20">
      <c r="A193" s="253">
        <v>46283</v>
      </c>
      <c r="B193" s="252" t="str">
        <f t="shared" ca="1" si="20"/>
        <v>Active</v>
      </c>
      <c r="C193" s="252" t="s">
        <v>783</v>
      </c>
      <c r="D193" s="252" t="s">
        <v>2288</v>
      </c>
      <c r="E193" s="251"/>
      <c r="F193" s="252"/>
      <c r="G193" s="252"/>
      <c r="H193" s="252"/>
      <c r="I193" s="252" t="s">
        <v>5556</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c r="T193" s="111"/>
    </row>
    <row r="194" spans="1:20">
      <c r="A194" s="253">
        <v>46283</v>
      </c>
      <c r="B194" s="252" t="str">
        <f t="shared" ca="1" si="20"/>
        <v>Active</v>
      </c>
      <c r="C194" s="252" t="s">
        <v>2159</v>
      </c>
      <c r="D194" s="252" t="s">
        <v>2288</v>
      </c>
      <c r="E194" s="251"/>
      <c r="F194" s="252"/>
      <c r="G194" s="252"/>
      <c r="H194" s="252"/>
      <c r="I194" s="252" t="s">
        <v>5556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c r="T194" s="111"/>
    </row>
    <row r="195" spans="1:20">
      <c r="A195" s="253">
        <v>46283</v>
      </c>
      <c r="B195" s="252" t="str">
        <f t="shared" ca="1" si="20"/>
        <v>Active</v>
      </c>
      <c r="C195" s="252" t="s">
        <v>673</v>
      </c>
      <c r="D195" s="252" t="s">
        <v>2317</v>
      </c>
      <c r="E195" s="251"/>
      <c r="F195" s="252"/>
      <c r="G195" s="252"/>
      <c r="H195" s="252"/>
      <c r="I195" s="252" t="s">
        <v>5556</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c r="T195" s="111"/>
    </row>
    <row r="196" spans="1:20">
      <c r="A196" s="253">
        <v>46283</v>
      </c>
      <c r="B196" s="252" t="str">
        <f t="shared" ca="1" si="20"/>
        <v>Active</v>
      </c>
      <c r="C196" s="252" t="s">
        <v>1088</v>
      </c>
      <c r="D196" s="252" t="s">
        <v>2317</v>
      </c>
      <c r="E196" s="251"/>
      <c r="F196" s="252"/>
      <c r="G196" s="252"/>
      <c r="H196" s="252"/>
      <c r="I196" s="252" t="s">
        <v>5556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1086</v>
      </c>
      <c r="D197" s="252" t="s">
        <v>2317</v>
      </c>
      <c r="E197" s="251"/>
      <c r="F197" s="252"/>
      <c r="G197" s="252"/>
      <c r="H197" s="252"/>
      <c r="I197" s="252" t="s">
        <v>5556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1118</v>
      </c>
      <c r="D198" s="252" t="s">
        <v>2317</v>
      </c>
      <c r="E198" s="251"/>
      <c r="F198" s="252"/>
      <c r="G198" s="252"/>
      <c r="H198" s="252"/>
      <c r="I198" s="252" t="s">
        <v>5556</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c r="T198" s="111"/>
    </row>
    <row r="199" spans="1:20">
      <c r="A199" s="253">
        <v>46283</v>
      </c>
      <c r="B199" s="252" t="str">
        <f t="shared" ca="1" si="20"/>
        <v>Active</v>
      </c>
      <c r="C199" s="252" t="s">
        <v>673</v>
      </c>
      <c r="D199" s="252" t="s">
        <v>2415</v>
      </c>
      <c r="E199" s="251"/>
      <c r="F199" s="252"/>
      <c r="G199" s="252"/>
      <c r="H199" s="252"/>
      <c r="I199" s="252" t="s">
        <v>5556</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c r="T199" s="111"/>
    </row>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557" t="s">
        <v>5637</v>
      </c>
      <c r="B1" s="559"/>
      <c r="C1" s="559"/>
      <c r="D1" s="559"/>
      <c r="E1" s="559"/>
      <c r="F1" s="559"/>
      <c r="G1" s="559"/>
      <c r="H1" s="559"/>
      <c r="I1" s="559"/>
      <c r="J1" s="559"/>
    </row>
    <row r="2" spans="1:10" ht="33.950000000000003" customHeight="1">
      <c r="A2" s="157" t="s">
        <v>2257</v>
      </c>
      <c r="B2" s="157" t="s">
        <v>5638</v>
      </c>
      <c r="C2" s="157" t="s">
        <v>2463</v>
      </c>
      <c r="D2" s="157" t="s">
        <v>5639</v>
      </c>
      <c r="E2" s="157" t="s">
        <v>341</v>
      </c>
      <c r="F2" s="157" t="s">
        <v>5640</v>
      </c>
      <c r="G2" s="157" t="s">
        <v>5641</v>
      </c>
      <c r="H2" s="157" t="s">
        <v>5642</v>
      </c>
      <c r="I2" s="157" t="s">
        <v>1795</v>
      </c>
      <c r="J2" s="157" t="s">
        <v>5643</v>
      </c>
    </row>
    <row r="3" spans="1:10" ht="30" hidden="1" customHeight="1">
      <c r="A3" s="158">
        <v>46188</v>
      </c>
      <c r="B3" s="159" t="s">
        <v>5644</v>
      </c>
      <c r="C3" s="161"/>
      <c r="D3" s="161"/>
      <c r="E3" s="161"/>
      <c r="F3" s="161"/>
      <c r="G3" s="161" t="b">
        <v>1</v>
      </c>
      <c r="H3" s="161" t="b">
        <v>1</v>
      </c>
      <c r="I3" s="160"/>
      <c r="J3" s="160"/>
    </row>
    <row r="4" spans="1:10" ht="30" hidden="1" customHeight="1">
      <c r="A4" s="158">
        <v>46189</v>
      </c>
      <c r="B4" s="159" t="s">
        <v>5645</v>
      </c>
      <c r="C4" s="161"/>
      <c r="D4" s="161"/>
      <c r="E4" s="161"/>
      <c r="F4" s="161"/>
      <c r="G4" s="161" t="b">
        <v>1</v>
      </c>
      <c r="H4" s="161" t="b">
        <v>1</v>
      </c>
      <c r="I4" s="160"/>
      <c r="J4" s="160"/>
    </row>
    <row r="5" spans="1:10" ht="30" hidden="1" customHeight="1">
      <c r="A5" s="158">
        <v>46191</v>
      </c>
      <c r="B5" s="159" t="s">
        <v>5646</v>
      </c>
      <c r="C5" s="161"/>
      <c r="D5" s="161"/>
      <c r="E5" s="161"/>
      <c r="F5" s="161"/>
      <c r="G5" s="161" t="b">
        <v>1</v>
      </c>
      <c r="H5" s="161" t="b">
        <v>1</v>
      </c>
      <c r="I5" s="160"/>
      <c r="J5" s="160"/>
    </row>
    <row r="6" spans="1:10" ht="30" hidden="1" customHeight="1">
      <c r="A6" s="158">
        <v>46192</v>
      </c>
      <c r="B6" s="159" t="s">
        <v>5647</v>
      </c>
      <c r="C6" s="161"/>
      <c r="D6" s="161"/>
      <c r="E6" s="161"/>
      <c r="F6" s="161"/>
      <c r="G6" s="161" t="b">
        <v>1</v>
      </c>
      <c r="H6" s="161" t="b">
        <v>1</v>
      </c>
      <c r="I6" s="160"/>
      <c r="J6" s="160"/>
    </row>
    <row r="7" spans="1:10" ht="30" hidden="1" customHeight="1">
      <c r="A7" s="158">
        <v>46195</v>
      </c>
      <c r="B7" s="159" t="s">
        <v>5648</v>
      </c>
      <c r="C7" s="161"/>
      <c r="D7" s="161"/>
      <c r="E7" s="161"/>
      <c r="F7" s="161"/>
      <c r="G7" s="161" t="b">
        <v>1</v>
      </c>
      <c r="H7" s="161" t="b">
        <v>1</v>
      </c>
      <c r="I7" s="160"/>
      <c r="J7" s="160"/>
    </row>
    <row r="8" spans="1:10" ht="30" hidden="1" customHeight="1">
      <c r="A8" s="158">
        <v>46196</v>
      </c>
      <c r="B8" s="159" t="s">
        <v>5649</v>
      </c>
      <c r="C8" s="161"/>
      <c r="D8" s="161"/>
      <c r="E8" s="161"/>
      <c r="F8" s="161"/>
      <c r="G8" s="161" t="b">
        <v>1</v>
      </c>
      <c r="H8" s="161" t="b">
        <v>1</v>
      </c>
      <c r="I8" s="160"/>
      <c r="J8" s="160"/>
    </row>
    <row r="9" spans="1:10" ht="30" hidden="1" customHeight="1">
      <c r="A9" s="158">
        <v>46197</v>
      </c>
      <c r="B9" s="159" t="s">
        <v>5650</v>
      </c>
      <c r="C9" s="161"/>
      <c r="D9" s="161"/>
      <c r="E9" s="161"/>
      <c r="F9" s="161"/>
      <c r="G9" s="161" t="b">
        <v>1</v>
      </c>
      <c r="H9" s="161" t="b">
        <v>1</v>
      </c>
      <c r="I9" s="160"/>
      <c r="J9" s="160"/>
    </row>
    <row r="10" spans="1:10" ht="30" hidden="1" customHeight="1">
      <c r="A10" s="158">
        <v>46198</v>
      </c>
      <c r="B10" s="159" t="s">
        <v>5651</v>
      </c>
      <c r="C10" s="161"/>
      <c r="D10" s="161"/>
      <c r="E10" s="161"/>
      <c r="F10" s="161"/>
      <c r="G10" s="161" t="b">
        <v>1</v>
      </c>
      <c r="H10" s="161" t="b">
        <v>1</v>
      </c>
      <c r="I10" s="160"/>
      <c r="J10" s="160"/>
    </row>
    <row r="11" spans="1:10" ht="30" hidden="1" customHeight="1">
      <c r="A11" s="158">
        <v>46199</v>
      </c>
      <c r="B11" s="159" t="s">
        <v>5652</v>
      </c>
      <c r="C11" s="161"/>
      <c r="D11" s="161"/>
      <c r="E11" s="161"/>
      <c r="F11" s="161"/>
      <c r="G11" s="161" t="b">
        <v>1</v>
      </c>
      <c r="H11" s="161" t="b">
        <v>1</v>
      </c>
      <c r="I11" s="160"/>
      <c r="J11" s="160"/>
    </row>
    <row r="12" spans="1:10" ht="30" hidden="1" customHeight="1">
      <c r="A12" s="158">
        <v>46202</v>
      </c>
      <c r="B12" s="159" t="s">
        <v>5653</v>
      </c>
      <c r="C12" s="161"/>
      <c r="D12" s="161"/>
      <c r="E12" s="161"/>
      <c r="F12" s="161"/>
      <c r="G12" s="161" t="b">
        <v>0</v>
      </c>
      <c r="H12" s="161" t="b">
        <v>0</v>
      </c>
      <c r="I12" s="160"/>
      <c r="J12" s="160"/>
    </row>
    <row r="13" spans="1:10" ht="30" hidden="1" customHeight="1">
      <c r="A13" s="158">
        <v>46203</v>
      </c>
      <c r="B13" s="159" t="s">
        <v>5654</v>
      </c>
      <c r="C13" s="161" t="s">
        <v>938</v>
      </c>
      <c r="D13" s="161"/>
      <c r="E13" s="161"/>
      <c r="F13" s="161"/>
      <c r="G13" s="161" t="b">
        <v>0</v>
      </c>
      <c r="H13" s="161" t="b">
        <v>0</v>
      </c>
      <c r="I13" s="160"/>
      <c r="J13" s="160"/>
    </row>
    <row r="14" spans="1:10" ht="30" hidden="1" customHeight="1">
      <c r="A14" s="158">
        <v>46204</v>
      </c>
      <c r="B14" s="159" t="s">
        <v>5655</v>
      </c>
      <c r="C14" s="161" t="s">
        <v>935</v>
      </c>
      <c r="D14" s="161"/>
      <c r="E14" s="161"/>
      <c r="F14" s="161"/>
      <c r="G14" s="161" t="b">
        <v>1</v>
      </c>
      <c r="H14" s="161" t="b">
        <v>1</v>
      </c>
      <c r="I14" s="160"/>
      <c r="J14" s="160"/>
    </row>
    <row r="15" spans="1:10" ht="30" hidden="1" customHeight="1">
      <c r="A15" s="158">
        <v>46205</v>
      </c>
      <c r="B15" s="159" t="s">
        <v>5656</v>
      </c>
      <c r="C15" s="161" t="s">
        <v>937</v>
      </c>
      <c r="D15" s="161"/>
      <c r="E15" s="161"/>
      <c r="F15" s="161"/>
      <c r="G15" s="161" t="b">
        <v>1</v>
      </c>
      <c r="H15" s="161" t="b">
        <v>1</v>
      </c>
      <c r="I15" s="160"/>
      <c r="J15" s="160"/>
    </row>
    <row r="16" spans="1:10" ht="30" hidden="1" customHeight="1">
      <c r="A16" s="158">
        <v>46206</v>
      </c>
      <c r="B16" s="159" t="s">
        <v>5657</v>
      </c>
      <c r="C16" s="161" t="s">
        <v>5658</v>
      </c>
      <c r="D16" s="161"/>
      <c r="E16" s="161"/>
      <c r="F16" s="161"/>
      <c r="G16" s="161" t="b">
        <v>1</v>
      </c>
      <c r="H16" s="161" t="b">
        <v>1</v>
      </c>
      <c r="I16" s="160"/>
      <c r="J16" s="160"/>
    </row>
    <row r="17" spans="1:10" ht="30" hidden="1" customHeight="1">
      <c r="A17" s="158">
        <v>46209</v>
      </c>
      <c r="B17" s="159" t="s">
        <v>5659</v>
      </c>
      <c r="C17" s="161" t="s">
        <v>941</v>
      </c>
      <c r="D17" s="161"/>
      <c r="E17" s="161"/>
      <c r="F17" s="161"/>
      <c r="G17" s="161" t="b">
        <v>1</v>
      </c>
      <c r="H17" s="161" t="b">
        <v>1</v>
      </c>
      <c r="I17" s="160"/>
      <c r="J17" s="160"/>
    </row>
    <row r="18" spans="1:10" ht="30" hidden="1" customHeight="1">
      <c r="A18" s="158">
        <v>46210</v>
      </c>
      <c r="B18" s="159" t="s">
        <v>5660</v>
      </c>
      <c r="C18" s="161" t="s">
        <v>938</v>
      </c>
      <c r="D18" s="161"/>
      <c r="E18" s="161"/>
      <c r="F18" s="161"/>
      <c r="G18" s="161" t="b">
        <v>1</v>
      </c>
      <c r="H18" s="161" t="b">
        <v>1</v>
      </c>
      <c r="I18" s="160"/>
      <c r="J18" s="160"/>
    </row>
    <row r="19" spans="1:10" ht="30" hidden="1" customHeight="1">
      <c r="A19" s="158">
        <v>46211</v>
      </c>
      <c r="B19" s="159" t="s">
        <v>5661</v>
      </c>
      <c r="C19" s="161" t="s">
        <v>935</v>
      </c>
      <c r="D19" s="161"/>
      <c r="E19" s="161"/>
      <c r="F19" s="161"/>
      <c r="G19" s="161" t="b">
        <v>1</v>
      </c>
      <c r="H19" s="161" t="b">
        <v>1</v>
      </c>
      <c r="I19" s="160"/>
      <c r="J19" s="160"/>
    </row>
    <row r="20" spans="1:10" ht="30" hidden="1" customHeight="1">
      <c r="A20" s="158">
        <v>46212</v>
      </c>
      <c r="B20" s="159" t="s">
        <v>5662</v>
      </c>
      <c r="C20" s="161" t="s">
        <v>937</v>
      </c>
      <c r="D20" s="161"/>
      <c r="E20" s="161"/>
      <c r="F20" s="161"/>
      <c r="G20" s="161" t="b">
        <v>1</v>
      </c>
      <c r="H20" s="161" t="b">
        <v>1</v>
      </c>
      <c r="I20" s="160"/>
      <c r="J20" s="160"/>
    </row>
    <row r="21" spans="1:10" ht="30" hidden="1" customHeight="1">
      <c r="A21" s="158">
        <v>46213</v>
      </c>
      <c r="B21" s="159" t="s">
        <v>5663</v>
      </c>
      <c r="C21" s="161" t="s">
        <v>940</v>
      </c>
      <c r="D21" s="161"/>
      <c r="E21" s="161"/>
      <c r="F21" s="161"/>
      <c r="G21" s="161" t="b">
        <v>1</v>
      </c>
      <c r="H21" s="161" t="b">
        <v>1</v>
      </c>
      <c r="I21" s="160"/>
      <c r="J21" s="160"/>
    </row>
    <row r="22" spans="1:10" ht="30" hidden="1" customHeight="1">
      <c r="A22" s="158">
        <v>46216</v>
      </c>
      <c r="B22" s="159" t="s">
        <v>5664</v>
      </c>
      <c r="C22" s="161" t="s">
        <v>5658</v>
      </c>
      <c r="D22" s="161"/>
      <c r="E22" s="161"/>
      <c r="F22" s="161"/>
      <c r="G22" s="161" t="b">
        <v>1</v>
      </c>
      <c r="H22" s="161" t="b">
        <v>1</v>
      </c>
      <c r="I22" s="160"/>
      <c r="J22" s="160"/>
    </row>
    <row r="23" spans="1:10" ht="30" hidden="1" customHeight="1">
      <c r="A23" s="158">
        <v>46217</v>
      </c>
      <c r="B23" s="159" t="s">
        <v>5665</v>
      </c>
      <c r="C23" s="161" t="s">
        <v>935</v>
      </c>
      <c r="D23" s="161"/>
      <c r="E23" s="161"/>
      <c r="F23" s="161"/>
      <c r="G23" s="161" t="b">
        <v>1</v>
      </c>
      <c r="H23" s="161" t="b">
        <v>1</v>
      </c>
      <c r="I23" s="160"/>
      <c r="J23" s="160"/>
    </row>
    <row r="24" spans="1:10" ht="30" hidden="1" customHeight="1">
      <c r="A24" s="158">
        <v>46218</v>
      </c>
      <c r="B24" s="159" t="s">
        <v>5666</v>
      </c>
      <c r="C24" s="161" t="s">
        <v>938</v>
      </c>
      <c r="D24" s="161"/>
      <c r="E24" s="161"/>
      <c r="F24" s="161"/>
      <c r="G24" s="161" t="b">
        <v>1</v>
      </c>
      <c r="H24" s="161" t="b">
        <v>1</v>
      </c>
      <c r="I24" s="160"/>
      <c r="J24" s="160"/>
    </row>
    <row r="25" spans="1:10" ht="30" hidden="1" customHeight="1">
      <c r="A25" s="158">
        <v>46219</v>
      </c>
      <c r="B25" s="159" t="s">
        <v>5667</v>
      </c>
      <c r="C25" s="161" t="s">
        <v>937</v>
      </c>
      <c r="D25" s="161"/>
      <c r="E25" s="161"/>
      <c r="F25" s="161"/>
      <c r="G25" s="161" t="b">
        <v>1</v>
      </c>
      <c r="H25" s="161" t="b">
        <v>1</v>
      </c>
      <c r="I25" s="160"/>
      <c r="J25" s="160"/>
    </row>
    <row r="26" spans="1:10" ht="30" hidden="1" customHeight="1">
      <c r="A26" s="158">
        <v>46220</v>
      </c>
      <c r="B26" s="159" t="s">
        <v>5668</v>
      </c>
      <c r="C26" s="161" t="s">
        <v>941</v>
      </c>
      <c r="D26" s="161"/>
      <c r="E26" s="161"/>
      <c r="F26" s="161"/>
      <c r="G26" s="161" t="b">
        <v>1</v>
      </c>
      <c r="H26" s="161" t="b">
        <v>1</v>
      </c>
      <c r="I26" s="160"/>
      <c r="J26" s="160"/>
    </row>
    <row r="27" spans="1:10" ht="30" customHeight="1">
      <c r="A27" s="158">
        <v>46238</v>
      </c>
      <c r="B27" s="159" t="s">
        <v>5669</v>
      </c>
      <c r="C27" s="161" t="s">
        <v>5670</v>
      </c>
      <c r="D27" s="161" t="s">
        <v>5671</v>
      </c>
      <c r="E27" s="161" t="s">
        <v>5672</v>
      </c>
      <c r="F27" s="161">
        <v>31.07</v>
      </c>
      <c r="G27" s="161" t="s">
        <v>3801</v>
      </c>
      <c r="H27" s="161" t="s">
        <v>3801</v>
      </c>
      <c r="I27" s="160" t="s">
        <v>1230</v>
      </c>
      <c r="J27" s="160" t="s">
        <v>1233</v>
      </c>
    </row>
    <row r="28" spans="1:10" ht="30" customHeight="1">
      <c r="A28" s="158">
        <v>46239</v>
      </c>
      <c r="B28" s="159" t="s">
        <v>5673</v>
      </c>
      <c r="C28" s="161" t="s">
        <v>938</v>
      </c>
      <c r="D28" s="161">
        <v>4.08</v>
      </c>
      <c r="E28" s="161" t="s">
        <v>1089</v>
      </c>
      <c r="F28" s="161" t="s">
        <v>5674</v>
      </c>
      <c r="G28" s="161" t="s">
        <v>3801</v>
      </c>
      <c r="H28" s="161" t="s">
        <v>3801</v>
      </c>
      <c r="I28" s="160" t="s">
        <v>5675</v>
      </c>
      <c r="J28" s="160" t="s">
        <v>5676</v>
      </c>
    </row>
    <row r="29" spans="1:10" ht="30" customHeight="1">
      <c r="A29" s="158">
        <v>46240</v>
      </c>
      <c r="B29" s="159" t="s">
        <v>5677</v>
      </c>
      <c r="C29" s="161" t="s">
        <v>935</v>
      </c>
      <c r="D29" s="161" t="s">
        <v>5678</v>
      </c>
      <c r="E29" s="161" t="s">
        <v>5679</v>
      </c>
      <c r="F29" s="161">
        <v>5.08</v>
      </c>
      <c r="G29" s="161" t="s">
        <v>5680</v>
      </c>
      <c r="H29" s="161" t="s">
        <v>3801</v>
      </c>
      <c r="I29" s="160" t="s">
        <v>5681</v>
      </c>
      <c r="J29" s="160" t="s">
        <v>5682</v>
      </c>
    </row>
    <row r="30" spans="1:10" ht="30" customHeight="1">
      <c r="A30" s="158">
        <v>46241</v>
      </c>
      <c r="B30" s="159" t="s">
        <v>5683</v>
      </c>
      <c r="C30" s="161" t="s">
        <v>937</v>
      </c>
      <c r="D30" s="161">
        <v>6.08</v>
      </c>
      <c r="E30" s="161" t="s">
        <v>5672</v>
      </c>
      <c r="F30" s="161">
        <v>6.08</v>
      </c>
      <c r="G30" s="161" t="s">
        <v>3801</v>
      </c>
      <c r="H30" s="161" t="s">
        <v>3801</v>
      </c>
      <c r="I30" s="160" t="s">
        <v>5684</v>
      </c>
      <c r="J30" s="160" t="s">
        <v>5685</v>
      </c>
    </row>
    <row r="31" spans="1:10" ht="30" customHeight="1">
      <c r="A31" s="556"/>
      <c r="B31" s="556"/>
      <c r="C31" s="556"/>
      <c r="D31" s="556"/>
      <c r="E31" s="556"/>
      <c r="F31" s="556"/>
      <c r="G31" s="556"/>
      <c r="H31" s="556"/>
      <c r="I31" s="556"/>
      <c r="J31" s="556"/>
    </row>
    <row r="32" spans="1:10" ht="30" customHeight="1">
      <c r="A32" s="158">
        <v>46244</v>
      </c>
      <c r="B32" s="159" t="s">
        <v>5686</v>
      </c>
      <c r="C32" s="161" t="s">
        <v>941</v>
      </c>
      <c r="D32" s="161">
        <v>7.08</v>
      </c>
      <c r="E32" s="161" t="s">
        <v>5679</v>
      </c>
      <c r="F32" s="161">
        <v>7.08</v>
      </c>
      <c r="G32" s="161" t="s">
        <v>3801</v>
      </c>
      <c r="H32" s="161" t="s">
        <v>3801</v>
      </c>
      <c r="I32" s="160" t="s">
        <v>5687</v>
      </c>
      <c r="J32" s="160" t="s">
        <v>5688</v>
      </c>
    </row>
    <row r="33" spans="1:10" ht="30" customHeight="1">
      <c r="A33" s="158">
        <v>46245</v>
      </c>
      <c r="B33" s="159" t="s">
        <v>5689</v>
      </c>
      <c r="C33" s="161" t="s">
        <v>938</v>
      </c>
      <c r="D33" s="161">
        <v>10.08</v>
      </c>
      <c r="E33" s="161" t="s">
        <v>1089</v>
      </c>
      <c r="F33" s="161">
        <v>10.08</v>
      </c>
      <c r="G33" s="161" t="s">
        <v>3801</v>
      </c>
      <c r="H33" s="161" t="s">
        <v>3801</v>
      </c>
      <c r="I33" s="160" t="s">
        <v>5690</v>
      </c>
      <c r="J33" s="160" t="s">
        <v>5691</v>
      </c>
    </row>
    <row r="34" spans="1:10" ht="30" customHeight="1">
      <c r="A34" s="158">
        <v>46246</v>
      </c>
      <c r="B34" s="159" t="s">
        <v>5666</v>
      </c>
      <c r="C34" s="161" t="s">
        <v>935</v>
      </c>
      <c r="D34" s="161">
        <v>5.08</v>
      </c>
      <c r="E34" s="161" t="s">
        <v>5672</v>
      </c>
      <c r="F34" s="161">
        <v>11.08</v>
      </c>
      <c r="G34" s="161" t="s">
        <v>3801</v>
      </c>
      <c r="H34" s="161" t="s">
        <v>3801</v>
      </c>
      <c r="I34" s="160" t="s">
        <v>5692</v>
      </c>
      <c r="J34" s="160" t="s">
        <v>5693</v>
      </c>
    </row>
    <row r="35" spans="1:10" ht="30" customHeight="1">
      <c r="A35" s="158">
        <v>46247</v>
      </c>
      <c r="B35" s="159" t="s">
        <v>5694</v>
      </c>
      <c r="C35" s="161" t="s">
        <v>937</v>
      </c>
      <c r="D35" s="161">
        <v>12.08</v>
      </c>
      <c r="E35" s="161" t="s">
        <v>5679</v>
      </c>
      <c r="F35" s="161">
        <v>12.08</v>
      </c>
      <c r="G35" s="161" t="s">
        <v>3801</v>
      </c>
      <c r="H35" s="161" t="s">
        <v>3801</v>
      </c>
      <c r="I35" s="160" t="s">
        <v>5695</v>
      </c>
      <c r="J35" s="160" t="s">
        <v>5696</v>
      </c>
    </row>
    <row r="36" spans="1:10" ht="30" customHeight="1">
      <c r="A36" s="158">
        <v>46248</v>
      </c>
      <c r="B36" s="159" t="s">
        <v>5697</v>
      </c>
      <c r="C36" s="161" t="s">
        <v>940</v>
      </c>
      <c r="D36" s="161">
        <v>13.08</v>
      </c>
      <c r="E36" s="161" t="s">
        <v>1089</v>
      </c>
      <c r="F36" s="161">
        <v>13.08</v>
      </c>
      <c r="G36" s="161" t="s">
        <v>3801</v>
      </c>
      <c r="H36" s="161" t="s">
        <v>3801</v>
      </c>
      <c r="I36" s="160" t="s">
        <v>5698</v>
      </c>
      <c r="J36" s="160" t="s">
        <v>5699</v>
      </c>
    </row>
    <row r="37" spans="1:10" ht="30" customHeight="1">
      <c r="A37" s="556"/>
      <c r="B37" s="556"/>
      <c r="C37" s="556"/>
      <c r="D37" s="556"/>
      <c r="E37" s="556"/>
      <c r="F37" s="556"/>
      <c r="G37" s="556"/>
      <c r="H37" s="556"/>
      <c r="I37" s="556"/>
      <c r="J37" s="556"/>
    </row>
    <row r="38" spans="1:10" ht="30" customHeight="1">
      <c r="A38" s="158">
        <v>46251</v>
      </c>
      <c r="B38" s="159" t="s">
        <v>5700</v>
      </c>
      <c r="C38" s="161" t="s">
        <v>5670</v>
      </c>
      <c r="D38" s="161">
        <v>14.08</v>
      </c>
      <c r="E38" s="161" t="s">
        <v>1089</v>
      </c>
      <c r="F38" s="161">
        <v>14.08</v>
      </c>
      <c r="G38" s="161" t="s">
        <v>3801</v>
      </c>
      <c r="H38" s="161" t="s">
        <v>3801</v>
      </c>
      <c r="I38" s="160" t="s">
        <v>5675</v>
      </c>
      <c r="J38" s="160" t="s">
        <v>5676</v>
      </c>
    </row>
    <row r="39" spans="1:10" ht="30" customHeight="1">
      <c r="A39" s="158">
        <v>46252</v>
      </c>
      <c r="B39" s="159" t="s">
        <v>5701</v>
      </c>
      <c r="C39" s="161" t="s">
        <v>938</v>
      </c>
      <c r="D39" s="161">
        <v>17.079999999999998</v>
      </c>
      <c r="E39" s="161" t="s">
        <v>5679</v>
      </c>
      <c r="F39" s="161">
        <v>17.079999999999998</v>
      </c>
      <c r="G39" s="161" t="s">
        <v>3801</v>
      </c>
      <c r="H39" s="161" t="s">
        <v>3801</v>
      </c>
      <c r="I39" s="160" t="s">
        <v>5702</v>
      </c>
      <c r="J39" s="160" t="s">
        <v>5703</v>
      </c>
    </row>
    <row r="40" spans="1:10" ht="30" customHeight="1">
      <c r="A40" s="158">
        <v>46253</v>
      </c>
      <c r="B40" s="159" t="s">
        <v>5704</v>
      </c>
      <c r="C40" s="161" t="s">
        <v>935</v>
      </c>
      <c r="D40" s="161">
        <v>19.079999999999998</v>
      </c>
      <c r="E40" s="161" t="s">
        <v>5672</v>
      </c>
      <c r="F40" s="161">
        <v>18.079999999999998</v>
      </c>
      <c r="G40" s="161" t="s">
        <v>3801</v>
      </c>
      <c r="H40" s="161" t="s">
        <v>3801</v>
      </c>
      <c r="I40" s="160" t="s">
        <v>5705</v>
      </c>
      <c r="J40" s="160" t="s">
        <v>5706</v>
      </c>
    </row>
    <row r="41" spans="1:10" ht="30" customHeight="1">
      <c r="A41" s="158">
        <v>46254</v>
      </c>
      <c r="B41" s="159" t="s">
        <v>5707</v>
      </c>
      <c r="C41" s="161" t="s">
        <v>937</v>
      </c>
      <c r="D41" s="161">
        <v>19.079999999999998</v>
      </c>
      <c r="E41" s="161" t="s">
        <v>1089</v>
      </c>
      <c r="F41" s="161">
        <v>19.079999999999998</v>
      </c>
      <c r="G41" s="161" t="s">
        <v>3801</v>
      </c>
      <c r="H41" s="161" t="s">
        <v>3801</v>
      </c>
      <c r="I41" s="160" t="s">
        <v>5708</v>
      </c>
      <c r="J41" s="160" t="s">
        <v>5709</v>
      </c>
    </row>
    <row r="42" spans="1:10" ht="30" customHeight="1">
      <c r="A42" s="158">
        <v>46255</v>
      </c>
      <c r="B42" s="159" t="s">
        <v>5710</v>
      </c>
      <c r="C42" s="161" t="s">
        <v>5658</v>
      </c>
      <c r="D42" s="161">
        <v>20.079999999999998</v>
      </c>
      <c r="E42" s="161" t="s">
        <v>5672</v>
      </c>
      <c r="F42" s="161">
        <v>20.079999999999998</v>
      </c>
      <c r="G42" s="161" t="s">
        <v>3801</v>
      </c>
      <c r="H42" s="161" t="s">
        <v>3801</v>
      </c>
      <c r="I42" s="160" t="s">
        <v>5684</v>
      </c>
      <c r="J42" s="160" t="s">
        <v>5685</v>
      </c>
    </row>
    <row r="43" spans="1:10" ht="24" customHeight="1">
      <c r="A43" s="556" t="s">
        <v>5711</v>
      </c>
      <c r="B43" s="556"/>
      <c r="C43" s="556"/>
      <c r="D43" s="556"/>
      <c r="E43" s="556"/>
      <c r="F43" s="556"/>
      <c r="G43" s="556"/>
      <c r="H43" s="556"/>
      <c r="I43" s="556"/>
      <c r="J43" s="556"/>
    </row>
    <row r="44" spans="1:10" ht="30" customHeight="1">
      <c r="A44" s="158">
        <v>46258</v>
      </c>
      <c r="B44" s="159" t="s">
        <v>5712</v>
      </c>
      <c r="C44" s="161" t="s">
        <v>941</v>
      </c>
      <c r="D44" s="161">
        <v>21.08</v>
      </c>
      <c r="E44" s="161" t="s">
        <v>5679</v>
      </c>
      <c r="F44" s="161">
        <v>21.08</v>
      </c>
      <c r="G44" s="161" t="s">
        <v>3801</v>
      </c>
      <c r="H44" s="161" t="s">
        <v>3801</v>
      </c>
      <c r="I44" s="160"/>
      <c r="J44" s="160"/>
    </row>
    <row r="45" spans="1:10" ht="30" customHeight="1">
      <c r="A45" s="158">
        <v>46259</v>
      </c>
      <c r="B45" s="159" t="s">
        <v>5713</v>
      </c>
      <c r="C45" s="161" t="s">
        <v>938</v>
      </c>
      <c r="D45" s="161">
        <v>24.08</v>
      </c>
      <c r="E45" s="161" t="s">
        <v>5672</v>
      </c>
      <c r="F45" s="161">
        <v>24.08</v>
      </c>
      <c r="G45" s="161" t="s">
        <v>3801</v>
      </c>
      <c r="H45" s="161" t="s">
        <v>3801</v>
      </c>
      <c r="I45" s="160"/>
      <c r="J45" s="160"/>
    </row>
    <row r="46" spans="1:10" ht="30" customHeight="1">
      <c r="A46" s="158">
        <v>46260</v>
      </c>
      <c r="B46" s="159" t="s">
        <v>5714</v>
      </c>
      <c r="C46" s="161" t="s">
        <v>935</v>
      </c>
      <c r="D46" s="161">
        <v>25.08</v>
      </c>
      <c r="E46" s="161" t="s">
        <v>1089</v>
      </c>
      <c r="F46" s="161">
        <v>25.08</v>
      </c>
      <c r="G46" s="161" t="s">
        <v>3801</v>
      </c>
      <c r="H46" s="161" t="s">
        <v>3801</v>
      </c>
      <c r="I46" s="160"/>
      <c r="J46" s="160"/>
    </row>
    <row r="47" spans="1:10" ht="30" customHeight="1">
      <c r="A47" s="158">
        <v>46261</v>
      </c>
      <c r="B47" s="159" t="s">
        <v>5715</v>
      </c>
      <c r="C47" s="161" t="s">
        <v>937</v>
      </c>
      <c r="D47" s="161">
        <v>26.08</v>
      </c>
      <c r="E47" s="161" t="s">
        <v>5679</v>
      </c>
      <c r="F47" s="161">
        <v>26.08</v>
      </c>
      <c r="G47" s="161" t="s">
        <v>3801</v>
      </c>
      <c r="H47" s="161" t="s">
        <v>3801</v>
      </c>
      <c r="I47" s="160"/>
      <c r="J47" s="160"/>
    </row>
    <row r="48" spans="1:10" ht="29.25" customHeight="1">
      <c r="A48" s="158">
        <v>46262</v>
      </c>
      <c r="B48" s="159" t="s">
        <v>5716</v>
      </c>
      <c r="C48" s="161" t="s">
        <v>940</v>
      </c>
      <c r="D48" s="161">
        <v>27.08</v>
      </c>
      <c r="E48" s="161" t="s">
        <v>5672</v>
      </c>
      <c r="F48" s="161">
        <v>27.08</v>
      </c>
      <c r="G48" s="161" t="s">
        <v>3801</v>
      </c>
      <c r="H48" s="161" t="s">
        <v>3801</v>
      </c>
      <c r="I48" s="160"/>
      <c r="J48" s="160"/>
    </row>
    <row r="49" spans="1:10">
      <c r="A49" s="556"/>
      <c r="B49" s="556"/>
      <c r="C49" s="556"/>
      <c r="D49" s="556"/>
      <c r="E49" s="556"/>
      <c r="F49" s="556"/>
      <c r="G49" s="556"/>
      <c r="H49" s="556"/>
      <c r="I49" s="556"/>
      <c r="J49" s="556"/>
    </row>
    <row r="50" spans="1:10" ht="29.25" customHeight="1">
      <c r="A50" s="158">
        <v>46265</v>
      </c>
      <c r="B50" s="159" t="s">
        <v>5717</v>
      </c>
      <c r="C50" s="161" t="s">
        <v>941</v>
      </c>
      <c r="D50" s="161">
        <v>28.08</v>
      </c>
      <c r="E50" s="161" t="s">
        <v>1089</v>
      </c>
      <c r="F50" s="161">
        <v>28.08</v>
      </c>
      <c r="G50" s="161" t="s">
        <v>3801</v>
      </c>
      <c r="H50" s="161" t="s">
        <v>3801</v>
      </c>
    </row>
    <row r="51" spans="1:10" ht="29.25" customHeight="1">
      <c r="A51" s="158">
        <v>46266</v>
      </c>
      <c r="B51" s="159" t="s">
        <v>5663</v>
      </c>
      <c r="C51" s="161" t="s">
        <v>938</v>
      </c>
      <c r="D51" s="161">
        <v>31.08</v>
      </c>
      <c r="E51" s="161" t="s">
        <v>5679</v>
      </c>
      <c r="F51" s="161">
        <v>31.08</v>
      </c>
      <c r="G51" s="161" t="s">
        <v>3801</v>
      </c>
      <c r="H51" s="161" t="s">
        <v>3801</v>
      </c>
    </row>
    <row r="52" spans="1:10" ht="29.25" customHeight="1">
      <c r="A52" s="158">
        <v>46267</v>
      </c>
      <c r="B52" s="159" t="s">
        <v>5666</v>
      </c>
      <c r="C52" s="161" t="s">
        <v>935</v>
      </c>
      <c r="D52" s="161">
        <v>1.0900000000000001</v>
      </c>
      <c r="E52" s="161" t="s">
        <v>5672</v>
      </c>
      <c r="F52" s="161">
        <v>1.0900000000000001</v>
      </c>
      <c r="G52" s="161" t="s">
        <v>3801</v>
      </c>
      <c r="H52" s="161" t="s">
        <v>3801</v>
      </c>
    </row>
    <row r="53" spans="1:10" ht="29.25" customHeight="1">
      <c r="A53" s="158">
        <v>46268</v>
      </c>
      <c r="B53" t="s">
        <v>5718</v>
      </c>
      <c r="C53" s="161" t="s">
        <v>937</v>
      </c>
      <c r="D53" s="161">
        <v>2.09</v>
      </c>
      <c r="E53" s="161" t="s">
        <v>1089</v>
      </c>
      <c r="F53" s="161">
        <v>2.09</v>
      </c>
      <c r="G53" s="161" t="s">
        <v>3801</v>
      </c>
      <c r="H53" s="161" t="s">
        <v>3801</v>
      </c>
    </row>
    <row r="54" spans="1:10" ht="29.25" customHeight="1">
      <c r="A54" s="158">
        <v>46269</v>
      </c>
      <c r="B54" s="159" t="s">
        <v>5719</v>
      </c>
      <c r="C54" s="161" t="s">
        <v>940</v>
      </c>
      <c r="D54" s="161">
        <v>3.09</v>
      </c>
      <c r="E54" s="161" t="s">
        <v>5679</v>
      </c>
      <c r="F54" s="161">
        <v>2.09</v>
      </c>
      <c r="G54" s="161" t="s">
        <v>3801</v>
      </c>
      <c r="H54" s="161" t="s">
        <v>3801</v>
      </c>
    </row>
    <row r="55" spans="1:10" ht="29.25" customHeight="1">
      <c r="A55" s="556"/>
      <c r="B55" s="556"/>
      <c r="C55" s="556"/>
      <c r="D55" s="556"/>
      <c r="E55" s="556"/>
      <c r="F55" s="556"/>
      <c r="G55" s="556"/>
      <c r="H55" s="556"/>
      <c r="I55" s="556"/>
      <c r="J55" s="556"/>
    </row>
    <row r="56" spans="1:10" ht="29.25" customHeight="1">
      <c r="A56" s="158">
        <v>46272</v>
      </c>
      <c r="B56" t="s">
        <v>5720</v>
      </c>
      <c r="C56" s="161" t="s">
        <v>5670</v>
      </c>
      <c r="D56" s="161">
        <v>4.09</v>
      </c>
      <c r="E56" s="161" t="s">
        <v>5672</v>
      </c>
      <c r="F56" s="161">
        <v>4.09</v>
      </c>
      <c r="G56" s="161" t="s">
        <v>3801</v>
      </c>
      <c r="H56" s="161" t="s">
        <v>3801</v>
      </c>
    </row>
    <row r="57" spans="1:10" ht="29.25" customHeight="1">
      <c r="A57" s="158">
        <v>46273</v>
      </c>
      <c r="B57" t="s">
        <v>5721</v>
      </c>
      <c r="C57" s="161" t="s">
        <v>938</v>
      </c>
      <c r="D57" s="161">
        <v>7.09</v>
      </c>
      <c r="E57" s="161" t="s">
        <v>1089</v>
      </c>
      <c r="F57" s="161">
        <v>7.09</v>
      </c>
      <c r="G57" s="161" t="s">
        <v>3801</v>
      </c>
      <c r="H57" s="161" t="s">
        <v>3801</v>
      </c>
    </row>
    <row r="58" spans="1:10" ht="29.25" customHeight="1">
      <c r="A58" s="158">
        <v>46274</v>
      </c>
      <c r="B58" t="s">
        <v>5722</v>
      </c>
      <c r="C58" s="161" t="s">
        <v>935</v>
      </c>
      <c r="D58" s="161">
        <v>8.08</v>
      </c>
      <c r="E58" s="161" t="s">
        <v>5679</v>
      </c>
      <c r="F58" s="161">
        <v>7.09</v>
      </c>
      <c r="G58" s="161" t="s">
        <v>3801</v>
      </c>
      <c r="H58" s="161" t="s">
        <v>3801</v>
      </c>
    </row>
    <row r="59" spans="1:10" ht="29.25" customHeight="1">
      <c r="A59" s="158">
        <v>46275</v>
      </c>
      <c r="B59" t="s">
        <v>5723</v>
      </c>
      <c r="C59" s="161" t="s">
        <v>937</v>
      </c>
      <c r="D59" s="161">
        <v>9.09</v>
      </c>
      <c r="E59" s="161" t="s">
        <v>5672</v>
      </c>
      <c r="F59" s="161">
        <v>9.09</v>
      </c>
      <c r="G59" s="161" t="s">
        <v>3801</v>
      </c>
      <c r="H59" s="161" t="s">
        <v>3801</v>
      </c>
    </row>
    <row r="60" spans="1:10" ht="29.25" customHeight="1">
      <c r="A60" s="158">
        <v>46276</v>
      </c>
      <c r="B60" t="s">
        <v>5661</v>
      </c>
      <c r="C60" s="161" t="s">
        <v>5658</v>
      </c>
      <c r="D60" s="161">
        <v>10.09</v>
      </c>
      <c r="E60" s="161" t="s">
        <v>1089</v>
      </c>
      <c r="F60" s="161">
        <v>10.09</v>
      </c>
      <c r="G60" s="161" t="s">
        <v>3801</v>
      </c>
      <c r="H60" s="161" t="s">
        <v>3801</v>
      </c>
    </row>
    <row r="61" spans="1:10" ht="29.25" customHeight="1">
      <c r="A61" s="556"/>
      <c r="B61" s="556"/>
      <c r="C61" s="556"/>
      <c r="D61" s="556"/>
      <c r="E61" s="556"/>
      <c r="F61" s="556"/>
      <c r="G61" s="556"/>
      <c r="H61" s="556"/>
      <c r="I61" s="556"/>
      <c r="J61" s="556"/>
    </row>
    <row r="62" spans="1:10" ht="29.25" customHeight="1">
      <c r="A62" s="158">
        <v>46279</v>
      </c>
      <c r="B62" s="159" t="s">
        <v>5724</v>
      </c>
      <c r="C62" s="161" t="s">
        <v>941</v>
      </c>
      <c r="D62" s="229">
        <v>11.09</v>
      </c>
      <c r="E62" s="229" t="s">
        <v>5725</v>
      </c>
      <c r="F62" s="229">
        <v>11.09</v>
      </c>
      <c r="G62" s="161" t="s">
        <v>3801</v>
      </c>
      <c r="H62" s="161" t="s">
        <v>3801</v>
      </c>
      <c r="I62" s="54" t="s">
        <v>5696</v>
      </c>
    </row>
    <row r="63" spans="1:10" ht="29.25" customHeight="1">
      <c r="A63" s="158">
        <v>46280</v>
      </c>
      <c r="B63" s="159" t="s">
        <v>5726</v>
      </c>
      <c r="C63" s="161" t="s">
        <v>938</v>
      </c>
      <c r="D63" s="229">
        <v>14.09</v>
      </c>
      <c r="E63" s="229" t="s">
        <v>1089</v>
      </c>
      <c r="F63" s="229">
        <v>14.09</v>
      </c>
      <c r="G63" s="161" t="s">
        <v>3801</v>
      </c>
      <c r="H63" s="161" t="s">
        <v>3801</v>
      </c>
      <c r="I63" s="54" t="s">
        <v>5727</v>
      </c>
    </row>
    <row r="64" spans="1:10" ht="29.25" customHeight="1">
      <c r="A64" s="158">
        <v>46281</v>
      </c>
      <c r="B64" s="159" t="s">
        <v>5728</v>
      </c>
      <c r="C64" s="161" t="s">
        <v>935</v>
      </c>
      <c r="D64" s="229">
        <v>15.09</v>
      </c>
      <c r="E64" s="336" t="s">
        <v>5729</v>
      </c>
      <c r="F64" s="229">
        <v>14.09</v>
      </c>
      <c r="G64" s="161" t="s">
        <v>3801</v>
      </c>
      <c r="H64" s="161" t="s">
        <v>3801</v>
      </c>
    </row>
    <row r="65" spans="1:10" ht="29.25" customHeight="1">
      <c r="A65" s="158">
        <v>46282</v>
      </c>
      <c r="B65" s="159" t="s">
        <v>5730</v>
      </c>
      <c r="C65" s="161" t="s">
        <v>937</v>
      </c>
      <c r="D65" s="229">
        <v>16.09</v>
      </c>
      <c r="E65" s="229" t="s">
        <v>5672</v>
      </c>
      <c r="F65" s="229">
        <v>16.09</v>
      </c>
      <c r="G65" s="161" t="s">
        <v>3801</v>
      </c>
      <c r="H65" s="161" t="s">
        <v>3801</v>
      </c>
      <c r="I65" s="54" t="s">
        <v>5731</v>
      </c>
    </row>
    <row r="66" spans="1:10" ht="29.25" customHeight="1">
      <c r="A66" s="158">
        <v>46283</v>
      </c>
      <c r="B66" s="159" t="s">
        <v>5732</v>
      </c>
      <c r="C66" s="161" t="s">
        <v>940</v>
      </c>
      <c r="D66" s="229">
        <v>17.09</v>
      </c>
      <c r="E66" s="229" t="s">
        <v>5725</v>
      </c>
      <c r="F66" s="229">
        <v>17.09</v>
      </c>
      <c r="G66" s="161" t="s">
        <v>3801</v>
      </c>
      <c r="H66" s="161" t="s">
        <v>3801</v>
      </c>
    </row>
    <row r="67" spans="1:10" ht="29.25" customHeight="1">
      <c r="A67" s="158" t="s">
        <v>5733</v>
      </c>
      <c r="B67" s="159" t="s">
        <v>5734</v>
      </c>
      <c r="C67" s="161" t="s">
        <v>940</v>
      </c>
      <c r="D67" s="229">
        <v>17.09</v>
      </c>
      <c r="E67" s="229" t="s">
        <v>5725</v>
      </c>
      <c r="F67" s="229">
        <v>17.09</v>
      </c>
      <c r="G67" s="161" t="s">
        <v>3801</v>
      </c>
      <c r="H67" s="161" t="s">
        <v>3801</v>
      </c>
    </row>
    <row r="68" spans="1:10" ht="29.25" customHeight="1">
      <c r="A68" s="556"/>
      <c r="B68" s="556"/>
      <c r="C68" s="556"/>
      <c r="D68" s="556"/>
      <c r="E68" s="556"/>
      <c r="F68" s="556"/>
      <c r="G68" s="556"/>
      <c r="H68" s="556"/>
      <c r="I68" s="556"/>
      <c r="J68" s="556"/>
    </row>
    <row r="69" spans="1:10" ht="29.25" customHeight="1">
      <c r="A69" s="158">
        <v>46286</v>
      </c>
      <c r="B69" s="159" t="s">
        <v>5735</v>
      </c>
      <c r="C69" s="161" t="s">
        <v>938</v>
      </c>
      <c r="D69" s="229">
        <v>18.09</v>
      </c>
      <c r="E69" s="229" t="s">
        <v>1089</v>
      </c>
      <c r="F69" s="229">
        <v>16.09</v>
      </c>
      <c r="G69" s="161" t="s">
        <v>3801</v>
      </c>
      <c r="H69" s="161" t="s">
        <v>3801</v>
      </c>
    </row>
    <row r="70" spans="1:10" ht="29.25" customHeight="1">
      <c r="A70" s="158">
        <v>46287</v>
      </c>
      <c r="B70" s="159" t="s">
        <v>5736</v>
      </c>
      <c r="C70" s="161" t="s">
        <v>5670</v>
      </c>
      <c r="D70" s="229">
        <v>21.09</v>
      </c>
      <c r="E70" s="229" t="s">
        <v>5672</v>
      </c>
      <c r="F70" s="229">
        <v>21.09</v>
      </c>
      <c r="G70" s="161" t="s">
        <v>3801</v>
      </c>
      <c r="H70" s="161" t="s">
        <v>3801</v>
      </c>
    </row>
    <row r="71" spans="1:10" ht="29.25" customHeight="1">
      <c r="A71" s="158">
        <v>46288</v>
      </c>
      <c r="B71" s="159" t="s">
        <v>5737</v>
      </c>
      <c r="C71" s="161" t="s">
        <v>935</v>
      </c>
      <c r="D71" s="229">
        <v>22.09</v>
      </c>
      <c r="E71" s="229" t="s">
        <v>5725</v>
      </c>
      <c r="F71" s="229">
        <v>21.09</v>
      </c>
      <c r="G71" s="161" t="s">
        <v>3801</v>
      </c>
      <c r="H71" s="161" t="s">
        <v>3801</v>
      </c>
    </row>
    <row r="72" spans="1:10" ht="30.75" customHeight="1">
      <c r="A72" s="158">
        <v>46289</v>
      </c>
      <c r="B72" s="159" t="s">
        <v>5707</v>
      </c>
      <c r="C72" s="161" t="s">
        <v>937</v>
      </c>
      <c r="D72" s="229">
        <v>23.09</v>
      </c>
      <c r="E72" s="229" t="s">
        <v>1089</v>
      </c>
      <c r="F72" s="229">
        <v>23.09</v>
      </c>
      <c r="G72" s="161" t="s">
        <v>3801</v>
      </c>
      <c r="H72" s="161" t="s">
        <v>3801</v>
      </c>
    </row>
    <row r="73" spans="1:10" ht="29.25" customHeight="1">
      <c r="A73" s="158">
        <v>46290</v>
      </c>
      <c r="B73" s="159" t="s">
        <v>5710</v>
      </c>
      <c r="C73" s="161" t="s">
        <v>5658</v>
      </c>
      <c r="D73" s="229">
        <v>24.09</v>
      </c>
      <c r="E73" s="229" t="s">
        <v>5725</v>
      </c>
      <c r="F73" s="229">
        <v>24.09</v>
      </c>
      <c r="G73" s="161" t="s">
        <v>3801</v>
      </c>
      <c r="H73" s="161" t="s">
        <v>3801</v>
      </c>
    </row>
    <row r="74" spans="1:10" ht="29.25" customHeight="1">
      <c r="A74" s="556"/>
      <c r="B74" s="556"/>
      <c r="C74" s="556"/>
      <c r="D74" s="556"/>
      <c r="E74" s="556"/>
      <c r="F74" s="556"/>
      <c r="G74" s="556"/>
      <c r="H74" s="556"/>
      <c r="I74" s="556"/>
      <c r="J74" s="556"/>
    </row>
    <row r="75" spans="1:10" ht="30.75" customHeight="1">
      <c r="A75" s="158">
        <v>46293</v>
      </c>
      <c r="B75" s="159" t="s">
        <v>5738</v>
      </c>
      <c r="C75" s="229" t="s">
        <v>941</v>
      </c>
      <c r="D75" s="229">
        <v>25.09</v>
      </c>
      <c r="E75" s="229" t="s">
        <v>5725</v>
      </c>
      <c r="F75" s="229">
        <v>28.09</v>
      </c>
      <c r="G75" s="161" t="s">
        <v>3801</v>
      </c>
      <c r="H75" s="161" t="s">
        <v>3801</v>
      </c>
    </row>
    <row r="76" spans="1:10" ht="30.75" customHeight="1">
      <c r="A76" s="158">
        <v>46294</v>
      </c>
      <c r="B76" s="159" t="s">
        <v>5739</v>
      </c>
      <c r="C76" s="229" t="s">
        <v>938</v>
      </c>
      <c r="D76" s="229">
        <v>28.09</v>
      </c>
      <c r="E76" s="229" t="s">
        <v>1089</v>
      </c>
      <c r="F76" s="229">
        <v>28.09</v>
      </c>
      <c r="G76" s="161" t="s">
        <v>3801</v>
      </c>
      <c r="H76" s="161" t="s">
        <v>3801</v>
      </c>
    </row>
    <row r="77" spans="1:10" ht="30.75" customHeight="1">
      <c r="A77" s="158">
        <v>46295</v>
      </c>
      <c r="B77" s="159" t="s">
        <v>5740</v>
      </c>
      <c r="C77" s="229" t="s">
        <v>935</v>
      </c>
      <c r="D77" s="229">
        <v>29.09</v>
      </c>
      <c r="E77" s="336" t="s">
        <v>5729</v>
      </c>
      <c r="F77" s="229">
        <v>28.09</v>
      </c>
      <c r="G77" s="161" t="s">
        <v>3801</v>
      </c>
      <c r="H77" s="161" t="s">
        <v>3801</v>
      </c>
    </row>
    <row r="78" spans="1:10" ht="30.75" customHeight="1">
      <c r="A78" s="158">
        <v>46296</v>
      </c>
      <c r="B78" s="159" t="s">
        <v>5741</v>
      </c>
      <c r="C78" s="229" t="s">
        <v>937</v>
      </c>
      <c r="D78" s="229">
        <v>30.09</v>
      </c>
      <c r="E78" s="229" t="s">
        <v>5725</v>
      </c>
      <c r="F78" s="229">
        <v>30.09</v>
      </c>
      <c r="G78" s="161" t="s">
        <v>3801</v>
      </c>
      <c r="H78" s="161" t="s">
        <v>3801</v>
      </c>
    </row>
    <row r="79" spans="1:10" ht="30.75" customHeight="1">
      <c r="A79" s="158">
        <v>46297</v>
      </c>
      <c r="B79" s="159" t="s">
        <v>5697</v>
      </c>
      <c r="C79" s="229" t="s">
        <v>940</v>
      </c>
      <c r="D79" s="229">
        <v>1.1000000000000001</v>
      </c>
      <c r="E79" s="229" t="s">
        <v>1089</v>
      </c>
      <c r="F79" s="229">
        <v>1.1000000000000001</v>
      </c>
      <c r="G79" s="161" t="s">
        <v>3801</v>
      </c>
      <c r="H79" s="161" t="s">
        <v>3801</v>
      </c>
    </row>
    <row r="80" spans="1:10" ht="30.75" customHeight="1">
      <c r="A80" s="556"/>
      <c r="B80" s="556"/>
      <c r="C80" s="556"/>
      <c r="D80" s="556"/>
      <c r="E80" s="556"/>
      <c r="F80" s="556"/>
      <c r="G80" s="556"/>
      <c r="H80" s="556"/>
      <c r="I80" s="556"/>
      <c r="J80" s="556"/>
    </row>
    <row r="81" spans="1:10" ht="30.75" customHeight="1">
      <c r="A81" s="158">
        <v>46300</v>
      </c>
      <c r="G81" s="161" t="s">
        <v>5680</v>
      </c>
      <c r="H81" s="161" t="s">
        <v>5680</v>
      </c>
    </row>
    <row r="82" spans="1:10" ht="30.75" customHeight="1">
      <c r="A82" s="158">
        <v>46301</v>
      </c>
      <c r="G82" s="161" t="s">
        <v>5680</v>
      </c>
      <c r="H82" s="161" t="s">
        <v>5680</v>
      </c>
    </row>
    <row r="83" spans="1:10" ht="30.75" customHeight="1">
      <c r="A83" s="158">
        <v>46302</v>
      </c>
      <c r="G83" s="161" t="s">
        <v>5680</v>
      </c>
      <c r="H83" s="161" t="s">
        <v>5680</v>
      </c>
    </row>
    <row r="84" spans="1:10" ht="30.75" customHeight="1">
      <c r="A84" s="158">
        <v>46303</v>
      </c>
      <c r="G84" s="161" t="s">
        <v>5680</v>
      </c>
      <c r="H84" s="161" t="s">
        <v>5680</v>
      </c>
    </row>
    <row r="85" spans="1:10" ht="30.75" customHeight="1">
      <c r="A85" s="158">
        <v>46304</v>
      </c>
      <c r="G85" s="161" t="s">
        <v>5680</v>
      </c>
      <c r="H85" s="161" t="s">
        <v>5680</v>
      </c>
    </row>
    <row r="86" spans="1:10" ht="30.75" customHeight="1">
      <c r="A86" s="556"/>
      <c r="B86" s="556"/>
      <c r="C86" s="556"/>
      <c r="D86" s="556"/>
      <c r="E86" s="556"/>
      <c r="F86" s="556"/>
      <c r="G86" s="556"/>
      <c r="H86" s="556"/>
      <c r="I86" s="556"/>
      <c r="J86" s="556"/>
    </row>
    <row r="87" spans="1:10" ht="30.75" customHeight="1">
      <c r="A87" s="158">
        <v>46307</v>
      </c>
      <c r="G87" s="161" t="s">
        <v>5680</v>
      </c>
      <c r="H87" s="161" t="s">
        <v>5680</v>
      </c>
    </row>
    <row r="88" spans="1:10" ht="30.75" customHeight="1">
      <c r="A88" s="158">
        <v>46308</v>
      </c>
      <c r="G88" s="161" t="s">
        <v>5680</v>
      </c>
      <c r="H88" s="161" t="s">
        <v>5680</v>
      </c>
    </row>
    <row r="89" spans="1:10" ht="30.75" customHeight="1">
      <c r="A89" s="158">
        <v>46309</v>
      </c>
      <c r="G89" s="161" t="s">
        <v>5680</v>
      </c>
      <c r="H89" s="161" t="s">
        <v>5680</v>
      </c>
    </row>
    <row r="90" spans="1:10" ht="30.75" customHeight="1">
      <c r="A90" s="158">
        <v>46310</v>
      </c>
      <c r="G90" s="161" t="s">
        <v>5680</v>
      </c>
      <c r="H90" s="161" t="s">
        <v>5680</v>
      </c>
    </row>
    <row r="91" spans="1:10" ht="30.75" customHeight="1">
      <c r="A91" s="158">
        <v>46311</v>
      </c>
      <c r="G91" s="161" t="s">
        <v>5680</v>
      </c>
      <c r="H91" s="161" t="s">
        <v>5680</v>
      </c>
    </row>
    <row r="92" spans="1:10" ht="30.75" customHeight="1">
      <c r="A92" s="556"/>
      <c r="B92" s="556"/>
      <c r="C92" s="556"/>
      <c r="D92" s="556"/>
      <c r="E92" s="556"/>
      <c r="F92" s="556"/>
      <c r="G92" s="556"/>
      <c r="H92" s="556"/>
      <c r="I92" s="556"/>
      <c r="J92" s="556"/>
    </row>
    <row r="93" spans="1:10" ht="30.75" customHeight="1">
      <c r="A93" s="158">
        <v>46314</v>
      </c>
      <c r="G93" s="161" t="s">
        <v>5680</v>
      </c>
      <c r="H93" s="161" t="s">
        <v>5680</v>
      </c>
    </row>
    <row r="94" spans="1:10" ht="30.75" customHeight="1">
      <c r="A94" s="158">
        <v>46315</v>
      </c>
      <c r="G94" s="161" t="s">
        <v>5680</v>
      </c>
      <c r="H94" s="161" t="s">
        <v>5680</v>
      </c>
    </row>
    <row r="95" spans="1:10" ht="30.75" customHeight="1">
      <c r="A95" s="158">
        <v>46316</v>
      </c>
      <c r="G95" s="161" t="s">
        <v>5680</v>
      </c>
      <c r="H95" s="161" t="s">
        <v>5680</v>
      </c>
    </row>
    <row r="96" spans="1:10" ht="30.75" customHeight="1">
      <c r="A96" s="158">
        <v>46317</v>
      </c>
      <c r="G96" s="161" t="s">
        <v>5680</v>
      </c>
      <c r="H96" s="161" t="s">
        <v>5680</v>
      </c>
    </row>
    <row r="97" spans="1:10" ht="30.75" customHeight="1">
      <c r="A97" s="158">
        <v>46318</v>
      </c>
      <c r="G97" s="161" t="s">
        <v>5680</v>
      </c>
      <c r="H97" s="161" t="s">
        <v>5680</v>
      </c>
    </row>
    <row r="98" spans="1:10" ht="30.75" customHeight="1">
      <c r="A98" s="556"/>
      <c r="B98" s="556"/>
      <c r="C98" s="556"/>
      <c r="D98" s="556"/>
      <c r="E98" s="556"/>
      <c r="F98" s="556"/>
      <c r="G98" s="556"/>
      <c r="H98" s="556"/>
      <c r="I98" s="556"/>
      <c r="J98" s="556"/>
    </row>
    <row r="99" spans="1:10" ht="30.75" customHeight="1">
      <c r="A99" s="158">
        <v>46321</v>
      </c>
      <c r="G99" s="161" t="s">
        <v>5680</v>
      </c>
      <c r="H99" s="161" t="s">
        <v>5680</v>
      </c>
    </row>
    <row r="100" spans="1:10" ht="30.75" customHeight="1">
      <c r="A100" s="158">
        <v>46322</v>
      </c>
      <c r="G100" s="161" t="s">
        <v>5680</v>
      </c>
      <c r="H100" s="161" t="s">
        <v>5680</v>
      </c>
    </row>
    <row r="101" spans="1:10" ht="30.75" customHeight="1">
      <c r="A101" s="158">
        <v>46323</v>
      </c>
      <c r="G101" s="161" t="s">
        <v>5680</v>
      </c>
      <c r="H101" s="161" t="s">
        <v>5680</v>
      </c>
    </row>
    <row r="102" spans="1:10" ht="30.75" customHeight="1">
      <c r="A102" s="158">
        <v>46324</v>
      </c>
      <c r="G102" s="161" t="s">
        <v>5680</v>
      </c>
      <c r="H102" s="161" t="s">
        <v>5680</v>
      </c>
    </row>
    <row r="103" spans="1:10" ht="30.75" customHeight="1">
      <c r="A103" s="158">
        <v>46325</v>
      </c>
      <c r="G103" s="161" t="s">
        <v>5680</v>
      </c>
      <c r="H103" s="161" t="s">
        <v>5680</v>
      </c>
    </row>
    <row r="104" spans="1:10" ht="30.75" customHeight="1">
      <c r="A104" s="556"/>
      <c r="B104" s="556"/>
      <c r="C104" s="556"/>
      <c r="D104" s="556"/>
      <c r="E104" s="556"/>
      <c r="F104" s="556"/>
      <c r="G104" s="556"/>
      <c r="H104" s="556"/>
      <c r="I104" s="556"/>
      <c r="J104" s="556"/>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5742</v>
      </c>
      <c r="B1" s="114"/>
      <c r="C1" s="114"/>
      <c r="D1" s="114"/>
      <c r="E1" s="114"/>
    </row>
    <row r="2" spans="1:5">
      <c r="A2" t="s">
        <v>5426</v>
      </c>
      <c r="B2" t="s">
        <v>5743</v>
      </c>
      <c r="C2" t="s">
        <v>113</v>
      </c>
      <c r="D2" t="s">
        <v>5744</v>
      </c>
      <c r="E2" t="s">
        <v>5745</v>
      </c>
    </row>
    <row r="3" spans="1:5">
      <c r="A3">
        <f>Réttabanki!$X4</f>
        <v>0</v>
      </c>
      <c r="B3" t="str">
        <f>Réttabanki!$B4</f>
        <v>Skólabollur, Kjöt og grænmeti</v>
      </c>
      <c r="C3" t="str">
        <f>IFERROR(INDEX(Vöruskrá!$E:$E,MATCH(Réttabanki!$B4,Vöruskrá!$B:$B,0)),"")</f>
        <v>Kjöt / Alifuglar</v>
      </c>
      <c r="D3" s="115" t="str">
        <f>Réttabanki!$D4</f>
        <v>Kinda- og nautgripakjöt 50% (uppruni Ísland), grænmeti 41% (kartöflur, brokkólí, laukur, gulrætur), kartöflusterkja, salt, krydd (pipar, oregano, basil, paprika)</v>
      </c>
      <c r="E3" s="91">
        <f>Réttabanki!$U4</f>
        <v>0</v>
      </c>
    </row>
    <row r="4" spans="1:5">
      <c r="A4">
        <f>Réttabanki!$X5</f>
        <v>0</v>
      </c>
      <c r="B4" t="str">
        <f>Réttabanki!$B5</f>
        <v>Tómatpuré Doppio Concentrato 800 g (Menu)</v>
      </c>
      <c r="C4" t="str">
        <f>IFERROR(INDEX(Vöruskrá!$E:$E,MATCH(Réttabanki!$B5,Vöruskrá!$B:$B,0)),"")</f>
        <v>Niðursuðuvörur</v>
      </c>
      <c r="D4" s="115" t="str">
        <f>Réttabanki!$D5</f>
        <v>Tómatar</v>
      </c>
      <c r="E4" s="91">
        <f>Réttabanki!$U5</f>
        <v>0</v>
      </c>
    </row>
    <row r="5" spans="1:5">
      <c r="A5">
        <f>Réttabanki!$X6</f>
        <v>0</v>
      </c>
      <c r="B5" t="str">
        <f>Réttabanki!$B6</f>
        <v>Laukur (ferskur)</v>
      </c>
      <c r="C5" t="str">
        <f>IFERROR(INDEX(Vöruskrá!$E:$E,MATCH(Réttabanki!$B6,Vöruskrá!$B:$B,0)),"")</f>
        <v>Grænmeti</v>
      </c>
      <c r="D5" s="115" t="str">
        <f>Réttabanki!$D6</f>
        <v>Laukur</v>
      </c>
      <c r="E5" s="91">
        <f>Réttabanki!$U6</f>
        <v>0</v>
      </c>
    </row>
    <row r="6" spans="1:5">
      <c r="A6">
        <f>Réttabanki!$X7</f>
        <v>0</v>
      </c>
      <c r="B6" t="str">
        <f>Réttabanki!$B7</f>
        <v>Gulrætur (ferskar)</v>
      </c>
      <c r="C6" t="str">
        <f>IFERROR(INDEX(Vöruskrá!$E:$E,MATCH(Réttabanki!$B7,Vöruskrá!$B:$B,0)),"")</f>
        <v>Grænmeti</v>
      </c>
      <c r="D6" s="115" t="str">
        <f>Réttabanki!$D7</f>
        <v>Gulrætur</v>
      </c>
      <c r="E6" s="91">
        <f>Réttabanki!$U7</f>
        <v>0</v>
      </c>
    </row>
    <row r="7" spans="1:5">
      <c r="A7">
        <f>Réttabanki!$X8</f>
        <v>0</v>
      </c>
      <c r="B7" t="str">
        <f>Réttabanki!$B8</f>
        <v>Vatn</v>
      </c>
      <c r="C7" t="str">
        <f>IFERROR(INDEX(Vöruskrá!$E:$E,MATCH(Réttabanki!$B8,Vöruskrá!$B:$B,0)),"")</f>
        <v>Kornvörur og hráefni</v>
      </c>
      <c r="D7" s="115" t="str">
        <f>Réttabanki!$D8</f>
        <v>Vatn</v>
      </c>
      <c r="E7" s="91">
        <f>Réttabanki!$U8</f>
        <v>0</v>
      </c>
    </row>
    <row r="8" spans="1:5">
      <c r="A8">
        <f>Réttabanki!$X9</f>
        <v>0</v>
      </c>
      <c r="B8" t="str">
        <f>Réttabanki!$B9</f>
        <v>Crystal Sugar (Sykur)</v>
      </c>
      <c r="C8" t="str">
        <f>IFERROR(INDEX(Vöruskrá!$E:$E,MATCH(Réttabanki!$B9,Vöruskrá!$B:$B,0)),"")</f>
        <v>Kornvörur og hráefni</v>
      </c>
      <c r="D8" s="115" t="str">
        <f>Réttabanki!$D9</f>
        <v>Súkrósi</v>
      </c>
      <c r="E8" s="91">
        <f>Réttabanki!$U9</f>
        <v>0</v>
      </c>
    </row>
    <row r="9" spans="1:5">
      <c r="A9">
        <f>Réttabanki!$X10</f>
        <v>0</v>
      </c>
      <c r="B9" t="str">
        <f>Réttabanki!$B10</f>
        <v>Oregano</v>
      </c>
      <c r="C9" t="str">
        <f>IFERROR(INDEX(Vöruskrá!$E:$E,MATCH(Réttabanki!$B10,Vöruskrá!$B:$B,0)),"")</f>
        <v>Krydd</v>
      </c>
      <c r="D9" s="115" t="str">
        <f>Réttabanki!$D10</f>
        <v>Oregano 100% (Origanum vulgare L.).</v>
      </c>
      <c r="E9" s="91">
        <f>Réttabanki!$U10</f>
        <v>0</v>
      </c>
    </row>
    <row r="10" spans="1:5">
      <c r="A10">
        <f>Réttabanki!$X11</f>
        <v>0</v>
      </c>
      <c r="B10" t="str">
        <f>Réttabanki!$B11</f>
        <v>Svartur pipar, malaður</v>
      </c>
      <c r="C10" t="str">
        <f>IFERROR(INDEX(Vöruskrá!$E:$E,MATCH(Réttabanki!$B11,Vöruskrá!$B:$B,0)),"")</f>
        <v>Krydd</v>
      </c>
      <c r="D10" s="115" t="str">
        <f>Réttabanki!$D11</f>
        <v>Svartur pipar 100% (Piper nigrum), hitaþurrkað.</v>
      </c>
      <c r="E10" s="91">
        <f>Réttabanki!$U11</f>
        <v>0</v>
      </c>
    </row>
    <row r="11" spans="1:5">
      <c r="A11">
        <f>Réttabanki!$X12</f>
        <v>0</v>
      </c>
      <c r="B11" t="str">
        <f>Réttabanki!$B12</f>
        <v>Hvítlaukur í olíu (Crushed garlic, coarse cut with oil)</v>
      </c>
      <c r="C11" t="str">
        <f>IFERROR(INDEX(Vöruskrá!$E:$E,MATCH(Réttabanki!$B12,Vöruskrá!$B:$B,0)),"")</f>
        <v xml:space="preserve">Grænmeti </v>
      </c>
      <c r="D11" s="115" t="str">
        <f>Réttabanki!$D12</f>
        <v>Hvítlaukur 95%, repjuolía 4%, mjólkursýra (E270) 1%.</v>
      </c>
      <c r="E11" s="91">
        <f>Réttabanki!$U12</f>
        <v>0</v>
      </c>
    </row>
    <row r="12" spans="1:5">
      <c r="A12">
        <f>Réttabanki!$X13</f>
        <v>0</v>
      </c>
      <c r="B12" t="str">
        <f>Réttabanki!$B13</f>
        <v>Borðsalt</v>
      </c>
      <c r="C12" t="str">
        <f>IFERROR(INDEX(Vöruskrá!$E:$E,MATCH(Réttabanki!$B13,Vöruskrá!$B:$B,0)),"")</f>
        <v xml:space="preserve">Krydd </v>
      </c>
      <c r="D12" s="115" t="str">
        <f>Réttabanki!$D13</f>
        <v>Salt (salt, kekkjavarnarefni E535, lyftiefni E500).</v>
      </c>
      <c r="E12" s="91">
        <f>Réttabanki!$U13</f>
        <v>0</v>
      </c>
    </row>
    <row r="13" spans="1:5">
      <c r="A13">
        <f>Réttabanki!$X14</f>
        <v>0</v>
      </c>
      <c r="B13" t="str">
        <f>Réttabanki!$B14</f>
        <v>Tómat kryddblanda</v>
      </c>
      <c r="C13">
        <f>IFERROR(INDEX(Vöruskrá!$E:$E,MATCH(Réttabanki!$B14,Vöruskrá!$B:$B,0)),"")</f>
        <v>0</v>
      </c>
      <c r="D13" s="115">
        <f>Réttabanki!$D14</f>
        <v>0</v>
      </c>
      <c r="E13" s="91">
        <f>Réttabanki!$U14</f>
        <v>0</v>
      </c>
    </row>
    <row r="14" spans="1:5">
      <c r="A14">
        <f>Réttabanki!$X15</f>
        <v>0</v>
      </c>
      <c r="B14" t="str">
        <f>Réttabanki!$B15</f>
        <v>Maizenamjöl (majssterkja)</v>
      </c>
      <c r="C14" t="str">
        <f>IFERROR(INDEX(Vöruskrá!$E:$E,MATCH(Réttabanki!$B15,Vöruskrá!$B:$B,0)),"")</f>
        <v>Kornvörur og hráefni</v>
      </c>
      <c r="D14" s="115" t="str">
        <f>Réttabanki!$D15</f>
        <v>Maíssterkja.</v>
      </c>
      <c r="E14" s="91">
        <f>Réttabanki!$U15</f>
        <v>0</v>
      </c>
    </row>
    <row r="15" spans="1:5">
      <c r="A15">
        <f>Réttabanki!$X16</f>
        <v>0</v>
      </c>
      <c r="B15" t="str">
        <f>Réttabanki!$B16</f>
        <v>Repjuolía</v>
      </c>
      <c r="C15" t="str">
        <f>IFERROR(INDEX(Vöruskrá!$E:$E,MATCH(Réttabanki!$B16,Vöruskrá!$B:$B,0)),"")</f>
        <v>Kornvörur og hráefni</v>
      </c>
      <c r="D15" s="115" t="str">
        <f>Réttabanki!$D16</f>
        <v>Repjuolía</v>
      </c>
      <c r="E15" s="91">
        <f>Réttabanki!$U16</f>
        <v>0</v>
      </c>
    </row>
    <row r="16" spans="1:5">
      <c r="A16">
        <f>Réttabanki!$X17</f>
        <v>0</v>
      </c>
      <c r="B16" t="str">
        <f>Réttabanki!$B17</f>
        <v>Nautakraftur Vegan</v>
      </c>
      <c r="C16" t="str">
        <f>IFERROR(INDEX(Vöruskrá!$E:$E,MATCH(Réttabanki!$B17,Vöruskrá!$B:$B,0)),"")</f>
        <v>Sósur / Dressingar / Kraftar</v>
      </c>
      <c r="D16" s="115" t="str">
        <f>Réttabanki!$D17</f>
        <v>Grænmetiskraftur (vatn, laukur, gulrótþykkni, tómatur, **sellerí**rót, jurtaextrakt), bragðefni, glúkósasíróp, gerþykkni, salt, litarefni (karamellusykur), repjuolía, maltódextrín, sykur.</v>
      </c>
      <c r="E16" s="91">
        <f>Réttabanki!$U17</f>
        <v>0</v>
      </c>
    </row>
    <row r="17" spans="1:5">
      <c r="A17">
        <f>Réttabanki!$X19</f>
        <v>0</v>
      </c>
      <c r="B17" t="str">
        <f>Réttabanki!$B19</f>
        <v>Lambakjöt teningar</v>
      </c>
      <c r="C17" t="str">
        <f>IFERROR(INDEX(Vöruskrá!$E:$E,MATCH(Réttabanki!$B19,Vöruskrá!$B:$B,0)),"")</f>
        <v>Kjöt / Alifuglar</v>
      </c>
      <c r="D17" s="115" t="str">
        <f>Réttabanki!$D19</f>
        <v>Lambakjöt 100% (Ísland)</v>
      </c>
      <c r="E17" s="91">
        <f>Réttabanki!$U19</f>
        <v>0</v>
      </c>
    </row>
    <row r="18" spans="1:5">
      <c r="A18">
        <f>Réttabanki!$X20</f>
        <v>0</v>
      </c>
      <c r="B18" t="str">
        <f>Réttabanki!$B20</f>
        <v>Gulrætur (ferskar)</v>
      </c>
      <c r="C18" t="str">
        <f>IFERROR(INDEX(Vöruskrá!$E:$E,MATCH(Réttabanki!$B20,Vöruskrá!$B:$B,0)),"")</f>
        <v>Grænmeti</v>
      </c>
      <c r="D18" s="115" t="str">
        <f>Réttabanki!$D20</f>
        <v>Gulrætur</v>
      </c>
      <c r="E18" s="91">
        <f>Réttabanki!$U20</f>
        <v>0</v>
      </c>
    </row>
    <row r="19" spans="1:5">
      <c r="A19">
        <f>Réttabanki!$X21</f>
        <v>0</v>
      </c>
      <c r="B19" t="str">
        <f>Réttabanki!$B21</f>
        <v>Paprika (fersk)</v>
      </c>
      <c r="C19" t="str">
        <f>IFERROR(INDEX(Vöruskrá!$E:$E,MATCH(Réttabanki!$B21,Vöruskrá!$B:$B,0)),"")</f>
        <v xml:space="preserve">Grænmeti </v>
      </c>
      <c r="D19" s="115" t="str">
        <f>Réttabanki!$D21</f>
        <v>Fersk paprika</v>
      </c>
      <c r="E19" s="91">
        <f>Réttabanki!$U21</f>
        <v>0</v>
      </c>
    </row>
    <row r="20" spans="1:5">
      <c r="A20">
        <f>Réttabanki!$X22</f>
        <v>0</v>
      </c>
      <c r="B20" t="str">
        <f>Réttabanki!$B22</f>
        <v>Sellerí (ferskt)</v>
      </c>
      <c r="C20" t="str">
        <f>IFERROR(INDEX(Vöruskrá!$E:$E,MATCH(Réttabanki!$B22,Vöruskrá!$B:$B,0)),"")</f>
        <v xml:space="preserve">Grænmeti </v>
      </c>
      <c r="D20" s="115" t="str">
        <f>Réttabanki!$D22</f>
        <v>**Sellerí**</v>
      </c>
      <c r="E20" s="91">
        <f>Réttabanki!$U22</f>
        <v>0</v>
      </c>
    </row>
    <row r="21" spans="1:5">
      <c r="A21">
        <f>Réttabanki!$X23</f>
        <v>0</v>
      </c>
      <c r="B21" t="str">
        <f>Réttabanki!$B23</f>
        <v>Laukur (ferskur)</v>
      </c>
      <c r="C21" t="str">
        <f>IFERROR(INDEX(Vöruskrá!$E:$E,MATCH(Réttabanki!$B23,Vöruskrá!$B:$B,0)),"")</f>
        <v>Grænmeti</v>
      </c>
      <c r="D21" s="115" t="str">
        <f>Réttabanki!$D23</f>
        <v>Laukur</v>
      </c>
      <c r="E21" s="91">
        <f>Réttabanki!$U23</f>
        <v>0</v>
      </c>
    </row>
    <row r="22" spans="1:5">
      <c r="A22">
        <f>Réttabanki!$X24</f>
        <v>0</v>
      </c>
      <c r="B22" t="str">
        <f>Réttabanki!$B24</f>
        <v>Tómatpuré Doppio Concentrato 800 g (Menu)</v>
      </c>
      <c r="C22" t="str">
        <f>IFERROR(INDEX(Vöruskrá!$E:$E,MATCH(Réttabanki!$B24,Vöruskrá!$B:$B,0)),"")</f>
        <v>Niðursuðuvörur</v>
      </c>
      <c r="D22" s="115" t="str">
        <f>Réttabanki!$D24</f>
        <v>Tómatar</v>
      </c>
      <c r="E22" s="91">
        <f>Réttabanki!$U24</f>
        <v>0</v>
      </c>
    </row>
    <row r="23" spans="1:5">
      <c r="A23">
        <f>Réttabanki!$X25</f>
        <v>0</v>
      </c>
      <c r="B23" t="str">
        <f>Réttabanki!$B25</f>
        <v>Borðsalt</v>
      </c>
      <c r="C23" t="str">
        <f>IFERROR(INDEX(Vöruskrá!$E:$E,MATCH(Réttabanki!$B25,Vöruskrá!$B:$B,0)),"")</f>
        <v xml:space="preserve">Krydd </v>
      </c>
      <c r="D23" s="115" t="str">
        <f>Réttabanki!$D25</f>
        <v>Salt (salt, kekkjavarnarefni E535, lyftiefni E500).</v>
      </c>
      <c r="E23" s="91">
        <f>Réttabanki!$U25</f>
        <v>0</v>
      </c>
    </row>
    <row r="24" spans="1:5">
      <c r="A24">
        <f>Réttabanki!$X26</f>
        <v>0</v>
      </c>
      <c r="B24" t="str">
        <f>Réttabanki!$B26</f>
        <v>Svartur pipar, malaður</v>
      </c>
      <c r="C24" t="str">
        <f>IFERROR(INDEX(Vöruskrá!$E:$E,MATCH(Réttabanki!$B26,Vöruskrá!$B:$B,0)),"")</f>
        <v>Krydd</v>
      </c>
      <c r="D24" s="115" t="str">
        <f>Réttabanki!$D26</f>
        <v>Svartur pipar 100% (Piper nigrum), hitaþurrkað.</v>
      </c>
      <c r="E24" s="91">
        <f>Réttabanki!$U26</f>
        <v>0</v>
      </c>
    </row>
    <row r="25" spans="1:5">
      <c r="A25">
        <f>Réttabanki!$X27</f>
        <v>0</v>
      </c>
      <c r="B25" t="str">
        <f>Réttabanki!$B27</f>
        <v>Repjuolía</v>
      </c>
      <c r="C25" t="str">
        <f>IFERROR(INDEX(Vöruskrá!$E:$E,MATCH(Réttabanki!$B27,Vöruskrá!$B:$B,0)),"")</f>
        <v>Kornvörur og hráefni</v>
      </c>
      <c r="D25" s="115" t="str">
        <f>Réttabanki!$D27</f>
        <v>Repjuolía</v>
      </c>
      <c r="E25" s="91">
        <f>Réttabanki!$U27</f>
        <v>0</v>
      </c>
    </row>
    <row r="26" spans="1:5">
      <c r="A26">
        <f>Réttabanki!$X28</f>
        <v>0</v>
      </c>
      <c r="B26" t="str">
        <f>Réttabanki!$B28</f>
        <v>Nautakraftur Vegan</v>
      </c>
      <c r="C26" t="str">
        <f>IFERROR(INDEX(Vöruskrá!$E:$E,MATCH(Réttabanki!$B28,Vöruskrá!$B:$B,0)),"")</f>
        <v>Sósur / Dressingar / Kraftar</v>
      </c>
      <c r="D26" s="115" t="str">
        <f>Réttabanki!$D28</f>
        <v>Grænmetiskraftur (vatn, laukur, gulrótþykkni, tómatur, **sellerí**rót, jurtaextrakt), bragðefni, glúkósasíróp, gerþykkni, salt, litarefni (karamellusykur), repjuolía, maltódextrín, sykur.</v>
      </c>
      <c r="E26" s="91">
        <f>Réttabanki!$U28</f>
        <v>0</v>
      </c>
    </row>
    <row r="27" spans="1:5">
      <c r="A27">
        <f>Réttabanki!$X29</f>
        <v>0</v>
      </c>
      <c r="B27" t="str">
        <f>Réttabanki!$B29</f>
        <v>Hvítlauksduft (Vitlökspulver)</v>
      </c>
      <c r="C27" t="str">
        <f>IFERROR(INDEX(Vöruskrá!$E:$E,MATCH(Réttabanki!$B29,Vöruskrá!$B:$B,0)),"")</f>
        <v>Krydd</v>
      </c>
      <c r="D27" s="115" t="str">
        <f>Réttabanki!$D29</f>
        <v>Hvítlauksduft 100%</v>
      </c>
      <c r="E27" s="91">
        <f>Réttabanki!$U29</f>
        <v>0</v>
      </c>
    </row>
    <row r="28" spans="1:5">
      <c r="A28">
        <f>Réttabanki!$X30</f>
        <v>0</v>
      </c>
      <c r="B28" t="str">
        <f>Réttabanki!$B30</f>
        <v>Timían</v>
      </c>
      <c r="C28">
        <f>IFERROR(INDEX(Vöruskrá!$E:$E,MATCH(Réttabanki!$B30,Vöruskrá!$B:$B,0)),"")</f>
        <v>0</v>
      </c>
      <c r="D28" s="115">
        <f>Réttabanki!$D30</f>
        <v>0</v>
      </c>
      <c r="E28" s="91">
        <f>Réttabanki!$U30</f>
        <v>0</v>
      </c>
    </row>
    <row r="29" spans="1:5">
      <c r="A29">
        <f>Réttabanki!$X31</f>
        <v>0</v>
      </c>
      <c r="B29" t="str">
        <f>Réttabanki!$B31</f>
        <v>Rósmarín (þurrkað)</v>
      </c>
      <c r="C29" t="str">
        <f>IFERROR(INDEX(Vöruskrá!$E:$E,MATCH(Réttabanki!$B31,Vöruskrá!$B:$B,0)),"")</f>
        <v>Krydd</v>
      </c>
      <c r="D29" s="115" t="str">
        <f>Réttabanki!$D31</f>
        <v>Þurrkað rósmarín (Rosmarinus officinalis)</v>
      </c>
      <c r="E29" s="91">
        <f>Réttabanki!$U31</f>
        <v>0</v>
      </c>
    </row>
    <row r="30" spans="1:5">
      <c r="A30">
        <f>Réttabanki!$X32</f>
        <v>0</v>
      </c>
      <c r="B30" t="str">
        <f>Réttabanki!$B32</f>
        <v>Vatn</v>
      </c>
      <c r="C30" t="str">
        <f>IFERROR(INDEX(Vöruskrá!$E:$E,MATCH(Réttabanki!$B32,Vöruskrá!$B:$B,0)),"")</f>
        <v>Kornvörur og hráefni</v>
      </c>
      <c r="D30" s="115" t="str">
        <f>Réttabanki!$D32</f>
        <v>Vatn</v>
      </c>
      <c r="E30" s="91">
        <f>Réttabanki!$U32</f>
        <v>0</v>
      </c>
    </row>
    <row r="31" spans="1:5">
      <c r="A31">
        <f>Réttabanki!$X33</f>
        <v>0</v>
      </c>
      <c r="B31" t="str">
        <f>Réttabanki!$B33</f>
        <v>Maizenamjöl (majssterkja)</v>
      </c>
      <c r="C31" t="str">
        <f>IFERROR(INDEX(Vöruskrá!$E:$E,MATCH(Réttabanki!$B33,Vöruskrá!$B:$B,0)),"")</f>
        <v>Kornvörur og hráefni</v>
      </c>
      <c r="D31" s="115" t="str">
        <f>Réttabanki!$D33</f>
        <v>Maíssterkja.</v>
      </c>
      <c r="E31" s="91">
        <f>Réttabanki!$U33</f>
        <v>0</v>
      </c>
    </row>
    <row r="32" spans="1:5">
      <c r="A32">
        <f>Réttabanki!$X35</f>
        <v>0</v>
      </c>
      <c r="B32" t="str">
        <f>Réttabanki!$B35</f>
        <v>Kjúklingalærkjöt - Rose</v>
      </c>
      <c r="C32" t="str">
        <f>IFERROR(INDEX(Vöruskrá!$E:$E,MATCH(Réttabanki!$B35,Vöruskrá!$B:$B,0)),"")</f>
        <v>Kjöt / Alifuglar</v>
      </c>
      <c r="D32" s="115" t="str">
        <f>Réttabanki!$D35</f>
        <v>Úrbeinuð, skinnlaus kjúklingalæri</v>
      </c>
      <c r="E32" s="91">
        <f>Réttabanki!$U35</f>
        <v>0</v>
      </c>
    </row>
    <row r="33" spans="1:5">
      <c r="A33">
        <f>Réttabanki!$X36</f>
        <v>0</v>
      </c>
      <c r="B33" t="str">
        <f>Réttabanki!$B36</f>
        <v>Paprika (fersk)</v>
      </c>
      <c r="C33" t="str">
        <f>IFERROR(INDEX(Vöruskrá!$E:$E,MATCH(Réttabanki!$B36,Vöruskrá!$B:$B,0)),"")</f>
        <v xml:space="preserve">Grænmeti </v>
      </c>
      <c r="D33" s="115" t="str">
        <f>Réttabanki!$D36</f>
        <v>Fersk paprika</v>
      </c>
      <c r="E33" s="91">
        <f>Réttabanki!$U36</f>
        <v>0</v>
      </c>
    </row>
    <row r="34" spans="1:5">
      <c r="A34">
        <f>Réttabanki!$X37</f>
        <v>0</v>
      </c>
      <c r="B34" t="str">
        <f>Réttabanki!$B37</f>
        <v>Forsteiktur laukur (Pre-fried sliced onions)</v>
      </c>
      <c r="C34" t="str">
        <f>IFERROR(INDEX(Vöruskrá!$E:$E,MATCH(Réttabanki!$B37,Vöruskrá!$B:$B,0)),"")</f>
        <v xml:space="preserve">Grænmeti </v>
      </c>
      <c r="D34" s="115" t="str">
        <f>Réttabanki!$D37</f>
        <v>Laukur (90%), repjuolía (10%).</v>
      </c>
      <c r="E34" s="91">
        <f>Réttabanki!$U37</f>
        <v>0</v>
      </c>
    </row>
    <row r="35" spans="1:5">
      <c r="A35">
        <f>Réttabanki!$X38</f>
        <v>0</v>
      </c>
      <c r="B35" t="str">
        <f>Réttabanki!$B38</f>
        <v>Gulrætur (ferskar)</v>
      </c>
      <c r="C35" t="str">
        <f>IFERROR(INDEX(Vöruskrá!$E:$E,MATCH(Réttabanki!$B38,Vöruskrá!$B:$B,0)),"")</f>
        <v>Grænmeti</v>
      </c>
      <c r="D35" s="115" t="str">
        <f>Réttabanki!$D38</f>
        <v>Gulrætur</v>
      </c>
      <c r="E35" s="91">
        <f>Réttabanki!$U38</f>
        <v>0</v>
      </c>
    </row>
    <row r="36" spans="1:5">
      <c r="A36">
        <f>Réttabanki!$X39</f>
        <v>0</v>
      </c>
      <c r="B36" t="str">
        <f>Réttabanki!$B39</f>
        <v>Kókosmjólk Roland Coconut Milk</v>
      </c>
      <c r="C36" t="str">
        <f>IFERROR(INDEX(Vöruskrá!$E:$E,MATCH(Réttabanki!$B39,Vöruskrá!$B:$B,0)),"")</f>
        <v>Niðursuðuvörur</v>
      </c>
      <c r="D36" s="115" t="str">
        <f>Réttabanki!$D39</f>
        <v>Kókosmjólk, vatn, gúargúmmí.</v>
      </c>
      <c r="E36" s="91">
        <f>Réttabanki!$U39</f>
        <v>0</v>
      </c>
    </row>
    <row r="37" spans="1:5">
      <c r="A37">
        <f>Réttabanki!$X40</f>
        <v>0</v>
      </c>
      <c r="B37" t="str">
        <f>Réttabanki!$B40</f>
        <v>Kjúklingakraftur Vegan (Essential Cuisine)</v>
      </c>
      <c r="C37" t="str">
        <f>IFERROR(INDEX(Vöruskrá!$E:$E,MATCH(Réttabanki!$B40,Vöruskrá!$B:$B,0)),"")</f>
        <v>Sósur / Dressingar / Kraftar</v>
      </c>
      <c r="D37" s="115" t="str">
        <f>Réttabanki!$D40</f>
        <v>Grænmetiskraftur (vatn, laukur, gulrótarsafi, tómatur, jurtaextrakt), glúkósasíróp, bragðefni, salt, gerextrakt, maltódextrín, sykur, sólblómaolía.</v>
      </c>
      <c r="E37" s="91">
        <f>Réttabanki!$U40</f>
        <v>0</v>
      </c>
    </row>
    <row r="38" spans="1:5">
      <c r="A38">
        <f>Réttabanki!$X41</f>
        <v>0</v>
      </c>
      <c r="B38" t="str">
        <f>Réttabanki!$B41</f>
        <v>Hvítlauksduft (Vitlökspulver)</v>
      </c>
      <c r="C38" t="str">
        <f>IFERROR(INDEX(Vöruskrá!$E:$E,MATCH(Réttabanki!$B41,Vöruskrá!$B:$B,0)),"")</f>
        <v>Krydd</v>
      </c>
      <c r="D38" s="115" t="str">
        <f>Réttabanki!$D41</f>
        <v>Hvítlauksduft 100%</v>
      </c>
      <c r="E38" s="91">
        <f>Réttabanki!$U41</f>
        <v>0</v>
      </c>
    </row>
    <row r="39" spans="1:5">
      <c r="A39">
        <f>Réttabanki!$X42</f>
        <v>0</v>
      </c>
      <c r="B39" t="str">
        <f>Réttabanki!$B42</f>
        <v>Maizenamjöl (majssterkja)</v>
      </c>
      <c r="C39" t="str">
        <f>IFERROR(INDEX(Vöruskrá!$E:$E,MATCH(Réttabanki!$B42,Vöruskrá!$B:$B,0)),"")</f>
        <v>Kornvörur og hráefni</v>
      </c>
      <c r="D39" s="115" t="str">
        <f>Réttabanki!$D42</f>
        <v>Maíssterkja.</v>
      </c>
      <c r="E39" s="91">
        <f>Réttabanki!$U42</f>
        <v>0</v>
      </c>
    </row>
    <row r="40" spans="1:5">
      <c r="A40">
        <f>Réttabanki!$X44</f>
        <v>0</v>
      </c>
      <c r="B40" t="str">
        <f>Réttabanki!$B44</f>
        <v>Karríduft (Curry powder)</v>
      </c>
      <c r="C40" t="str">
        <f>IFERROR(INDEX(Vöruskrá!$E:$E,MATCH(Réttabanki!$B44,Vöruskrá!$B:$B,0)),"")</f>
        <v>Krydd</v>
      </c>
      <c r="D40" s="115" t="str">
        <f>Réttabanki!$D44</f>
        <v>Túrmerik, dillfræ, fenugreek (grikkjasmári), kóríander, cayennepipar, svartur pipar, negull.</v>
      </c>
      <c r="E40" s="91">
        <f>Réttabanki!$U44</f>
        <v>0</v>
      </c>
    </row>
    <row r="41" spans="1:5">
      <c r="A41" s="271" t="s">
        <v>5746</v>
      </c>
      <c r="B41" s="274"/>
      <c r="C41" s="274"/>
      <c r="D41" s="275"/>
      <c r="E41" s="276"/>
    </row>
    <row r="42" spans="1:5">
      <c r="A42">
        <f>Réttabanki!$X45</f>
        <v>0</v>
      </c>
      <c r="B42" t="str">
        <f>Réttabanki!$B45</f>
        <v>Borðsalt</v>
      </c>
      <c r="C42" t="str">
        <f>IFERROR(INDEX(Vöruskrá!$E:$E,MATCH(Réttabanki!$B45,Vöruskrá!$B:$B,0)),"")</f>
        <v xml:space="preserve">Krydd </v>
      </c>
      <c r="D42" s="115" t="str">
        <f>Réttabanki!$D45</f>
        <v>Salt (salt, kekkjavarnarefni E535, lyftiefni E500).</v>
      </c>
      <c r="E42" s="91">
        <f>Réttabanki!$U45</f>
        <v>0</v>
      </c>
    </row>
    <row r="43" spans="1:5">
      <c r="A43">
        <f>Réttabanki!$X46</f>
        <v>0</v>
      </c>
      <c r="B43" t="str">
        <f>Réttabanki!$B46</f>
        <v>Svartur pipar, malaður</v>
      </c>
      <c r="C43" t="str">
        <f>IFERROR(INDEX(Vöruskrá!$E:$E,MATCH(Réttabanki!$B46,Vöruskrá!$B:$B,0)),"")</f>
        <v>Krydd</v>
      </c>
      <c r="D43" s="115" t="str">
        <f>Réttabanki!$D46</f>
        <v>Svartur pipar 100% (Piper nigrum), hitaþurrkað.</v>
      </c>
      <c r="E43" s="91">
        <f>Réttabanki!$U46</f>
        <v>0</v>
      </c>
    </row>
    <row r="44" spans="1:5">
      <c r="A44">
        <f>Réttabanki!$X47</f>
        <v>0</v>
      </c>
      <c r="B44" t="str">
        <f>Réttabanki!$B47</f>
        <v>Vatn</v>
      </c>
      <c r="C44" t="str">
        <f>IFERROR(INDEX(Vöruskrá!$E:$E,MATCH(Réttabanki!$B47,Vöruskrá!$B:$B,0)),"")</f>
        <v>Kornvörur og hráefni</v>
      </c>
      <c r="D44" s="115" t="str">
        <f>Réttabanki!$D47</f>
        <v>Vatn</v>
      </c>
      <c r="E44" s="91">
        <f>Réttabanki!$U47</f>
        <v>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f>Réttabanki!$X49</f>
        <v>0</v>
      </c>
      <c r="B56" t="str">
        <f>Réttabanki!$B49</f>
        <v>Kjúklingalæri úrbeinuð</v>
      </c>
      <c r="C56" t="str">
        <f>IFERROR(INDEX(Vöruskrá!$E:$E,MATCH(Réttabanki!$B49,Vöruskrá!$B:$B,0)),"")</f>
        <v>Kjöt / Alifuglar</v>
      </c>
      <c r="D56" s="115" t="str">
        <f>Réttabanki!$D49</f>
        <v>Úrbeinuð og skinnlaus kjúklingalæri 80%, vatn 19%, salt, sykur, þráavarnarefni (E331, E301), sýrustillir (E262).</v>
      </c>
      <c r="E56" s="91">
        <f>Réttabanki!$U49</f>
        <v>0</v>
      </c>
    </row>
    <row r="57" spans="1:5">
      <c r="A57">
        <f>Réttabanki!$X50</f>
        <v>0</v>
      </c>
      <c r="B57" t="str">
        <f>Réttabanki!$B50</f>
        <v>Vatn</v>
      </c>
      <c r="C57" t="str">
        <f>IFERROR(INDEX(Vöruskrá!$E:$E,MATCH(Réttabanki!$B50,Vöruskrá!$B:$B,0)),"")</f>
        <v>Kornvörur og hráefni</v>
      </c>
      <c r="D57" s="115" t="str">
        <f>Réttabanki!$D50</f>
        <v>Vatn</v>
      </c>
      <c r="E57" s="91">
        <f>Réttabanki!$U50</f>
        <v>0</v>
      </c>
    </row>
    <row r="58" spans="1:5">
      <c r="A58">
        <f>Réttabanki!$X51</f>
        <v>0</v>
      </c>
      <c r="B58" t="str">
        <f>Réttabanki!$B51</f>
        <v>Núðlur</v>
      </c>
      <c r="C58" t="str">
        <f>IFERROR(INDEX(Vöruskrá!$E:$E,MATCH(Réttabanki!$B51,Vöruskrá!$B:$B,0)),"")</f>
        <v>Kornvörur og hráefni</v>
      </c>
      <c r="D58" s="115" t="str">
        <f>Réttabanki!$D51</f>
        <v>**Hveiti**semólína, vatn</v>
      </c>
      <c r="E58" s="91">
        <f>Réttabanki!$U51</f>
        <v>0</v>
      </c>
    </row>
    <row r="59" spans="1:5">
      <c r="A59">
        <f>Réttabanki!$X52</f>
        <v>0</v>
      </c>
      <c r="B59" t="str">
        <f>Réttabanki!$B52</f>
        <v>Kjúklingakraftur Vegan (Essential Cuisine)</v>
      </c>
      <c r="C59" t="str">
        <f>IFERROR(INDEX(Vöruskrá!$E:$E,MATCH(Réttabanki!$B52,Vöruskrá!$B:$B,0)),"")</f>
        <v>Sósur / Dressingar / Kraftar</v>
      </c>
      <c r="D59" s="115" t="str">
        <f>Réttabanki!$D52</f>
        <v>Grænmetiskraftur (vatn, laukur, gulrótarsafi, tómatur, jurtaextrakt), glúkósasíróp, bragðefni, salt, gerextrakt, maltódextrín, sykur, sólblómaolía.</v>
      </c>
      <c r="E59" s="91">
        <f>Réttabanki!$U52</f>
        <v>0</v>
      </c>
    </row>
    <row r="60" spans="1:5">
      <c r="A60">
        <f>Réttabanki!$X53</f>
        <v>0</v>
      </c>
      <c r="B60" t="str">
        <f>Réttabanki!$B53</f>
        <v>Gulrætur (ferskar)</v>
      </c>
      <c r="C60" t="str">
        <f>IFERROR(INDEX(Vöruskrá!$E:$E,MATCH(Réttabanki!$B53,Vöruskrá!$B:$B,0)),"")</f>
        <v>Grænmeti</v>
      </c>
      <c r="D60" s="115" t="str">
        <f>Réttabanki!$D53</f>
        <v>Gulrætur</v>
      </c>
      <c r="E60" s="91">
        <f>Réttabanki!$U53</f>
        <v>0</v>
      </c>
    </row>
    <row r="61" spans="1:5">
      <c r="A61">
        <f>Réttabanki!$X54</f>
        <v>0</v>
      </c>
      <c r="B61" t="str">
        <f>Réttabanki!$B54</f>
        <v>Laukur (ferskur)</v>
      </c>
      <c r="C61" t="str">
        <f>IFERROR(INDEX(Vöruskrá!$E:$E,MATCH(Réttabanki!$B54,Vöruskrá!$B:$B,0)),"")</f>
        <v>Grænmeti</v>
      </c>
      <c r="D61" s="115" t="str">
        <f>Réttabanki!$D54</f>
        <v>Laukur</v>
      </c>
      <c r="E61" s="91">
        <f>Réttabanki!$U54</f>
        <v>0</v>
      </c>
    </row>
    <row r="62" spans="1:5">
      <c r="A62">
        <f>Réttabanki!$X55</f>
        <v>0</v>
      </c>
      <c r="B62" t="str">
        <f>Réttabanki!$B55</f>
        <v>Blaðlaukur (ferskur)</v>
      </c>
      <c r="C62" t="str">
        <f>IFERROR(INDEX(Vöruskrá!$E:$E,MATCH(Réttabanki!$B55,Vöruskrá!$B:$B,0)),"")</f>
        <v>Grænmeti</v>
      </c>
      <c r="D62" s="115" t="str">
        <f>Réttabanki!$D55</f>
        <v>Blaðlaukur</v>
      </c>
      <c r="E62" s="91">
        <f>Réttabanki!$U55</f>
        <v>0</v>
      </c>
    </row>
    <row r="63" spans="1:5">
      <c r="A63">
        <f>Réttabanki!$X56</f>
        <v>0</v>
      </c>
      <c r="B63" t="str">
        <f>Réttabanki!$B56</f>
        <v>Sellerí (ferskt)</v>
      </c>
      <c r="C63" t="str">
        <f>IFERROR(INDEX(Vöruskrá!$E:$E,MATCH(Réttabanki!$B56,Vöruskrá!$B:$B,0)),"")</f>
        <v xml:space="preserve">Grænmeti </v>
      </c>
      <c r="D63" s="115" t="str">
        <f>Réttabanki!$D56</f>
        <v>**Sellerí**</v>
      </c>
      <c r="E63" s="91">
        <f>Réttabanki!$U56</f>
        <v>0</v>
      </c>
    </row>
    <row r="64" spans="1:5">
      <c r="A64">
        <f>Réttabanki!$X57</f>
        <v>0</v>
      </c>
      <c r="B64" t="str">
        <f>Réttabanki!$B57</f>
        <v>Hvítlauksduft (Vitlökspulver)</v>
      </c>
      <c r="C64" t="str">
        <f>IFERROR(INDEX(Vöruskrá!$E:$E,MATCH(Réttabanki!$B57,Vöruskrá!$B:$B,0)),"")</f>
        <v>Krydd</v>
      </c>
      <c r="D64" s="115" t="str">
        <f>Réttabanki!$D57</f>
        <v>Hvítlauksduft 100%</v>
      </c>
      <c r="E64" s="91">
        <f>Réttabanki!$U57</f>
        <v>0</v>
      </c>
    </row>
    <row r="65" spans="1:5">
      <c r="A65">
        <f>Réttabanki!$X58</f>
        <v>0</v>
      </c>
      <c r="B65" t="str">
        <f>Réttabanki!$B58</f>
        <v>Repjuolía</v>
      </c>
      <c r="C65" t="str">
        <f>IFERROR(INDEX(Vöruskrá!$E:$E,MATCH(Réttabanki!$B58,Vöruskrá!$B:$B,0)),"")</f>
        <v>Kornvörur og hráefni</v>
      </c>
      <c r="D65" s="115" t="str">
        <f>Réttabanki!$D58</f>
        <v>Repjuolía</v>
      </c>
      <c r="E65" s="91">
        <f>Réttabanki!$U58</f>
        <v>0</v>
      </c>
    </row>
    <row r="66" spans="1:5">
      <c r="A66">
        <f>Réttabanki!$X59</f>
        <v>0</v>
      </c>
      <c r="B66" t="str">
        <f>Réttabanki!$B59</f>
        <v>Steinselja (þurrkuð)</v>
      </c>
      <c r="C66" t="str">
        <f>IFERROR(INDEX(Vöruskrá!$E:$E,MATCH(Réttabanki!$B59,Vöruskrá!$B:$B,0)),"")</f>
        <v>Krydd</v>
      </c>
      <c r="D66" s="115" t="str">
        <f>Réttabanki!$D59</f>
        <v>Þurrkuð steinselja (Petroselinum sativum Hoffm)</v>
      </c>
      <c r="E66" s="91">
        <f>Réttabanki!$U59</f>
        <v>0</v>
      </c>
    </row>
    <row r="67" spans="1:5">
      <c r="A67">
        <f>Réttabanki!$X60</f>
        <v>0</v>
      </c>
      <c r="B67" t="str">
        <f>Réttabanki!$B60</f>
        <v>Borðsalt</v>
      </c>
      <c r="C67" t="str">
        <f>IFERROR(INDEX(Vöruskrá!$E:$E,MATCH(Réttabanki!$B60,Vöruskrá!$B:$B,0)),"")</f>
        <v xml:space="preserve">Krydd </v>
      </c>
      <c r="D67" s="115" t="str">
        <f>Réttabanki!$D60</f>
        <v>Salt (salt, kekkjavarnarefni E535, lyftiefni E500).</v>
      </c>
      <c r="E67" s="91">
        <f>Réttabanki!$U60</f>
        <v>0</v>
      </c>
    </row>
    <row r="68" spans="1:5">
      <c r="A68">
        <f>Réttabanki!$X61</f>
        <v>0</v>
      </c>
      <c r="B68" t="str">
        <f>Réttabanki!$B61</f>
        <v>Svartur pipar, malaður</v>
      </c>
      <c r="C68" t="str">
        <f>IFERROR(INDEX(Vöruskrá!$E:$E,MATCH(Réttabanki!$B61,Vöruskrá!$B:$B,0)),"")</f>
        <v>Krydd</v>
      </c>
      <c r="D68" s="115" t="str">
        <f>Réttabanki!$D61</f>
        <v>Svartur pipar 100% (Piper nigrum), hitaþurrkað.</v>
      </c>
      <c r="E68" s="91">
        <f>Réttabanki!$U61</f>
        <v>0</v>
      </c>
    </row>
    <row r="69" spans="1:5">
      <c r="A69">
        <f>Réttabanki!$X63</f>
        <v>0</v>
      </c>
      <c r="B69" t="str">
        <f>Réttabanki!$B63</f>
        <v>Rifinn ostur – Pizzatopping mozzarella (Ulkjær)</v>
      </c>
      <c r="C69" t="str">
        <f>IFERROR(INDEX(Vöruskrá!$E:$E,MATCH(Réttabanki!$B63,Vöruskrá!$B:$B,0)),"")</f>
        <v>Mjólkurvörur</v>
      </c>
      <c r="D69" s="115" t="str">
        <f>Réttabanki!$D63</f>
        <v>Gerilsneydd **mjólk**, pálmaolía, kekkjavarnarefni (kartöflumjöl), salt, **mjólkursýrugerlar**, ostahleypir (örveruleg).</v>
      </c>
      <c r="E69" s="91">
        <f>Réttabanki!$U63</f>
        <v>0</v>
      </c>
    </row>
    <row r="70" spans="1:5">
      <c r="A70">
        <f>Réttabanki!$X64</f>
        <v>0</v>
      </c>
      <c r="B70" t="str">
        <f>Réttabanki!$B64</f>
        <v>Nýmjólk 1 L (MS)</v>
      </c>
      <c r="C70" t="str">
        <f>IFERROR(INDEX(Vöruskrá!$E:$E,MATCH(Réttabanki!$B64,Vöruskrá!$B:$B,0)),"")</f>
        <v>Mjólkurvörur</v>
      </c>
      <c r="D70" s="115" t="str">
        <f>Réttabanki!$D64</f>
        <v>**Mjólk**, laktasaensím, D-vítamín. Síuð, fitusprengd og gerilsneydd.</v>
      </c>
      <c r="E70" s="91">
        <f>Réttabanki!$U64</f>
        <v>0</v>
      </c>
    </row>
    <row r="71" spans="1:5">
      <c r="A71">
        <f>Réttabanki!$X65</f>
        <v>0</v>
      </c>
      <c r="B71" t="str">
        <f>Réttabanki!$B65</f>
        <v>Matreiðslurjómi (MS)</v>
      </c>
      <c r="C71" t="str">
        <f>IFERROR(INDEX(Vöruskrá!$E:$E,MATCH(Réttabanki!$B65,Vöruskrá!$B:$B,0)),"")</f>
        <v>mjólkurvörur</v>
      </c>
      <c r="D71" s="115" t="str">
        <f>Réttabanki!$D65</f>
        <v>Rjómi (**mjólk**)</v>
      </c>
      <c r="E71" s="91">
        <f>Réttabanki!$U65</f>
        <v>0</v>
      </c>
    </row>
    <row r="72" spans="1:5">
      <c r="A72">
        <f>Réttabanki!$X66</f>
        <v>0</v>
      </c>
      <c r="B72" t="str">
        <f>Réttabanki!$B66</f>
        <v>Brokkolí (ferskt)</v>
      </c>
      <c r="C72" t="str">
        <f>IFERROR(INDEX(Vöruskrá!$E:$E,MATCH(Réttabanki!$B66,Vöruskrá!$B:$B,0)),"")</f>
        <v>Grænmeti</v>
      </c>
      <c r="D72" s="115" t="str">
        <f>Réttabanki!$D66</f>
        <v>Brokkolí</v>
      </c>
      <c r="E72" s="91">
        <f>Réttabanki!$U66</f>
        <v>0</v>
      </c>
    </row>
    <row r="73" spans="1:5">
      <c r="A73">
        <f>Réttabanki!$X67</f>
        <v>0</v>
      </c>
      <c r="B73" t="str">
        <f>Réttabanki!$B67</f>
        <v>Paprika (fersk)</v>
      </c>
      <c r="C73" t="str">
        <f>IFERROR(INDEX(Vöruskrá!$E:$E,MATCH(Réttabanki!$B67,Vöruskrá!$B:$B,0)),"")</f>
        <v xml:space="preserve">Grænmeti </v>
      </c>
      <c r="D73" s="115" t="str">
        <f>Réttabanki!$D67</f>
        <v>Fersk paprika</v>
      </c>
      <c r="E73" s="91">
        <f>Réttabanki!$U67</f>
        <v>0</v>
      </c>
    </row>
    <row r="74" spans="1:5">
      <c r="A74">
        <f>Réttabanki!$X68</f>
        <v>0</v>
      </c>
      <c r="B74" t="str">
        <f>Réttabanki!$B68</f>
        <v>Gulrætur sneiðar</v>
      </c>
      <c r="C74" t="str">
        <f>IFERROR(INDEX(Vöruskrá!$E:$E,MATCH(Réttabanki!$B68,Vöruskrá!$B:$B,0)),"")</f>
        <v>Grænmeti</v>
      </c>
      <c r="D74" s="115" t="str">
        <f>Réttabanki!$D68</f>
        <v>Gulrætur 100%</v>
      </c>
      <c r="E74" s="91">
        <f>Réttabanki!$U68</f>
        <v>0</v>
      </c>
    </row>
    <row r="75" spans="1:5">
      <c r="A75">
        <f>Réttabanki!$X69</f>
        <v>0</v>
      </c>
      <c r="B75" t="str">
        <f>Réttabanki!$B69</f>
        <v>Laukur (ferskur)</v>
      </c>
      <c r="C75" t="str">
        <f>IFERROR(INDEX(Vöruskrá!$E:$E,MATCH(Réttabanki!$B69,Vöruskrá!$B:$B,0)),"")</f>
        <v>Grænmeti</v>
      </c>
      <c r="D75" s="115" t="str">
        <f>Réttabanki!$D69</f>
        <v>Laukur</v>
      </c>
      <c r="E75" s="91">
        <f>Réttabanki!$U69</f>
        <v>0</v>
      </c>
    </row>
    <row r="76" spans="1:5">
      <c r="A76">
        <f>Réttabanki!$X70</f>
        <v>0</v>
      </c>
      <c r="B76" t="str">
        <f>Réttabanki!$B70</f>
        <v>Maizenamjöl (majssterkja)</v>
      </c>
      <c r="C76" t="str">
        <f>IFERROR(INDEX(Vöruskrá!$E:$E,MATCH(Réttabanki!$B70,Vöruskrá!$B:$B,0)),"")</f>
        <v>Kornvörur og hráefni</v>
      </c>
      <c r="D76" s="115" t="str">
        <f>Réttabanki!$D70</f>
        <v>Maíssterkja.</v>
      </c>
      <c r="E76" s="91">
        <f>Réttabanki!$U70</f>
        <v>0</v>
      </c>
    </row>
    <row r="77" spans="1:5">
      <c r="A77">
        <f>Réttabanki!$X71</f>
        <v>0</v>
      </c>
      <c r="B77" t="str">
        <f>Réttabanki!$B71</f>
        <v>Repjuolía</v>
      </c>
      <c r="C77" t="str">
        <f>IFERROR(INDEX(Vöruskrá!$E:$E,MATCH(Réttabanki!$B71,Vöruskrá!$B:$B,0)),"")</f>
        <v>Kornvörur og hráefni</v>
      </c>
      <c r="D77" s="115" t="str">
        <f>Réttabanki!$D71</f>
        <v>Repjuolía</v>
      </c>
      <c r="E77" s="91">
        <f>Réttabanki!$U71</f>
        <v>0</v>
      </c>
    </row>
    <row r="78" spans="1:5">
      <c r="A78">
        <f>Réttabanki!$X72</f>
        <v>0</v>
      </c>
      <c r="B78" t="str">
        <f>Réttabanki!$B72</f>
        <v>Hvítlauksduft (Vitlökspulver)</v>
      </c>
      <c r="C78" t="str">
        <f>IFERROR(INDEX(Vöruskrá!$E:$E,MATCH(Réttabanki!$B72,Vöruskrá!$B:$B,0)),"")</f>
        <v>Krydd</v>
      </c>
      <c r="D78" s="115" t="str">
        <f>Réttabanki!$D72</f>
        <v>Hvítlauksduft 100%</v>
      </c>
      <c r="E78" s="91">
        <f>Réttabanki!$U72</f>
        <v>0</v>
      </c>
    </row>
    <row r="79" spans="1:5">
      <c r="A79">
        <f>Réttabanki!$X73</f>
        <v>0</v>
      </c>
      <c r="B79" t="str">
        <f>Réttabanki!$B73</f>
        <v>Borðsalt</v>
      </c>
      <c r="C79" t="str">
        <f>IFERROR(INDEX(Vöruskrá!$E:$E,MATCH(Réttabanki!$B73,Vöruskrá!$B:$B,0)),"")</f>
        <v xml:space="preserve">Krydd </v>
      </c>
      <c r="D79" s="115" t="str">
        <f>Réttabanki!$D73</f>
        <v>Salt (salt, kekkjavarnarefni E535, lyftiefni E500).</v>
      </c>
      <c r="E79" s="91">
        <f>Réttabanki!$U73</f>
        <v>0</v>
      </c>
    </row>
    <row r="80" spans="1:5">
      <c r="A80">
        <f>Réttabanki!$X74</f>
        <v>0</v>
      </c>
      <c r="B80" t="str">
        <f>Réttabanki!$B74</f>
        <v>Piparblanda</v>
      </c>
      <c r="C80" t="str">
        <f>IFERROR(INDEX(Vöruskrá!$E:$E,MATCH(Réttabanki!$B74,Vöruskrá!$B:$B,0)),"")</f>
        <v>Krydd</v>
      </c>
      <c r="D80" s="115" t="str">
        <f>Réttabanki!$D74</f>
        <v>Svartur pipar, **sinnep**, laukur, rauð paprika, hvítlaukur.</v>
      </c>
      <c r="E80" s="91">
        <f>Réttabanki!$U74</f>
        <v>0</v>
      </c>
    </row>
    <row r="81" spans="1:5">
      <c r="A81">
        <f>Réttabanki!$X76</f>
        <v>0</v>
      </c>
      <c r="B81" t="str">
        <f>Réttabanki!$B76</f>
        <v>Tómatsúpugrunnur (Oscar)</v>
      </c>
      <c r="C81" t="str">
        <f>IFERROR(INDEX(Vöruskrá!$E:$E,MATCH(Réttabanki!$B76,Vöruskrá!$B:$B,0)),"")</f>
        <v>Sósur / Dressingar / Kraftar</v>
      </c>
      <c r="D81" s="115" t="str">
        <f>Réttabanki!$D76</f>
        <v>Pálmafita, tómatduft (20,5%), umbreytt maíssterkja, sykur, salt, bragðefni, maíssterkja, repjuolía, laukduft, þurrkað glúkósasíróp, þykkingarefni (xantangúmmí E415), sýra (eplasýra, mjólkursýra), hvítur pipar.</v>
      </c>
      <c r="E81" s="91">
        <f>Réttabanki!$U76</f>
        <v>0</v>
      </c>
    </row>
    <row r="82" spans="1:5">
      <c r="A82">
        <f>Réttabanki!$X77</f>
        <v>0</v>
      </c>
      <c r="B82" t="str">
        <f>Réttabanki!$B77</f>
        <v>Paprikuteningar litblandir</v>
      </c>
      <c r="C82" t="str">
        <f>IFERROR(INDEX(Vöruskrá!$E:$E,MATCH(Réttabanki!$B77,Vöruskrá!$B:$B,0)),"")</f>
        <v>Grænmeti</v>
      </c>
      <c r="D82" s="115" t="str">
        <f>Réttabanki!$D77</f>
        <v>Rauð paprika 33%, græn paprika 33%, gul paprika 34%</v>
      </c>
      <c r="E82" s="91">
        <f>Réttabanki!$U77</f>
        <v>0</v>
      </c>
    </row>
    <row r="83" spans="1:5">
      <c r="A83">
        <f>Réttabanki!$X78</f>
        <v>0</v>
      </c>
      <c r="B83" t="str">
        <f>Réttabanki!$B78</f>
        <v>Forsteiktur laukur (Pre-fried sliced onions)</v>
      </c>
      <c r="C83" t="str">
        <f>IFERROR(INDEX(Vöruskrá!$E:$E,MATCH(Réttabanki!$B78,Vöruskrá!$B:$B,0)),"")</f>
        <v xml:space="preserve">Grænmeti </v>
      </c>
      <c r="D83" s="115" t="str">
        <f>Réttabanki!$D78</f>
        <v>Laukur (90%), repjuolía (10%).</v>
      </c>
      <c r="E83" s="91">
        <f>Réttabanki!$U78</f>
        <v>0</v>
      </c>
    </row>
    <row r="84" spans="1:5">
      <c r="A84">
        <f>Réttabanki!$X79</f>
        <v>0</v>
      </c>
      <c r="B84" t="str">
        <f>Réttabanki!$B79</f>
        <v>Fennel frosinn (Diced Fennel)</v>
      </c>
      <c r="C84" t="str">
        <f>IFERROR(INDEX(Vöruskrá!$E:$E,MATCH(Réttabanki!$B79,Vöruskrá!$B:$B,0)),"")</f>
        <v xml:space="preserve">Grænmeti </v>
      </c>
      <c r="D84" s="115" t="str">
        <f>Réttabanki!$D79</f>
        <v>Fennika</v>
      </c>
      <c r="E84" s="91">
        <f>Réttabanki!$U79</f>
        <v>0</v>
      </c>
    </row>
    <row r="85" spans="1:5">
      <c r="A85">
        <f>Réttabanki!$X80</f>
        <v>0</v>
      </c>
      <c r="B85" t="str">
        <f>Réttabanki!$B80</f>
        <v>Kjúklingakraftur Vegan (Essential Cuisine)</v>
      </c>
      <c r="C85" t="str">
        <f>IFERROR(INDEX(Vöruskrá!$E:$E,MATCH(Réttabanki!$B80,Vöruskrá!$B:$B,0)),"")</f>
        <v>Sósur / Dressingar / Kraftar</v>
      </c>
      <c r="D85" s="115" t="str">
        <f>Réttabanki!$D80</f>
        <v>Grænmetiskraftur (vatn, laukur, gulrótarsafi, tómatur, jurtaextrakt), glúkósasíróp, bragðefni, salt, gerextrakt, maltódextrín, sykur, sólblómaolía.</v>
      </c>
      <c r="E85" s="91">
        <f>Réttabanki!$U80</f>
        <v>0</v>
      </c>
    </row>
    <row r="86" spans="1:5">
      <c r="A86">
        <f>Réttabanki!$X81</f>
        <v>0</v>
      </c>
      <c r="B86" t="str">
        <f>Réttabanki!$B81</f>
        <v>Hvítlaukur (ferskur)</v>
      </c>
      <c r="C86" t="str">
        <f>IFERROR(INDEX(Vöruskrá!$E:$E,MATCH(Réttabanki!$B81,Vöruskrá!$B:$B,0)),"")</f>
        <v xml:space="preserve">Grænmeti </v>
      </c>
      <c r="D86" s="115" t="str">
        <f>Réttabanki!$D81</f>
        <v>Hvítlaukur</v>
      </c>
      <c r="E86" s="91">
        <f>Réttabanki!$U81</f>
        <v>0</v>
      </c>
    </row>
    <row r="87" spans="1:5">
      <c r="A87">
        <f>Réttabanki!$X82</f>
        <v>0</v>
      </c>
      <c r="B87" t="str">
        <f>Réttabanki!$B82</f>
        <v>Borðsalt</v>
      </c>
      <c r="C87" t="str">
        <f>IFERROR(INDEX(Vöruskrá!$E:$E,MATCH(Réttabanki!$B82,Vöruskrá!$B:$B,0)),"")</f>
        <v xml:space="preserve">Krydd </v>
      </c>
      <c r="D87" s="115" t="str">
        <f>Réttabanki!$D82</f>
        <v>Salt (salt, kekkjavarnarefni E535, lyftiefni E500).</v>
      </c>
      <c r="E87" s="91">
        <f>Réttabanki!$U82</f>
        <v>0</v>
      </c>
    </row>
    <row r="88" spans="1:5">
      <c r="A88">
        <f>Réttabanki!$X83</f>
        <v>0</v>
      </c>
      <c r="B88" t="str">
        <f>Réttabanki!$B83</f>
        <v>Country Grill grænmetisblanda</v>
      </c>
      <c r="C88" t="str">
        <f>IFERROR(INDEX(Vöruskrá!$E:$E,MATCH(Réttabanki!$B83,Vöruskrá!$B:$B,0)),"")</f>
        <v>Grænmeti</v>
      </c>
      <c r="D88" s="115" t="str">
        <f>Réttabanki!$D83</f>
        <v>Grillað grænmeti: brokkólí 25%, kúrbítur 25%, eggaldin 20%, gul paprika 10%, rauð paprika 10%, laukur 10%, sólblómaolía.</v>
      </c>
      <c r="E88" s="91">
        <f>Réttabanki!$U83</f>
        <v>0</v>
      </c>
    </row>
    <row r="89" spans="1:5">
      <c r="A89">
        <f>Réttabanki!$X84</f>
        <v>0</v>
      </c>
      <c r="B89" t="str">
        <f>Réttabanki!$B84</f>
        <v>Vatn</v>
      </c>
      <c r="C89" t="str">
        <f>IFERROR(INDEX(Vöruskrá!$E:$E,MATCH(Réttabanki!$B84,Vöruskrá!$B:$B,0)),"")</f>
        <v>Kornvörur og hráefni</v>
      </c>
      <c r="D89" s="115" t="str">
        <f>Réttabanki!$D84</f>
        <v>Vatn</v>
      </c>
      <c r="E89" s="91">
        <f>Réttabanki!$U84</f>
        <v>0</v>
      </c>
    </row>
    <row r="90" spans="1:5">
      <c r="A90">
        <f>Réttabanki!$X86</f>
        <v>0</v>
      </c>
      <c r="B90" t="str">
        <f>Réttabanki!$B86</f>
        <v>Ýsa</v>
      </c>
      <c r="C90" t="str">
        <f>IFERROR(INDEX(Vöruskrá!$E:$E,MATCH(Réttabanki!$B86,Vöruskrá!$B:$B,0)),"")</f>
        <v>Fiskur</v>
      </c>
      <c r="D90" s="115" t="str">
        <f>Réttabanki!$D86</f>
        <v>Ýsa</v>
      </c>
      <c r="E90" s="91">
        <f>Réttabanki!$U86</f>
        <v>0</v>
      </c>
    </row>
    <row r="91" spans="1:5">
      <c r="A91">
        <f>Réttabanki!$X87</f>
        <v>0</v>
      </c>
      <c r="B91" t="str">
        <f>Réttabanki!$B87</f>
        <v>Kartöflur (ferskar)</v>
      </c>
      <c r="C91" t="str">
        <f>IFERROR(INDEX(Vöruskrá!$E:$E,MATCH(Réttabanki!$B87,Vöruskrá!$B:$B,0)),"")</f>
        <v>Grænmeti</v>
      </c>
      <c r="D91" s="115" t="str">
        <f>Réttabanki!$D87</f>
        <v>Kartöflur</v>
      </c>
      <c r="E91" s="91">
        <f>Réttabanki!$U87</f>
        <v>0</v>
      </c>
    </row>
    <row r="92" spans="1:5">
      <c r="A92">
        <f>Réttabanki!$X88</f>
        <v>0</v>
      </c>
      <c r="B92" t="str">
        <f>Réttabanki!$B88</f>
        <v>Laukur (ferskur)</v>
      </c>
      <c r="C92" t="str">
        <f>IFERROR(INDEX(Vöruskrá!$E:$E,MATCH(Réttabanki!$B88,Vöruskrá!$B:$B,0)),"")</f>
        <v>Grænmeti</v>
      </c>
      <c r="D92" s="115" t="str">
        <f>Réttabanki!$D88</f>
        <v>Laukur</v>
      </c>
      <c r="E92" s="91">
        <f>Réttabanki!$U88</f>
        <v>0</v>
      </c>
    </row>
    <row r="93" spans="1:5">
      <c r="A93">
        <f>Réttabanki!$X89</f>
        <v>0</v>
      </c>
      <c r="B93" t="str">
        <f>Réttabanki!$B89</f>
        <v>Repjuolía</v>
      </c>
      <c r="C93" t="str">
        <f>IFERROR(INDEX(Vöruskrá!$E:$E,MATCH(Réttabanki!$B89,Vöruskrá!$B:$B,0)),"")</f>
        <v>Kornvörur og hráefni</v>
      </c>
      <c r="D93" s="115" t="str">
        <f>Réttabanki!$D89</f>
        <v>Repjuolía</v>
      </c>
      <c r="E93" s="91">
        <f>Réttabanki!$U89</f>
        <v>0</v>
      </c>
    </row>
    <row r="94" spans="1:5">
      <c r="A94">
        <f>Réttabanki!$X90</f>
        <v>0</v>
      </c>
      <c r="B94" t="str">
        <f>Réttabanki!$B90</f>
        <v>Debic Vegan Top (jurtarjómi)</v>
      </c>
      <c r="C94" t="str">
        <f>IFERROR(INDEX(Vöruskrá!$E:$E,MATCH(Réttabanki!$B90,Vöruskrá!$B:$B,0)),"")</f>
        <v>Plöntubasað</v>
      </c>
      <c r="D94" s="115" t="str">
        <f>Réttabanki!$D90</f>
        <v>Vatn (64%), jurtaolía (29%) (pálmakjarni, pálmi), þurrkað glúkósasíróp (5%), umbreytt sterkja, salt, bindiefni (E339, gellangúmmí), ýruefni (lesitín, E435, E472b), litarefni (karótín), náttúruleg bragðefni.</v>
      </c>
      <c r="E94" s="91">
        <f>Réttabanki!$U90</f>
        <v>0</v>
      </c>
    </row>
    <row r="95" spans="1:5">
      <c r="A95">
        <f>Réttabanki!$X91</f>
        <v>0</v>
      </c>
      <c r="B95" t="str">
        <f>Réttabanki!$B91</f>
        <v>Vatn</v>
      </c>
      <c r="C95" t="str">
        <f>IFERROR(INDEX(Vöruskrá!$E:$E,MATCH(Réttabanki!$B91,Vöruskrá!$B:$B,0)),"")</f>
        <v>Kornvörur og hráefni</v>
      </c>
      <c r="D95" s="115" t="str">
        <f>Réttabanki!$D91</f>
        <v>Vatn</v>
      </c>
      <c r="E95" s="91">
        <f>Réttabanki!$U91</f>
        <v>0</v>
      </c>
    </row>
    <row r="96" spans="1:5">
      <c r="A96">
        <f>Réttabanki!$X92</f>
        <v>0</v>
      </c>
      <c r="B96" t="str">
        <f>Réttabanki!$B92</f>
        <v>Maizenamjöl (majssterkja)</v>
      </c>
      <c r="C96" t="str">
        <f>IFERROR(INDEX(Vöruskrá!$E:$E,MATCH(Réttabanki!$B92,Vöruskrá!$B:$B,0)),"")</f>
        <v>Kornvörur og hráefni</v>
      </c>
      <c r="D96" s="115" t="str">
        <f>Réttabanki!$D92</f>
        <v>Maíssterkja.</v>
      </c>
      <c r="E96" s="91">
        <f>Réttabanki!$U92</f>
        <v>0</v>
      </c>
    </row>
    <row r="97" spans="1:5">
      <c r="A97">
        <f>Réttabanki!$X93</f>
        <v>0</v>
      </c>
      <c r="B97" t="str">
        <f>Réttabanki!$B93</f>
        <v>Borðsalt</v>
      </c>
      <c r="C97" t="str">
        <f>IFERROR(INDEX(Vöruskrá!$E:$E,MATCH(Réttabanki!$B93,Vöruskrá!$B:$B,0)),"")</f>
        <v xml:space="preserve">Krydd </v>
      </c>
      <c r="D97" s="115" t="str">
        <f>Réttabanki!$D93</f>
        <v>Salt (salt, kekkjavarnarefni E535, lyftiefni E500).</v>
      </c>
      <c r="E97" s="91">
        <f>Réttabanki!$U93</f>
        <v>0</v>
      </c>
    </row>
    <row r="98" spans="1:5">
      <c r="A98">
        <f>Réttabanki!$X94</f>
        <v>0</v>
      </c>
      <c r="B98" t="str">
        <f>Réttabanki!$B94</f>
        <v>Hvítvínsedik</v>
      </c>
      <c r="C98" t="str">
        <f>IFERROR(INDEX(Vöruskrá!$E:$E,MATCH(Réttabanki!$B94,Vöruskrá!$B:$B,0)),"")</f>
        <v>Sósur / Dressingar / Kraftar</v>
      </c>
      <c r="D98" s="115" t="str">
        <f>Réttabanki!$D94</f>
        <v>Þurrkað vín, edik</v>
      </c>
      <c r="E98" s="91">
        <f>Réttabanki!$U94</f>
        <v>0</v>
      </c>
    </row>
    <row r="99" spans="1:5">
      <c r="A99">
        <f>Réttabanki!$X95</f>
        <v>0</v>
      </c>
      <c r="B99" t="str">
        <f>Réttabanki!$B95</f>
        <v>Púðursykur</v>
      </c>
      <c r="C99" t="str">
        <f>IFERROR(INDEX(Vöruskrá!$E:$E,MATCH(Réttabanki!$B95,Vöruskrá!$B:$B,0)),"")</f>
        <v>Kornvörur og hráefni</v>
      </c>
      <c r="D99" s="115" t="str">
        <f>Réttabanki!$D95</f>
        <v>Sykur, sykurreyrssíróp.</v>
      </c>
      <c r="E99" s="91">
        <f>Réttabanki!$U95</f>
        <v>0</v>
      </c>
    </row>
    <row r="100" spans="1:5">
      <c r="A100">
        <f>Réttabanki!$X96</f>
        <v>0</v>
      </c>
      <c r="B100" t="str">
        <f>Réttabanki!$B96</f>
        <v>Múskat, malaður</v>
      </c>
      <c r="C100" t="str">
        <f>IFERROR(INDEX(Vöruskrá!$E:$E,MATCH(Réttabanki!$B96,Vöruskrá!$B:$B,0)),"")</f>
        <v>Krydd</v>
      </c>
      <c r="D100" s="115" t="str">
        <f>Réttabanki!$D96</f>
        <v>Múskat 100% (Myristica fragrans), hitaþurrkað.</v>
      </c>
      <c r="E100" s="91">
        <f>Réttabanki!$U96</f>
        <v>0</v>
      </c>
    </row>
    <row r="101" spans="1:5">
      <c r="A101">
        <f>Réttabanki!$X97</f>
        <v>0</v>
      </c>
      <c r="B101" t="str">
        <f>Réttabanki!$B97</f>
        <v>Karríduft (Curry powder)</v>
      </c>
      <c r="C101" t="str">
        <f>IFERROR(INDEX(Vöruskrá!$E:$E,MATCH(Réttabanki!$B97,Vöruskrá!$B:$B,0)),"")</f>
        <v>Krydd</v>
      </c>
      <c r="D101" s="115" t="str">
        <f>Réttabanki!$D97</f>
        <v>Túrmerik, dillfræ, fenugreek (grikkjasmári), kóríander, cayennepipar, svartur pipar, negull.</v>
      </c>
      <c r="E101" s="91">
        <f>Réttabanki!$U97</f>
        <v>0</v>
      </c>
    </row>
    <row r="102" spans="1:5">
      <c r="A102">
        <f>Réttabanki!$X98</f>
        <v>0</v>
      </c>
      <c r="B102" t="str">
        <f>Réttabanki!$B98</f>
        <v>Svartur pipar, malaður</v>
      </c>
      <c r="C102" t="str">
        <f>IFERROR(INDEX(Vöruskrá!$E:$E,MATCH(Réttabanki!$B98,Vöruskrá!$B:$B,0)),"")</f>
        <v>Krydd</v>
      </c>
      <c r="D102" s="115" t="str">
        <f>Réttabanki!$D98</f>
        <v>Svartur pipar 100% (Piper nigrum), hitaþurrkað.</v>
      </c>
      <c r="E102" s="91">
        <f>Réttabanki!$U98</f>
        <v>0</v>
      </c>
    </row>
    <row r="103" spans="1:5">
      <c r="A103">
        <f>Réttabanki!$X100</f>
        <v>0</v>
      </c>
      <c r="B103" t="str">
        <f>Réttabanki!$B100</f>
        <v>Nautgripahakk 2 kg frosið</v>
      </c>
      <c r="C103" t="str">
        <f>IFERROR(INDEX(Vöruskrá!$E:$E,MATCH(Réttabanki!$B100,Vöruskrá!$B:$B,0)),"")</f>
        <v>Kjöt / Alifuglar</v>
      </c>
      <c r="D103" s="115" t="str">
        <f>Réttabanki!$D100</f>
        <v>Nautgripakjöt 100 %.</v>
      </c>
      <c r="E103" s="91">
        <f>Réttabanki!$U100</f>
        <v>0</v>
      </c>
    </row>
    <row r="104" spans="1:5">
      <c r="A104">
        <f>Réttabanki!$X101</f>
        <v>0</v>
      </c>
      <c r="B104" t="str">
        <f>Réttabanki!$B101</f>
        <v>Brunoise grænmetisblanda</v>
      </c>
      <c r="C104" t="str">
        <f>IFERROR(INDEX(Vöruskrá!$E:$E,MATCH(Réttabanki!$B101,Vöruskrá!$B:$B,0)),"")</f>
        <v xml:space="preserve">Grænmeti </v>
      </c>
      <c r="D104" s="115" t="str">
        <f>Réttabanki!$D101</f>
        <v>Sellerírót (33%), gulrætur (32%), blaðlaukur (15%), **sellerí** (10%), laukur (10%)</v>
      </c>
      <c r="E104" s="91">
        <f>Réttabanki!$U101</f>
        <v>0</v>
      </c>
    </row>
    <row r="105" spans="1:5">
      <c r="A105">
        <f>Réttabanki!$X102</f>
        <v>0</v>
      </c>
      <c r="B105" t="str">
        <f>Réttabanki!$B102</f>
        <v>Chunky Salsa Medium (Salsa sósa)</v>
      </c>
      <c r="C105" t="str">
        <f>IFERROR(INDEX(Vöruskrá!$E:$E,MATCH(Réttabanki!$B102,Vöruskrá!$B:$B,0)),"")</f>
        <v>Sósur / Dressingar / Kraftar</v>
      </c>
      <c r="D105" s="115" t="str">
        <f>Réttabanki!$D102</f>
        <v>Tómatar (81%) (hakkaðir tómatar, tómatpúrra), laukur (8%), grænt chili, salt, maíssterkja, krydd og kryddjurtir (chilipipar, hvítlaukur, kúmen, cayennepipar, kóríander, oregano), jalapeño (0,6%), paprika, vínedik, límónusafi.</v>
      </c>
      <c r="E105" s="91">
        <f>Réttabanki!$U102</f>
        <v>0</v>
      </c>
    </row>
    <row r="106" spans="1:5">
      <c r="A106">
        <f>Réttabanki!$X103</f>
        <v>0</v>
      </c>
      <c r="B106" t="str">
        <f>Réttabanki!$B103</f>
        <v>Tómatpuré Doppio Concentrato 800 g (Menu)</v>
      </c>
      <c r="C106" t="str">
        <f>IFERROR(INDEX(Vöruskrá!$E:$E,MATCH(Réttabanki!$B103,Vöruskrá!$B:$B,0)),"")</f>
        <v>Niðursuðuvörur</v>
      </c>
      <c r="D106" s="115" t="str">
        <f>Réttabanki!$D103</f>
        <v>Tómatar</v>
      </c>
      <c r="E106" s="91">
        <f>Réttabanki!$U103</f>
        <v>0</v>
      </c>
    </row>
    <row r="107" spans="1:5">
      <c r="A107">
        <f>Réttabanki!$X104</f>
        <v>0</v>
      </c>
      <c r="B107" t="str">
        <f>Réttabanki!$B104</f>
        <v>Taco Grillkrydda</v>
      </c>
      <c r="C107" t="str">
        <f>IFERROR(INDEX(Vöruskrá!$E:$E,MATCH(Réttabanki!$B104,Vöruskrá!$B:$B,0)),"")</f>
        <v>Krydd</v>
      </c>
      <c r="D107" s="115" t="str">
        <f>Réttabanki!$D104</f>
        <v>Salt, chilipipar, kúmen, hvítlaukur, svartur pipar, cayennepipar, laukur, engifer, sykur, sýrustillir (sítrónusýra), kekkjavarnarefni (E552), repjuolía, kryddþykkni.</v>
      </c>
      <c r="E107" s="91">
        <f>Réttabanki!$U104</f>
        <v>0</v>
      </c>
    </row>
    <row r="108" spans="1:5">
      <c r="A108">
        <f>Réttabanki!$X105</f>
        <v>0</v>
      </c>
      <c r="B108" t="str">
        <f>Réttabanki!$B105</f>
        <v>Hvítlaukur (ferskur)</v>
      </c>
      <c r="C108" t="str">
        <f>IFERROR(INDEX(Vöruskrá!$E:$E,MATCH(Réttabanki!$B105,Vöruskrá!$B:$B,0)),"")</f>
        <v xml:space="preserve">Grænmeti </v>
      </c>
      <c r="D108" s="115" t="str">
        <f>Réttabanki!$D105</f>
        <v>Hvítlaukur</v>
      </c>
      <c r="E108" s="91">
        <f>Réttabanki!$U105</f>
        <v>0</v>
      </c>
    </row>
    <row r="109" spans="1:5">
      <c r="A109">
        <f>Réttabanki!$X106</f>
        <v>0</v>
      </c>
      <c r="B109" t="str">
        <f>Réttabanki!$B106</f>
        <v>Repjuolía</v>
      </c>
      <c r="C109" t="str">
        <f>IFERROR(INDEX(Vöruskrá!$E:$E,MATCH(Réttabanki!$B106,Vöruskrá!$B:$B,0)),"")</f>
        <v>Kornvörur og hráefni</v>
      </c>
      <c r="D109" s="115" t="str">
        <f>Réttabanki!$D106</f>
        <v>Repjuolía</v>
      </c>
      <c r="E109" s="91">
        <f>Réttabanki!$U106</f>
        <v>0</v>
      </c>
    </row>
    <row r="110" spans="1:5">
      <c r="A110">
        <f>Réttabanki!$X107</f>
        <v>0</v>
      </c>
      <c r="B110" t="str">
        <f>Réttabanki!$B107</f>
        <v>Nautakraftur Vegan</v>
      </c>
      <c r="C110" t="str">
        <f>IFERROR(INDEX(Vöruskrá!$E:$E,MATCH(Réttabanki!$B107,Vöruskrá!$B:$B,0)),"")</f>
        <v>Sósur / Dressingar / Kraftar</v>
      </c>
      <c r="D110" s="115" t="str">
        <f>Réttabanki!$D107</f>
        <v>Grænmetiskraftur (vatn, laukur, gulrótþykkni, tómatur, **sellerí**rót, jurtaextrakt), bragðefni, glúkósasíróp, gerþykkni, salt, litarefni (karamellusykur), repjuolía, maltódextrín, sykur.</v>
      </c>
      <c r="E110" s="91">
        <f>Réttabanki!$U107</f>
        <v>0</v>
      </c>
    </row>
    <row r="111" spans="1:5">
      <c r="A111">
        <f>Réttabanki!$X108</f>
        <v>0</v>
      </c>
      <c r="B111" t="str">
        <f>Réttabanki!$B108</f>
        <v>Maizenamjöl (majssterkja)</v>
      </c>
      <c r="C111" t="str">
        <f>IFERROR(INDEX(Vöruskrá!$E:$E,MATCH(Réttabanki!$B108,Vöruskrá!$B:$B,0)),"")</f>
        <v>Kornvörur og hráefni</v>
      </c>
      <c r="D111" s="115" t="str">
        <f>Réttabanki!$D108</f>
        <v>Maíssterkja.</v>
      </c>
      <c r="E111" s="91">
        <f>Réttabanki!$U108</f>
        <v>0</v>
      </c>
    </row>
    <row r="112" spans="1:5">
      <c r="A112">
        <f>Réttabanki!$X109</f>
        <v>0</v>
      </c>
      <c r="B112" t="str">
        <f>Réttabanki!$B109</f>
        <v>Borðsalt</v>
      </c>
      <c r="C112" t="str">
        <f>IFERROR(INDEX(Vöruskrá!$E:$E,MATCH(Réttabanki!$B109,Vöruskrá!$B:$B,0)),"")</f>
        <v xml:space="preserve">Krydd </v>
      </c>
      <c r="D112" s="115" t="str">
        <f>Réttabanki!$D109</f>
        <v>Salt (salt, kekkjavarnarefni E535, lyftiefni E500).</v>
      </c>
      <c r="E112" s="91">
        <f>Réttabanki!$U109</f>
        <v>0</v>
      </c>
    </row>
    <row r="113" spans="1:5">
      <c r="A113">
        <f>Réttabanki!$X110</f>
        <v>0</v>
      </c>
      <c r="B113" t="str">
        <f>Réttabanki!$B110</f>
        <v>Svartur pipar, malaður</v>
      </c>
      <c r="C113" t="str">
        <f>IFERROR(INDEX(Vöruskrá!$E:$E,MATCH(Réttabanki!$B110,Vöruskrá!$B:$B,0)),"")</f>
        <v>Krydd</v>
      </c>
      <c r="D113" s="115" t="str">
        <f>Réttabanki!$D110</f>
        <v>Svartur pipar 100% (Piper nigrum), hitaþurrkað.</v>
      </c>
      <c r="E113" s="91">
        <f>Réttabanki!$U110</f>
        <v>0</v>
      </c>
    </row>
    <row r="114" spans="1:5">
      <c r="A114">
        <f>Réttabanki!$X111</f>
        <v>0</v>
      </c>
      <c r="B114" t="str">
        <f>Réttabanki!$B111</f>
        <v>Vatn</v>
      </c>
      <c r="C114" t="str">
        <f>IFERROR(INDEX(Vöruskrá!$E:$E,MATCH(Réttabanki!$B111,Vöruskrá!$B:$B,0)),"")</f>
        <v>Kornvörur og hráefni</v>
      </c>
      <c r="D114" s="115" t="str">
        <f>Réttabanki!$D111</f>
        <v>Vatn</v>
      </c>
      <c r="E114" s="91">
        <f>Réttabanki!$U111</f>
        <v>0</v>
      </c>
    </row>
    <row r="115" spans="1:5">
      <c r="A115">
        <f>Réttabanki!$X113</f>
        <v>0</v>
      </c>
      <c r="B115" t="str">
        <f>Réttabanki!$B113</f>
        <v>Nautgripahakk 2 kg frosið</v>
      </c>
      <c r="C115" t="str">
        <f>IFERROR(INDEX(Vöruskrá!$E:$E,MATCH(Réttabanki!$B113,Vöruskrá!$B:$B,0)),"")</f>
        <v>Kjöt / Alifuglar</v>
      </c>
      <c r="D115" s="115" t="str">
        <f>Réttabanki!$D113</f>
        <v>Nautgripakjöt 100 %.</v>
      </c>
      <c r="E115" s="91">
        <f>Réttabanki!$U113</f>
        <v>0</v>
      </c>
    </row>
    <row r="116" spans="1:5">
      <c r="A116">
        <f>Réttabanki!$X114</f>
        <v>0</v>
      </c>
      <c r="B116" t="str">
        <f>Réttabanki!$B114</f>
        <v>Kartöflur (ferskar)</v>
      </c>
      <c r="C116" t="str">
        <f>IFERROR(INDEX(Vöruskrá!$E:$E,MATCH(Réttabanki!$B114,Vöruskrá!$B:$B,0)),"")</f>
        <v>Grænmeti</v>
      </c>
      <c r="D116" s="115" t="str">
        <f>Réttabanki!$D114</f>
        <v>Kartöflur</v>
      </c>
      <c r="E116" s="91">
        <f>Réttabanki!$U114</f>
        <v>0</v>
      </c>
    </row>
    <row r="117" spans="1:5">
      <c r="A117">
        <f>Réttabanki!$X115</f>
        <v>0</v>
      </c>
      <c r="B117" t="str">
        <f>Réttabanki!$B115</f>
        <v>Gulrætur (ferskar)</v>
      </c>
      <c r="C117" t="str">
        <f>IFERROR(INDEX(Vöruskrá!$E:$E,MATCH(Réttabanki!$B115,Vöruskrá!$B:$B,0)),"")</f>
        <v>Grænmeti</v>
      </c>
      <c r="D117" s="115" t="str">
        <f>Réttabanki!$D115</f>
        <v>Gulrætur</v>
      </c>
      <c r="E117" s="91">
        <f>Réttabanki!$U115</f>
        <v>0</v>
      </c>
    </row>
    <row r="118" spans="1:5">
      <c r="A118">
        <f>Réttabanki!$X116</f>
        <v>0</v>
      </c>
      <c r="B118" t="str">
        <f>Réttabanki!$B116</f>
        <v>Laukur (ferskur)</v>
      </c>
      <c r="C118" t="str">
        <f>IFERROR(INDEX(Vöruskrá!$E:$E,MATCH(Réttabanki!$B116,Vöruskrá!$B:$B,0)),"")</f>
        <v>Grænmeti</v>
      </c>
      <c r="D118" s="115" t="str">
        <f>Réttabanki!$D116</f>
        <v>Laukur</v>
      </c>
      <c r="E118" s="91">
        <f>Réttabanki!$U116</f>
        <v>0</v>
      </c>
    </row>
    <row r="119" spans="1:5">
      <c r="A119">
        <f>Réttabanki!$X117</f>
        <v>0</v>
      </c>
      <c r="B119" t="str">
        <f>Réttabanki!$B117</f>
        <v>Paprikuteningar litblandir</v>
      </c>
      <c r="C119" t="str">
        <f>IFERROR(INDEX(Vöruskrá!$E:$E,MATCH(Réttabanki!$B117,Vöruskrá!$B:$B,0)),"")</f>
        <v>Grænmeti</v>
      </c>
      <c r="D119" s="115" t="str">
        <f>Réttabanki!$D117</f>
        <v>Rauð paprika 33%, græn paprika 33%, gul paprika 34%</v>
      </c>
      <c r="E119" s="91">
        <f>Réttabanki!$U117</f>
        <v>0</v>
      </c>
    </row>
    <row r="120" spans="1:5">
      <c r="A120">
        <f>Réttabanki!$X118</f>
        <v>0</v>
      </c>
      <c r="B120" t="str">
        <f>Réttabanki!$B118</f>
        <v>Maukaðir tómatar</v>
      </c>
      <c r="C120" t="str">
        <f>IFERROR(INDEX(Vöruskrá!$E:$E,MATCH(Réttabanki!$B118,Vöruskrá!$B:$B,0)),"")</f>
        <v>Niðursuðuvörur</v>
      </c>
      <c r="D120" s="115" t="str">
        <f>Réttabanki!$D118</f>
        <v>Tómatar 100%.</v>
      </c>
      <c r="E120" s="91">
        <f>Réttabanki!$U118</f>
        <v>0</v>
      </c>
    </row>
    <row r="121" spans="1:5">
      <c r="A121">
        <f>Réttabanki!$X119</f>
        <v>0</v>
      </c>
      <c r="B121" t="str">
        <f>Réttabanki!$B119</f>
        <v>Tómatpuré Doppio Concentrato 800 g (Menu)</v>
      </c>
      <c r="C121" t="str">
        <f>IFERROR(INDEX(Vöruskrá!$E:$E,MATCH(Réttabanki!$B119,Vöruskrá!$B:$B,0)),"")</f>
        <v>Niðursuðuvörur</v>
      </c>
      <c r="D121" s="115" t="str">
        <f>Réttabanki!$D119</f>
        <v>Tómatar</v>
      </c>
      <c r="E121" s="91">
        <f>Réttabanki!$U119</f>
        <v>0</v>
      </c>
    </row>
    <row r="122" spans="1:5">
      <c r="A122">
        <f>Réttabanki!$X120</f>
        <v>0</v>
      </c>
      <c r="B122" t="str">
        <f>Réttabanki!$B120</f>
        <v>Nautakraftur Vegan</v>
      </c>
      <c r="C122" t="str">
        <f>IFERROR(INDEX(Vöruskrá!$E:$E,MATCH(Réttabanki!$B120,Vöruskrá!$B:$B,0)),"")</f>
        <v>Sósur / Dressingar / Kraftar</v>
      </c>
      <c r="D122" s="115" t="str">
        <f>Réttabanki!$D120</f>
        <v>Grænmetiskraftur (vatn, laukur, gulrótþykkni, tómatur, **sellerí**rót, jurtaextrakt), bragðefni, glúkósasíróp, gerþykkni, salt, litarefni (karamellusykur), repjuolía, maltódextrín, sykur.</v>
      </c>
      <c r="E122" s="91">
        <f>Réttabanki!$U120</f>
        <v>0</v>
      </c>
    </row>
    <row r="123" spans="1:5">
      <c r="A123">
        <f>Réttabanki!$X121</f>
        <v>0</v>
      </c>
      <c r="B123" t="str">
        <f>Réttabanki!$B121</f>
        <v>Hvítlauksduft (Vitlökspulver)</v>
      </c>
      <c r="C123" t="str">
        <f>IFERROR(INDEX(Vöruskrá!$E:$E,MATCH(Réttabanki!$B121,Vöruskrá!$B:$B,0)),"")</f>
        <v>Krydd</v>
      </c>
      <c r="D123" s="115" t="str">
        <f>Réttabanki!$D121</f>
        <v>Hvítlauksduft 100%</v>
      </c>
      <c r="E123" s="91">
        <f>Réttabanki!$U121</f>
        <v>0</v>
      </c>
    </row>
    <row r="124" spans="1:5">
      <c r="A124">
        <f>Réttabanki!$X122</f>
        <v>0</v>
      </c>
      <c r="B124" t="str">
        <f>Réttabanki!$B122</f>
        <v>Repjuolía</v>
      </c>
      <c r="C124" t="str">
        <f>IFERROR(INDEX(Vöruskrá!$E:$E,MATCH(Réttabanki!$B122,Vöruskrá!$B:$B,0)),"")</f>
        <v>Kornvörur og hráefni</v>
      </c>
      <c r="D124" s="115" t="str">
        <f>Réttabanki!$D122</f>
        <v>Repjuolía</v>
      </c>
      <c r="E124" s="91">
        <f>Réttabanki!$U122</f>
        <v>0</v>
      </c>
    </row>
    <row r="125" spans="1:5">
      <c r="A125">
        <f>Réttabanki!$X123</f>
        <v>0</v>
      </c>
      <c r="B125" t="str">
        <f>Réttabanki!$B123</f>
        <v>Paprikuduft</v>
      </c>
      <c r="C125" t="str">
        <f>IFERROR(INDEX(Vöruskrá!$E:$E,MATCH(Réttabanki!$B123,Vöruskrá!$B:$B,0)),"")</f>
        <v>Krydd</v>
      </c>
      <c r="D125" s="115" t="str">
        <f>Réttabanki!$D123</f>
        <v>Þurrkuð og möluð paprika (Capsicum annuum)</v>
      </c>
      <c r="E125" s="91">
        <f>Réttabanki!$U123</f>
        <v>0</v>
      </c>
    </row>
    <row r="126" spans="1:5">
      <c r="A126">
        <f>Réttabanki!$X124</f>
        <v>0</v>
      </c>
      <c r="B126" t="str">
        <f>Réttabanki!$B124</f>
        <v>Borðsalt</v>
      </c>
      <c r="C126" t="str">
        <f>IFERROR(INDEX(Vöruskrá!$E:$E,MATCH(Réttabanki!$B124,Vöruskrá!$B:$B,0)),"")</f>
        <v xml:space="preserve">Krydd </v>
      </c>
      <c r="D126" s="115" t="str">
        <f>Réttabanki!$D124</f>
        <v>Salt (salt, kekkjavarnarefni E535, lyftiefni E500).</v>
      </c>
      <c r="E126" s="91">
        <f>Réttabanki!$U124</f>
        <v>0</v>
      </c>
    </row>
    <row r="127" spans="1:5">
      <c r="A127">
        <f>Réttabanki!$X125</f>
        <v>0</v>
      </c>
      <c r="B127" t="str">
        <f>Réttabanki!$B125</f>
        <v>Piparblanda</v>
      </c>
      <c r="C127" t="str">
        <f>IFERROR(INDEX(Vöruskrá!$E:$E,MATCH(Réttabanki!$B125,Vöruskrá!$B:$B,0)),"")</f>
        <v>Krydd</v>
      </c>
      <c r="D127" s="115" t="str">
        <f>Réttabanki!$D125</f>
        <v>Svartur pipar, **sinnep**, laukur, rauð paprika, hvítlaukur.</v>
      </c>
      <c r="E127" s="91">
        <f>Réttabanki!$U125</f>
        <v>0</v>
      </c>
    </row>
    <row r="128" spans="1:5">
      <c r="A128">
        <f>Réttabanki!$X126</f>
        <v>0</v>
      </c>
      <c r="B128" t="str">
        <f>Réttabanki!$B126</f>
        <v>Vatn</v>
      </c>
      <c r="C128" t="str">
        <f>IFERROR(INDEX(Vöruskrá!$E:$E,MATCH(Réttabanki!$B126,Vöruskrá!$B:$B,0)),"")</f>
        <v>Kornvörur og hráefni</v>
      </c>
      <c r="D128" s="115" t="str">
        <f>Réttabanki!$D126</f>
        <v>Vatn</v>
      </c>
      <c r="E128" s="91">
        <f>Réttabanki!$U126</f>
        <v>0</v>
      </c>
    </row>
    <row r="129" spans="1:5">
      <c r="A129">
        <f>Réttabanki!$X128</f>
        <v>0</v>
      </c>
      <c r="B129" t="str">
        <f>Réttabanki!$B128</f>
        <v>Kjúklingalæri úrbeinuð</v>
      </c>
      <c r="C129" t="str">
        <f>IFERROR(INDEX(Vöruskrá!$E:$E,MATCH(Réttabanki!$B128,Vöruskrá!$B:$B,0)),"")</f>
        <v>Kjöt / Alifuglar</v>
      </c>
      <c r="D129" s="115" t="str">
        <f>Réttabanki!$D128</f>
        <v>Úrbeinuð og skinnlaus kjúklingalæri 80%, vatn 19%, salt, sykur, þráavarnarefni (E331, E301), sýrustillir (E262).</v>
      </c>
      <c r="E129" s="91">
        <f>Réttabanki!$U128</f>
        <v>0</v>
      </c>
    </row>
    <row r="130" spans="1:5">
      <c r="A130">
        <f>Réttabanki!$X129</f>
        <v>0</v>
      </c>
      <c r="B130" t="str">
        <f>Réttabanki!$B129</f>
        <v>Matreiðslurjómi (MS)</v>
      </c>
      <c r="C130" t="str">
        <f>IFERROR(INDEX(Vöruskrá!$E:$E,MATCH(Réttabanki!$B129,Vöruskrá!$B:$B,0)),"")</f>
        <v>mjólkurvörur</v>
      </c>
      <c r="D130" s="115" t="str">
        <f>Réttabanki!$D129</f>
        <v>Rjómi (**mjólk**)</v>
      </c>
      <c r="E130" s="91">
        <f>Réttabanki!$U129</f>
        <v>0</v>
      </c>
    </row>
    <row r="131" spans="1:5">
      <c r="A131">
        <f>Réttabanki!$X130</f>
        <v>0</v>
      </c>
      <c r="B131" t="str">
        <f>Réttabanki!$B130</f>
        <v>Nýmjólk 1 L (MS)</v>
      </c>
      <c r="C131" t="str">
        <f>IFERROR(INDEX(Vöruskrá!$E:$E,MATCH(Réttabanki!$B130,Vöruskrá!$B:$B,0)),"")</f>
        <v>Mjólkurvörur</v>
      </c>
      <c r="D131" s="115" t="str">
        <f>Réttabanki!$D130</f>
        <v>**Mjólk**, laktasaensím, D-vítamín. Síuð, fitusprengd og gerilsneydd.</v>
      </c>
      <c r="E131" s="91">
        <f>Réttabanki!$U130</f>
        <v>0</v>
      </c>
    </row>
    <row r="132" spans="1:5">
      <c r="A132">
        <f>Réttabanki!$X131</f>
        <v>0</v>
      </c>
      <c r="B132" t="str">
        <f>Réttabanki!$B131</f>
        <v>Rifinn ostur – Pizzatopping mozzarella (Ulkjær)</v>
      </c>
      <c r="C132" t="str">
        <f>IFERROR(INDEX(Vöruskrá!$E:$E,MATCH(Réttabanki!$B131,Vöruskrá!$B:$B,0)),"")</f>
        <v>Mjólkurvörur</v>
      </c>
      <c r="D132" s="115" t="str">
        <f>Réttabanki!$D131</f>
        <v>Gerilsneydd **mjólk**, pálmaolía, kekkjavarnarefni (kartöflumjöl), salt, **mjólkursýrugerlar**, ostahleypir (örveruleg).</v>
      </c>
      <c r="E132" s="91">
        <f>Réttabanki!$U131</f>
        <v>0</v>
      </c>
    </row>
    <row r="133" spans="1:5">
      <c r="A133">
        <f>Réttabanki!$X132</f>
        <v>0</v>
      </c>
      <c r="B133" t="str">
        <f>Réttabanki!$B132</f>
        <v>Brokkolí (ferskt)</v>
      </c>
      <c r="C133" t="str">
        <f>IFERROR(INDEX(Vöruskrá!$E:$E,MATCH(Réttabanki!$B132,Vöruskrá!$B:$B,0)),"")</f>
        <v>Grænmeti</v>
      </c>
      <c r="D133" s="115" t="str">
        <f>Réttabanki!$D132</f>
        <v>Brokkolí</v>
      </c>
      <c r="E133" s="91">
        <f>Réttabanki!$U132</f>
        <v>0</v>
      </c>
    </row>
    <row r="134" spans="1:5">
      <c r="A134">
        <f>Réttabanki!$X133</f>
        <v>0</v>
      </c>
      <c r="B134" t="str">
        <f>Réttabanki!$B133</f>
        <v>Paprika (fersk)</v>
      </c>
      <c r="C134" t="str">
        <f>IFERROR(INDEX(Vöruskrá!$E:$E,MATCH(Réttabanki!$B133,Vöruskrá!$B:$B,0)),"")</f>
        <v xml:space="preserve">Grænmeti </v>
      </c>
      <c r="D134" s="115" t="str">
        <f>Réttabanki!$D133</f>
        <v>Fersk paprika</v>
      </c>
      <c r="E134" s="91">
        <f>Réttabanki!$U133</f>
        <v>0</v>
      </c>
    </row>
    <row r="135" spans="1:5">
      <c r="A135">
        <f>Réttabanki!$X134</f>
        <v>0</v>
      </c>
      <c r="B135" t="str">
        <f>Réttabanki!$B134</f>
        <v>Gulrætur (ferskar)</v>
      </c>
      <c r="C135" t="str">
        <f>IFERROR(INDEX(Vöruskrá!$E:$E,MATCH(Réttabanki!$B134,Vöruskrá!$B:$B,0)),"")</f>
        <v>Grænmeti</v>
      </c>
      <c r="D135" s="115" t="str">
        <f>Réttabanki!$D134</f>
        <v>Gulrætur</v>
      </c>
      <c r="E135" s="91">
        <f>Réttabanki!$U134</f>
        <v>0</v>
      </c>
    </row>
    <row r="136" spans="1:5">
      <c r="A136">
        <f>Réttabanki!$X135</f>
        <v>0</v>
      </c>
      <c r="B136" t="str">
        <f>Réttabanki!$B135</f>
        <v>Laukur (ferskur)</v>
      </c>
      <c r="C136" t="str">
        <f>IFERROR(INDEX(Vöruskrá!$E:$E,MATCH(Réttabanki!$B135,Vöruskrá!$B:$B,0)),"")</f>
        <v>Grænmeti</v>
      </c>
      <c r="D136" s="115" t="str">
        <f>Réttabanki!$D135</f>
        <v>Laukur</v>
      </c>
      <c r="E136" s="91">
        <f>Réttabanki!$U135</f>
        <v>0</v>
      </c>
    </row>
    <row r="137" spans="1:5">
      <c r="A137">
        <f>Réttabanki!$X136</f>
        <v>0</v>
      </c>
      <c r="B137" t="str">
        <f>Réttabanki!$B136</f>
        <v>Maizenamjöl (majssterkja)</v>
      </c>
      <c r="C137" t="str">
        <f>IFERROR(INDEX(Vöruskrá!$E:$E,MATCH(Réttabanki!$B136,Vöruskrá!$B:$B,0)),"")</f>
        <v>Kornvörur og hráefni</v>
      </c>
      <c r="D137" s="115" t="str">
        <f>Réttabanki!$D136</f>
        <v>Maíssterkja.</v>
      </c>
      <c r="E137" s="91">
        <f>Réttabanki!$U136</f>
        <v>0</v>
      </c>
    </row>
    <row r="138" spans="1:5">
      <c r="A138">
        <f>Réttabanki!$X137</f>
        <v>0</v>
      </c>
      <c r="B138" t="str">
        <f>Réttabanki!$B137</f>
        <v>Repjuolía</v>
      </c>
      <c r="C138" t="str">
        <f>IFERROR(INDEX(Vöruskrá!$E:$E,MATCH(Réttabanki!$B137,Vöruskrá!$B:$B,0)),"")</f>
        <v>Kornvörur og hráefni</v>
      </c>
      <c r="D138" s="115" t="str">
        <f>Réttabanki!$D137</f>
        <v>Repjuolía</v>
      </c>
      <c r="E138" s="91">
        <f>Réttabanki!$U137</f>
        <v>0</v>
      </c>
    </row>
    <row r="139" spans="1:5">
      <c r="A139">
        <f>Réttabanki!$X138</f>
        <v>0</v>
      </c>
      <c r="B139" t="str">
        <f>Réttabanki!$B138</f>
        <v>Hvítlauksduft (Vitlökspulver)</v>
      </c>
      <c r="C139" t="str">
        <f>IFERROR(INDEX(Vöruskrá!$E:$E,MATCH(Réttabanki!$B138,Vöruskrá!$B:$B,0)),"")</f>
        <v>Krydd</v>
      </c>
      <c r="D139" s="115" t="str">
        <f>Réttabanki!$D138</f>
        <v>Hvítlauksduft 100%</v>
      </c>
      <c r="E139" s="91">
        <f>Réttabanki!$U138</f>
        <v>0</v>
      </c>
    </row>
    <row r="140" spans="1:5">
      <c r="A140">
        <f>Réttabanki!$X139</f>
        <v>0</v>
      </c>
      <c r="B140" t="str">
        <f>Réttabanki!$B139</f>
        <v>Borðsalt</v>
      </c>
      <c r="C140" t="str">
        <f>IFERROR(INDEX(Vöruskrá!$E:$E,MATCH(Réttabanki!$B139,Vöruskrá!$B:$B,0)),"")</f>
        <v xml:space="preserve">Krydd </v>
      </c>
      <c r="D140" s="115" t="str">
        <f>Réttabanki!$D139</f>
        <v>Salt (salt, kekkjavarnarefni E535, lyftiefni E500).</v>
      </c>
      <c r="E140" s="91">
        <f>Réttabanki!$U139</f>
        <v>0</v>
      </c>
    </row>
    <row r="141" spans="1:5">
      <c r="A141">
        <f>Réttabanki!$X140</f>
        <v>0</v>
      </c>
      <c r="B141" t="str">
        <f>Réttabanki!$B140</f>
        <v>Piparblanda</v>
      </c>
      <c r="C141" t="str">
        <f>IFERROR(INDEX(Vöruskrá!$E:$E,MATCH(Réttabanki!$B140,Vöruskrá!$B:$B,0)),"")</f>
        <v>Krydd</v>
      </c>
      <c r="D141" s="115" t="str">
        <f>Réttabanki!$D140</f>
        <v>Svartur pipar, **sinnep**, laukur, rauð paprika, hvítlaukur.</v>
      </c>
      <c r="E141" s="91">
        <f>Réttabanki!$U140</f>
        <v>0</v>
      </c>
    </row>
    <row r="142" spans="1:5">
      <c r="A142">
        <f>Réttabanki!$X141</f>
        <v>0</v>
      </c>
      <c r="B142" t="str">
        <f>Réttabanki!$B141</f>
        <v>Kjúklingakraftur Vegan (Essential Cuisine)</v>
      </c>
      <c r="C142" t="str">
        <f>IFERROR(INDEX(Vöruskrá!$E:$E,MATCH(Réttabanki!$B141,Vöruskrá!$B:$B,0)),"")</f>
        <v>Sósur / Dressingar / Kraftar</v>
      </c>
      <c r="D142" s="115" t="str">
        <f>Réttabanki!$D141</f>
        <v>Grænmetiskraftur (vatn, laukur, gulrótarsafi, tómatur, jurtaextrakt), glúkósasíróp, bragðefni, salt, gerextrakt, maltódextrín, sykur, sólblómaolía.</v>
      </c>
      <c r="E142" s="91">
        <f>Réttabanki!$U141</f>
        <v>0</v>
      </c>
    </row>
    <row r="143" spans="1:5">
      <c r="A143">
        <f>Réttabanki!$X142</f>
        <v>0</v>
      </c>
      <c r="B143" t="str">
        <f>Réttabanki!$B142</f>
        <v>Vatn</v>
      </c>
      <c r="C143" t="str">
        <f>IFERROR(INDEX(Vöruskrá!$E:$E,MATCH(Réttabanki!$B142,Vöruskrá!$B:$B,0)),"")</f>
        <v>Kornvörur og hráefni</v>
      </c>
      <c r="D143" s="115" t="str">
        <f>Réttabanki!$D142</f>
        <v>Vatn</v>
      </c>
      <c r="E143" s="91">
        <f>Réttabanki!$U142</f>
        <v>0</v>
      </c>
    </row>
    <row r="144" spans="1:5">
      <c r="A144">
        <f>Réttabanki!$X144</f>
        <v>0</v>
      </c>
      <c r="B144" t="str">
        <f>Réttabanki!$B144</f>
        <v>Dehli koftas</v>
      </c>
      <c r="C144" t="str">
        <f>IFERROR(INDEX(Vöruskrá!$E:$E,MATCH(Réttabanki!$B144,Vöruskrá!$B:$B,0)),"")</f>
        <v>Plöntubasað</v>
      </c>
      <c r="D144" s="115"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f>Réttabanki!$U144</f>
        <v>0</v>
      </c>
    </row>
    <row r="145" spans="1:5">
      <c r="A145">
        <f>Réttabanki!$X145</f>
        <v>0</v>
      </c>
      <c r="B145" t="str">
        <f>Réttabanki!$B145</f>
        <v>Karríduft (Curry powder)</v>
      </c>
      <c r="C145" t="str">
        <f>IFERROR(INDEX(Vöruskrá!$E:$E,MATCH(Réttabanki!$B145,Vöruskrá!$B:$B,0)),"")</f>
        <v>Krydd</v>
      </c>
      <c r="D145" s="115" t="str">
        <f>Réttabanki!$D145</f>
        <v>Túrmerik, dillfræ, fenugreek (grikkjasmári), kóríander, cayennepipar, svartur pipar, negull.</v>
      </c>
      <c r="E145" s="91">
        <f>Réttabanki!$U145</f>
        <v>0</v>
      </c>
    </row>
    <row r="146" spans="1:5">
      <c r="A146">
        <f>Réttabanki!$X146</f>
        <v>0</v>
      </c>
      <c r="B146" t="str">
        <f>Réttabanki!$B146</f>
        <v>Forsteiktur laukur (Pre-fried sliced onions)</v>
      </c>
      <c r="C146" t="str">
        <f>IFERROR(INDEX(Vöruskrá!$E:$E,MATCH(Réttabanki!$B146,Vöruskrá!$B:$B,0)),"")</f>
        <v xml:space="preserve">Grænmeti </v>
      </c>
      <c r="D146" s="115" t="str">
        <f>Réttabanki!$D146</f>
        <v>Laukur (90%), repjuolía (10%).</v>
      </c>
      <c r="E146" s="91">
        <f>Réttabanki!$U146</f>
        <v>0</v>
      </c>
    </row>
    <row r="147" spans="1:5">
      <c r="A147">
        <f>Réttabanki!$X147</f>
        <v>0</v>
      </c>
      <c r="B147" t="str">
        <f>Réttabanki!$B147</f>
        <v>Gulrætur (ferskar)</v>
      </c>
      <c r="C147" t="str">
        <f>IFERROR(INDEX(Vöruskrá!$E:$E,MATCH(Réttabanki!$B147,Vöruskrá!$B:$B,0)),"")</f>
        <v>Grænmeti</v>
      </c>
      <c r="D147" s="115" t="str">
        <f>Réttabanki!$D147</f>
        <v>Gulrætur</v>
      </c>
      <c r="E147" s="91">
        <f>Réttabanki!$U147</f>
        <v>0</v>
      </c>
    </row>
    <row r="148" spans="1:5">
      <c r="A148">
        <f>Réttabanki!$X148</f>
        <v>0</v>
      </c>
      <c r="B148" t="str">
        <f>Réttabanki!$B148</f>
        <v>Kókosmjólk Roland Coconut Milk</v>
      </c>
      <c r="C148" t="str">
        <f>IFERROR(INDEX(Vöruskrá!$E:$E,MATCH(Réttabanki!$B148,Vöruskrá!$B:$B,0)),"")</f>
        <v>Niðursuðuvörur</v>
      </c>
      <c r="D148" s="115" t="str">
        <f>Réttabanki!$D148</f>
        <v>Kókosmjólk, vatn, gúargúmmí.</v>
      </c>
      <c r="E148" s="91">
        <f>Réttabanki!$U148</f>
        <v>0</v>
      </c>
    </row>
    <row r="149" spans="1:5">
      <c r="A149">
        <f>Réttabanki!$X149</f>
        <v>0</v>
      </c>
      <c r="B149" t="str">
        <f>Réttabanki!$B149</f>
        <v>Hvítlauksduft (Vitlökspulver)</v>
      </c>
      <c r="C149" t="str">
        <f>IFERROR(INDEX(Vöruskrá!$E:$E,MATCH(Réttabanki!$B149,Vöruskrá!$B:$B,0)),"")</f>
        <v>Krydd</v>
      </c>
      <c r="D149" s="115" t="str">
        <f>Réttabanki!$D149</f>
        <v>Hvítlauksduft 100%</v>
      </c>
      <c r="E149" s="91">
        <f>Réttabanki!$U149</f>
        <v>0</v>
      </c>
    </row>
    <row r="150" spans="1:5">
      <c r="A150">
        <f>Réttabanki!$X150</f>
        <v>0</v>
      </c>
      <c r="B150" t="str">
        <f>Réttabanki!$B150</f>
        <v>Maizenamjöl (majssterkja)</v>
      </c>
      <c r="C150" t="str">
        <f>IFERROR(INDEX(Vöruskrá!$E:$E,MATCH(Réttabanki!$B150,Vöruskrá!$B:$B,0)),"")</f>
        <v>Kornvörur og hráefni</v>
      </c>
      <c r="D150" s="115" t="str">
        <f>Réttabanki!$D150</f>
        <v>Maíssterkja.</v>
      </c>
      <c r="E150" s="91">
        <f>Réttabanki!$U150</f>
        <v>0</v>
      </c>
    </row>
    <row r="151" spans="1:5">
      <c r="A151">
        <f>Réttabanki!$X151</f>
        <v>0</v>
      </c>
      <c r="B151" t="str">
        <f>Réttabanki!$B151</f>
        <v>Borðsalt</v>
      </c>
      <c r="C151" t="str">
        <f>IFERROR(INDEX(Vöruskrá!$E:$E,MATCH(Réttabanki!$B151,Vöruskrá!$B:$B,0)),"")</f>
        <v xml:space="preserve">Krydd </v>
      </c>
      <c r="D151" s="115" t="str">
        <f>Réttabanki!$D151</f>
        <v>Salt (salt, kekkjavarnarefni E535, lyftiefni E500).</v>
      </c>
      <c r="E151" s="91">
        <f>Réttabanki!$U151</f>
        <v>0</v>
      </c>
    </row>
    <row r="152" spans="1:5">
      <c r="A152">
        <f>Réttabanki!$X152</f>
        <v>0</v>
      </c>
      <c r="B152" t="str">
        <f>Réttabanki!$B152</f>
        <v>Vatn</v>
      </c>
      <c r="C152" t="str">
        <f>IFERROR(INDEX(Vöruskrá!$E:$E,MATCH(Réttabanki!$B152,Vöruskrá!$B:$B,0)),"")</f>
        <v>Kornvörur og hráefni</v>
      </c>
      <c r="D152" s="115" t="str">
        <f>Réttabanki!$D152</f>
        <v>Vatn</v>
      </c>
      <c r="E152" s="91">
        <f>Réttabanki!$U152</f>
        <v>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f>Réttabanki!$X154</f>
        <v>0</v>
      </c>
      <c r="B161" t="str">
        <f>Réttabanki!$B154</f>
        <v>Nautgripahakk 2 kg frosið</v>
      </c>
      <c r="C161" t="str">
        <f>IFERROR(INDEX(Vöruskrá!$E:$E,MATCH(Réttabanki!$B154,Vöruskrá!$B:$B,0)),"")</f>
        <v>Kjöt / Alifuglar</v>
      </c>
      <c r="D161" s="115" t="str">
        <f>Réttabanki!$D154</f>
        <v>Nautgripakjöt 100 %.</v>
      </c>
      <c r="E161" s="91">
        <f>Réttabanki!$U154</f>
        <v>0</v>
      </c>
    </row>
    <row r="162" spans="1:5">
      <c r="A162">
        <f>Réttabanki!$X155</f>
        <v>0</v>
      </c>
      <c r="B162" t="str">
        <f>Réttabanki!$B155</f>
        <v>Maukaðir tómatar</v>
      </c>
      <c r="C162" t="str">
        <f>IFERROR(INDEX(Vöruskrá!$E:$E,MATCH(Réttabanki!$B155,Vöruskrá!$B:$B,0)),"")</f>
        <v>Niðursuðuvörur</v>
      </c>
      <c r="D162" s="115" t="str">
        <f>Réttabanki!$D155</f>
        <v>Tómatar 100%.</v>
      </c>
      <c r="E162" s="91">
        <f>Réttabanki!$U155</f>
        <v>0</v>
      </c>
    </row>
    <row r="163" spans="1:5">
      <c r="A163">
        <f>Réttabanki!$X156</f>
        <v>0</v>
      </c>
      <c r="B163" t="str">
        <f>Réttabanki!$B156</f>
        <v>Tómatpuré Doppio Concentrato 800 g (Menu)</v>
      </c>
      <c r="C163" t="str">
        <f>IFERROR(INDEX(Vöruskrá!$E:$E,MATCH(Réttabanki!$B156,Vöruskrá!$B:$B,0)),"")</f>
        <v>Niðursuðuvörur</v>
      </c>
      <c r="D163" s="115" t="str">
        <f>Réttabanki!$D156</f>
        <v>Tómatar</v>
      </c>
      <c r="E163" s="91">
        <f>Réttabanki!$U156</f>
        <v>0</v>
      </c>
    </row>
    <row r="164" spans="1:5">
      <c r="A164">
        <f>Réttabanki!$X157</f>
        <v>0</v>
      </c>
      <c r="B164" t="str">
        <f>Réttabanki!$B157</f>
        <v>Laukur (ferskur)</v>
      </c>
      <c r="C164" t="str">
        <f>IFERROR(INDEX(Vöruskrá!$E:$E,MATCH(Réttabanki!$B157,Vöruskrá!$B:$B,0)),"")</f>
        <v>Grænmeti</v>
      </c>
      <c r="D164" s="115" t="str">
        <f>Réttabanki!$D157</f>
        <v>Laukur</v>
      </c>
      <c r="E164" s="91">
        <f>Réttabanki!$U157</f>
        <v>0</v>
      </c>
    </row>
    <row r="165" spans="1:5">
      <c r="A165">
        <f>Réttabanki!$X158</f>
        <v>0</v>
      </c>
      <c r="B165" t="str">
        <f>Réttabanki!$B158</f>
        <v>Gulrætur (ferskar)</v>
      </c>
      <c r="C165" t="str">
        <f>IFERROR(INDEX(Vöruskrá!$E:$E,MATCH(Réttabanki!$B158,Vöruskrá!$B:$B,0)),"")</f>
        <v>Grænmeti</v>
      </c>
      <c r="D165" s="115" t="str">
        <f>Réttabanki!$D158</f>
        <v>Gulrætur</v>
      </c>
      <c r="E165" s="91">
        <f>Réttabanki!$U158</f>
        <v>0</v>
      </c>
    </row>
    <row r="166" spans="1:5">
      <c r="A166">
        <f>Réttabanki!$X159</f>
        <v>0</v>
      </c>
      <c r="B166" t="str">
        <f>Réttabanki!$B159</f>
        <v>Hvítlaukur (ferskur)</v>
      </c>
      <c r="C166" t="str">
        <f>IFERROR(INDEX(Vöruskrá!$E:$E,MATCH(Réttabanki!$B159,Vöruskrá!$B:$B,0)),"")</f>
        <v xml:space="preserve">Grænmeti </v>
      </c>
      <c r="D166" s="115" t="str">
        <f>Réttabanki!$D159</f>
        <v>Hvítlaukur</v>
      </c>
      <c r="E166" s="91">
        <f>Réttabanki!$U159</f>
        <v>0</v>
      </c>
    </row>
    <row r="167" spans="1:5">
      <c r="A167">
        <f>Réttabanki!$X160</f>
        <v>0</v>
      </c>
      <c r="B167" t="str">
        <f>Réttabanki!$B160</f>
        <v>Oregano</v>
      </c>
      <c r="C167" t="str">
        <f>IFERROR(INDEX(Vöruskrá!$E:$E,MATCH(Réttabanki!$B160,Vöruskrá!$B:$B,0)),"")</f>
        <v>Krydd</v>
      </c>
      <c r="D167" s="115" t="str">
        <f>Réttabanki!$D160</f>
        <v>Oregano 100% (Origanum vulgare L.).</v>
      </c>
      <c r="E167" s="91">
        <f>Réttabanki!$U160</f>
        <v>0</v>
      </c>
    </row>
    <row r="168" spans="1:5">
      <c r="A168">
        <f>Réttabanki!$X161</f>
        <v>0</v>
      </c>
      <c r="B168" t="str">
        <f>Réttabanki!$B161</f>
        <v>Svartur pipar, malaður</v>
      </c>
      <c r="C168" t="str">
        <f>IFERROR(INDEX(Vöruskrá!$E:$E,MATCH(Réttabanki!$B161,Vöruskrá!$B:$B,0)),"")</f>
        <v>Krydd</v>
      </c>
      <c r="D168" s="115" t="str">
        <f>Réttabanki!$D161</f>
        <v>Svartur pipar 100% (Piper nigrum), hitaþurrkað.</v>
      </c>
      <c r="E168" s="91">
        <f>Réttabanki!$U161</f>
        <v>0</v>
      </c>
    </row>
    <row r="169" spans="1:5">
      <c r="A169">
        <f>Réttabanki!$X162</f>
        <v>0</v>
      </c>
      <c r="B169" t="str">
        <f>Réttabanki!$B162</f>
        <v>Borðsalt</v>
      </c>
      <c r="C169" t="str">
        <f>IFERROR(INDEX(Vöruskrá!$E:$E,MATCH(Réttabanki!$B162,Vöruskrá!$B:$B,0)),"")</f>
        <v xml:space="preserve">Krydd </v>
      </c>
      <c r="D169" s="115" t="str">
        <f>Réttabanki!$D162</f>
        <v>Salt (salt, kekkjavarnarefni E535, lyftiefni E500).</v>
      </c>
      <c r="E169" s="91">
        <f>Réttabanki!$U162</f>
        <v>0</v>
      </c>
    </row>
    <row r="170" spans="1:5">
      <c r="A170">
        <f>Réttabanki!$X163</f>
        <v>0</v>
      </c>
      <c r="B170" t="str">
        <f>Réttabanki!$B163</f>
        <v>Crystal Sugar (Sykur)</v>
      </c>
      <c r="C170" t="str">
        <f>IFERROR(INDEX(Vöruskrá!$E:$E,MATCH(Réttabanki!$B163,Vöruskrá!$B:$B,0)),"")</f>
        <v>Kornvörur og hráefni</v>
      </c>
      <c r="D170" s="115" t="str">
        <f>Réttabanki!$D163</f>
        <v>Súkrósi</v>
      </c>
      <c r="E170" s="91">
        <f>Réttabanki!$U163</f>
        <v>0</v>
      </c>
    </row>
    <row r="171" spans="1:5">
      <c r="A171">
        <f>Réttabanki!$X164</f>
        <v>0</v>
      </c>
      <c r="B171" t="str">
        <f>Réttabanki!$B164</f>
        <v>Vatn</v>
      </c>
      <c r="C171" t="str">
        <f>IFERROR(INDEX(Vöruskrá!$E:$E,MATCH(Réttabanki!$B164,Vöruskrá!$B:$B,0)),"")</f>
        <v>Kornvörur og hráefni</v>
      </c>
      <c r="D171" s="115" t="str">
        <f>Réttabanki!$D164</f>
        <v>Vatn</v>
      </c>
      <c r="E171" s="91">
        <f>Réttabanki!$U164</f>
        <v>0</v>
      </c>
    </row>
    <row r="172" spans="1:5">
      <c r="A172">
        <f>Réttabanki!$X166</f>
        <v>0</v>
      </c>
      <c r="B172" t="str">
        <f>Réttabanki!$B166</f>
        <v>Nautabrisket (Danish Crown)</v>
      </c>
      <c r="C172" t="str">
        <f>IFERROR(INDEX(Vöruskrá!$E:$E,MATCH(Réttabanki!$B166,Vöruskrá!$B:$B,0)),"")</f>
        <v>Kjöt / Alifuglar</v>
      </c>
      <c r="D172" s="115" t="str">
        <f>Réttabanki!$D166</f>
        <v>Nautakjöt 100% (rectangular cut, standard trim, cap on).</v>
      </c>
      <c r="E172" s="91">
        <f>Réttabanki!$U166</f>
        <v>0</v>
      </c>
    </row>
    <row r="173" spans="1:5">
      <c r="A173">
        <f>Réttabanki!$X167</f>
        <v>0</v>
      </c>
      <c r="B173" t="str">
        <f>Réttabanki!$B167</f>
        <v>Gulrætur (ferskar)</v>
      </c>
      <c r="C173" t="str">
        <f>IFERROR(INDEX(Vöruskrá!$E:$E,MATCH(Réttabanki!$B167,Vöruskrá!$B:$B,0)),"")</f>
        <v>Grænmeti</v>
      </c>
      <c r="D173" s="115" t="str">
        <f>Réttabanki!$D167</f>
        <v>Gulrætur</v>
      </c>
      <c r="E173" s="91">
        <f>Réttabanki!$U167</f>
        <v>0</v>
      </c>
    </row>
    <row r="174" spans="1:5">
      <c r="A174">
        <f>Réttabanki!$X168</f>
        <v>0</v>
      </c>
      <c r="B174" t="str">
        <f>Réttabanki!$B168</f>
        <v>Laukur (ferskur)</v>
      </c>
      <c r="C174" t="str">
        <f>IFERROR(INDEX(Vöruskrá!$E:$E,MATCH(Réttabanki!$B168,Vöruskrá!$B:$B,0)),"")</f>
        <v>Grænmeti</v>
      </c>
      <c r="D174" s="115" t="str">
        <f>Réttabanki!$D168</f>
        <v>Laukur</v>
      </c>
      <c r="E174" s="91">
        <f>Réttabanki!$U168</f>
        <v>0</v>
      </c>
    </row>
    <row r="175" spans="1:5">
      <c r="A175">
        <f>Réttabanki!$X169</f>
        <v>0</v>
      </c>
      <c r="B175" t="str">
        <f>Réttabanki!$B169</f>
        <v>Nautakraftur Vegan</v>
      </c>
      <c r="C175" t="str">
        <f>IFERROR(INDEX(Vöruskrá!$E:$E,MATCH(Réttabanki!$B169,Vöruskrá!$B:$B,0)),"")</f>
        <v>Sósur / Dressingar / Kraftar</v>
      </c>
      <c r="D175" s="115" t="str">
        <f>Réttabanki!$D169</f>
        <v>Grænmetiskraftur (vatn, laukur, gulrótþykkni, tómatur, **sellerí**rót, jurtaextrakt), bragðefni, glúkósasíróp, gerþykkni, salt, litarefni (karamellusykur), repjuolía, maltódextrín, sykur.</v>
      </c>
      <c r="E175" s="91">
        <f>Réttabanki!$U169</f>
        <v>0</v>
      </c>
    </row>
    <row r="176" spans="1:5">
      <c r="A176">
        <f>Réttabanki!$X170</f>
        <v>0</v>
      </c>
      <c r="B176" t="str">
        <f>Réttabanki!$B170</f>
        <v>Tómatpuré Doppio Concentrato 800 g (Menu)</v>
      </c>
      <c r="C176" t="str">
        <f>IFERROR(INDEX(Vöruskrá!$E:$E,MATCH(Réttabanki!$B170,Vöruskrá!$B:$B,0)),"")</f>
        <v>Niðursuðuvörur</v>
      </c>
      <c r="D176" s="115" t="str">
        <f>Réttabanki!$D170</f>
        <v>Tómatar</v>
      </c>
      <c r="E176" s="91">
        <f>Réttabanki!$U170</f>
        <v>0</v>
      </c>
    </row>
    <row r="177" spans="1:5">
      <c r="A177">
        <f>Réttabanki!$X171</f>
        <v>0</v>
      </c>
      <c r="B177" t="str">
        <f>Réttabanki!$B171</f>
        <v>Púðursykur</v>
      </c>
      <c r="C177" t="str">
        <f>IFERROR(INDEX(Vöruskrá!$E:$E,MATCH(Réttabanki!$B171,Vöruskrá!$B:$B,0)),"")</f>
        <v>Kornvörur og hráefni</v>
      </c>
      <c r="D177" s="115" t="str">
        <f>Réttabanki!$D171</f>
        <v>Sykur, sykurreyrssíróp.</v>
      </c>
      <c r="E177" s="91">
        <f>Réttabanki!$U171</f>
        <v>0</v>
      </c>
    </row>
    <row r="178" spans="1:5">
      <c r="A178">
        <f>Réttabanki!$X172</f>
        <v>0</v>
      </c>
      <c r="B178" t="str">
        <f>Réttabanki!$B172</f>
        <v>Hvítvínsedik</v>
      </c>
      <c r="C178" t="str">
        <f>IFERROR(INDEX(Vöruskrá!$E:$E,MATCH(Réttabanki!$B172,Vöruskrá!$B:$B,0)),"")</f>
        <v>Sósur / Dressingar / Kraftar</v>
      </c>
      <c r="D178" s="115" t="str">
        <f>Réttabanki!$D172</f>
        <v>Þurrkað vín, edik</v>
      </c>
      <c r="E178" s="91">
        <f>Réttabanki!$U172</f>
        <v>0</v>
      </c>
    </row>
    <row r="179" spans="1:5">
      <c r="A179">
        <f>Réttabanki!$X173</f>
        <v>0</v>
      </c>
      <c r="B179" t="str">
        <f>Réttabanki!$B173</f>
        <v>Smjör 500 g</v>
      </c>
      <c r="C179" t="str">
        <f>IFERROR(INDEX(Vöruskrá!$E:$E,MATCH(Réttabanki!$B173,Vöruskrá!$B:$B,0)),"")</f>
        <v>Mjólkurvörur</v>
      </c>
      <c r="D179" s="115" t="str">
        <f>Réttabanki!$D173</f>
        <v>**Rjómi**, salt.</v>
      </c>
      <c r="E179" s="91">
        <f>Réttabanki!$U173</f>
        <v>0</v>
      </c>
    </row>
    <row r="180" spans="1:5">
      <c r="A180">
        <f>Réttabanki!$X174</f>
        <v>0</v>
      </c>
      <c r="B180" t="str">
        <f>Réttabanki!$B174</f>
        <v>Timían</v>
      </c>
      <c r="C180">
        <f>IFERROR(INDEX(Vöruskrá!$E:$E,MATCH(Réttabanki!$B174,Vöruskrá!$B:$B,0)),"")</f>
        <v>0</v>
      </c>
      <c r="D180" s="115">
        <f>Réttabanki!$D174</f>
        <v>0</v>
      </c>
      <c r="E180" s="91">
        <f>Réttabanki!$U174</f>
        <v>0</v>
      </c>
    </row>
    <row r="181" spans="1:5">
      <c r="A181">
        <f>Réttabanki!$X175</f>
        <v>0</v>
      </c>
      <c r="B181" t="str">
        <f>Réttabanki!$B175</f>
        <v>Lárviðarlauf, heil</v>
      </c>
      <c r="C181" t="str">
        <f>IFERROR(INDEX(Vöruskrá!$E:$E,MATCH(Réttabanki!$B175,Vöruskrá!$B:$B,0)),"")</f>
        <v>Krydd</v>
      </c>
      <c r="D181" s="115" t="str">
        <f>Réttabanki!$D175</f>
        <v>Lárviðarlauf 100% (Laurus nobilis).</v>
      </c>
      <c r="E181" s="91">
        <f>Réttabanki!$U175</f>
        <v>0</v>
      </c>
    </row>
    <row r="182" spans="1:5">
      <c r="A182">
        <f>Réttabanki!$X176</f>
        <v>0</v>
      </c>
      <c r="B182" t="str">
        <f>Réttabanki!$B176</f>
        <v>Svartur pipar, malaður</v>
      </c>
      <c r="C182" t="str">
        <f>IFERROR(INDEX(Vöruskrá!$E:$E,MATCH(Réttabanki!$B176,Vöruskrá!$B:$B,0)),"")</f>
        <v>Krydd</v>
      </c>
      <c r="D182" s="115" t="str">
        <f>Réttabanki!$D176</f>
        <v>Svartur pipar 100% (Piper nigrum), hitaþurrkað.</v>
      </c>
      <c r="E182" s="91">
        <f>Réttabanki!$U176</f>
        <v>0</v>
      </c>
    </row>
    <row r="183" spans="1:5">
      <c r="A183">
        <f>Réttabanki!$X177</f>
        <v>0</v>
      </c>
      <c r="B183" t="str">
        <f>Réttabanki!$B177</f>
        <v>Borðsalt</v>
      </c>
      <c r="C183" t="str">
        <f>IFERROR(INDEX(Vöruskrá!$E:$E,MATCH(Réttabanki!$B177,Vöruskrá!$B:$B,0)),"")</f>
        <v xml:space="preserve">Krydd </v>
      </c>
      <c r="D183" s="115" t="str">
        <f>Réttabanki!$D177</f>
        <v>Salt (salt, kekkjavarnarefni E535, lyftiefni E500).</v>
      </c>
      <c r="E183" s="91">
        <f>Réttabanki!$U177</f>
        <v>0</v>
      </c>
    </row>
    <row r="184" spans="1:5">
      <c r="A184">
        <f>Réttabanki!$X178</f>
        <v>0</v>
      </c>
      <c r="B184" t="str">
        <f>Réttabanki!$B178</f>
        <v>Vatn</v>
      </c>
      <c r="C184" t="str">
        <f>IFERROR(INDEX(Vöruskrá!$E:$E,MATCH(Réttabanki!$B178,Vöruskrá!$B:$B,0)),"")</f>
        <v>Kornvörur og hráefni</v>
      </c>
      <c r="D184" s="115" t="str">
        <f>Réttabanki!$D178</f>
        <v>Vatn</v>
      </c>
      <c r="E184" s="91">
        <f>Réttabanki!$U178</f>
        <v>0</v>
      </c>
    </row>
    <row r="185" spans="1:5">
      <c r="A185">
        <f>Réttabanki!$X180</f>
        <v>0</v>
      </c>
      <c r="B185" t="str">
        <f>Réttabanki!$B180</f>
        <v>Þorskur</v>
      </c>
      <c r="C185" t="str">
        <f>IFERROR(INDEX(Vöruskrá!$E:$E,MATCH(Réttabanki!$B180,Vöruskrá!$B:$B,0)),"")</f>
        <v>Fiskur</v>
      </c>
      <c r="D185" s="115" t="str">
        <f>Réttabanki!$D180</f>
        <v>Þorskur</v>
      </c>
      <c r="E185" s="91">
        <f>Réttabanki!$U180</f>
        <v>0</v>
      </c>
    </row>
    <row r="186" spans="1:5">
      <c r="A186">
        <f>Réttabanki!$X181</f>
        <v>0</v>
      </c>
      <c r="B186" t="str">
        <f>Réttabanki!$B181</f>
        <v>Matreiðslurjómi (MS)</v>
      </c>
      <c r="C186" t="str">
        <f>IFERROR(INDEX(Vöruskrá!$E:$E,MATCH(Réttabanki!$B181,Vöruskrá!$B:$B,0)),"")</f>
        <v>mjólkurvörur</v>
      </c>
      <c r="D186" s="115" t="str">
        <f>Réttabanki!$D181</f>
        <v>Rjómi (**mjólk**)</v>
      </c>
      <c r="E186" s="91">
        <f>Réttabanki!$U181</f>
        <v>0</v>
      </c>
    </row>
    <row r="187" spans="1:5">
      <c r="A187">
        <f>Réttabanki!$X182</f>
        <v>0</v>
      </c>
      <c r="B187" t="str">
        <f>Réttabanki!$B182</f>
        <v>Smjör 500 g</v>
      </c>
      <c r="C187" t="str">
        <f>IFERROR(INDEX(Vöruskrá!$E:$E,MATCH(Réttabanki!$B182,Vöruskrá!$B:$B,0)),"")</f>
        <v>Mjólkurvörur</v>
      </c>
      <c r="D187" s="115" t="str">
        <f>Réttabanki!$D182</f>
        <v>**Rjómi**, salt.</v>
      </c>
      <c r="E187" s="91">
        <f>Réttabanki!$U182</f>
        <v>0</v>
      </c>
    </row>
    <row r="188" spans="1:5">
      <c r="A188">
        <f>Réttabanki!$X183</f>
        <v>0</v>
      </c>
      <c r="B188" t="str">
        <f>Réttabanki!$B183</f>
        <v> </v>
      </c>
      <c r="C188" t="str">
        <f>IFERROR(INDEX(Vöruskrá!$E:$E,MATCH(Réttabanki!$B183,Vöruskrá!$B:$B,0)),"")</f>
        <v/>
      </c>
      <c r="D188" s="115" t="str">
        <f>Réttabanki!$D183</f>
        <v> </v>
      </c>
      <c r="E188" s="91">
        <f>Réttabanki!$U183</f>
        <v>0</v>
      </c>
    </row>
    <row r="189" spans="1:5">
      <c r="A189">
        <f>Réttabanki!$X184</f>
        <v>0</v>
      </c>
      <c r="B189" t="str">
        <f>Réttabanki!$B184</f>
        <v>Hvítvínsedik</v>
      </c>
      <c r="C189" t="str">
        <f>IFERROR(INDEX(Vöruskrá!$E:$E,MATCH(Réttabanki!$B184,Vöruskrá!$B:$B,0)),"")</f>
        <v>Sósur / Dressingar / Kraftar</v>
      </c>
      <c r="D189" s="115" t="str">
        <f>Réttabanki!$D184</f>
        <v>Þurrkað vín, edik</v>
      </c>
      <c r="E189" s="91">
        <f>Réttabanki!$U184</f>
        <v>0</v>
      </c>
    </row>
    <row r="190" spans="1:5">
      <c r="A190">
        <f>Réttabanki!$X185</f>
        <v>0</v>
      </c>
      <c r="B190" t="str">
        <f>Réttabanki!$B185</f>
        <v>Steinselja (þurrkuð)</v>
      </c>
      <c r="C190" t="str">
        <f>IFERROR(INDEX(Vöruskrá!$E:$E,MATCH(Réttabanki!$B185,Vöruskrá!$B:$B,0)),"")</f>
        <v>Krydd</v>
      </c>
      <c r="D190" s="115" t="str">
        <f>Réttabanki!$D185</f>
        <v>Þurrkuð steinselja (Petroselinum sativum Hoffm)</v>
      </c>
      <c r="E190" s="91">
        <f>Réttabanki!$U185</f>
        <v>0</v>
      </c>
    </row>
    <row r="191" spans="1:5">
      <c r="A191">
        <f>Réttabanki!$X186</f>
        <v>0</v>
      </c>
      <c r="B191" t="str">
        <f>Réttabanki!$B186</f>
        <v>Timían</v>
      </c>
      <c r="C191">
        <f>IFERROR(INDEX(Vöruskrá!$E:$E,MATCH(Réttabanki!$B186,Vöruskrá!$B:$B,0)),"")</f>
        <v>0</v>
      </c>
      <c r="D191" s="115">
        <f>Réttabanki!$D186</f>
        <v>0</v>
      </c>
      <c r="E191" s="91">
        <f>Réttabanki!$U186</f>
        <v>0</v>
      </c>
    </row>
    <row r="192" spans="1:5">
      <c r="A192">
        <f>Réttabanki!$X187</f>
        <v>0</v>
      </c>
      <c r="B192" t="str">
        <f>Réttabanki!$B187</f>
        <v>Maizenamjöl (majssterkja)</v>
      </c>
      <c r="C192" t="str">
        <f>IFERROR(INDEX(Vöruskrá!$E:$E,MATCH(Réttabanki!$B187,Vöruskrá!$B:$B,0)),"")</f>
        <v>Kornvörur og hráefni</v>
      </c>
      <c r="D192" s="115" t="str">
        <f>Réttabanki!$D187</f>
        <v>Maíssterkja.</v>
      </c>
      <c r="E192" s="91">
        <f>Réttabanki!$U187</f>
        <v>0</v>
      </c>
    </row>
    <row r="193" spans="1:5">
      <c r="A193">
        <f>Réttabanki!$X188</f>
        <v>0</v>
      </c>
      <c r="B193" t="str">
        <f>Réttabanki!$B188</f>
        <v>Brokkolí (ferskt)</v>
      </c>
      <c r="C193" t="str">
        <f>IFERROR(INDEX(Vöruskrá!$E:$E,MATCH(Réttabanki!$B188,Vöruskrá!$B:$B,0)),"")</f>
        <v>Grænmeti</v>
      </c>
      <c r="D193" s="115" t="str">
        <f>Réttabanki!$D188</f>
        <v>Brokkolí</v>
      </c>
      <c r="E193" s="91">
        <f>Réttabanki!$U188</f>
        <v>0</v>
      </c>
    </row>
    <row r="194" spans="1:5">
      <c r="A194">
        <f>Réttabanki!$X189</f>
        <v>0</v>
      </c>
      <c r="B194" t="str">
        <f>Réttabanki!$B189</f>
        <v>Gulrætur (ferskar)</v>
      </c>
      <c r="C194" t="str">
        <f>IFERROR(INDEX(Vöruskrá!$E:$E,MATCH(Réttabanki!$B189,Vöruskrá!$B:$B,0)),"")</f>
        <v>Grænmeti</v>
      </c>
      <c r="D194" s="115" t="str">
        <f>Réttabanki!$D189</f>
        <v>Gulrætur</v>
      </c>
      <c r="E194" s="91">
        <f>Réttabanki!$U189</f>
        <v>0</v>
      </c>
    </row>
    <row r="195" spans="1:5">
      <c r="A195">
        <f>Réttabanki!$X190</f>
        <v>0</v>
      </c>
      <c r="B195" t="str">
        <f>Réttabanki!$B190</f>
        <v>Laukur (ferskur)</v>
      </c>
      <c r="C195" t="str">
        <f>IFERROR(INDEX(Vöruskrá!$E:$E,MATCH(Réttabanki!$B190,Vöruskrá!$B:$B,0)),"")</f>
        <v>Grænmeti</v>
      </c>
      <c r="D195" s="115" t="str">
        <f>Réttabanki!$D190</f>
        <v>Laukur</v>
      </c>
      <c r="E195" s="91">
        <f>Réttabanki!$U190</f>
        <v>0</v>
      </c>
    </row>
    <row r="196" spans="1:5">
      <c r="A196">
        <f>Réttabanki!$X191</f>
        <v>0</v>
      </c>
      <c r="B196" t="str">
        <f>Réttabanki!$B191</f>
        <v>Hvítlaukur (ferskur)</v>
      </c>
      <c r="C196" t="str">
        <f>IFERROR(INDEX(Vöruskrá!$E:$E,MATCH(Réttabanki!$B191,Vöruskrá!$B:$B,0)),"")</f>
        <v xml:space="preserve">Grænmeti </v>
      </c>
      <c r="D196" s="115" t="str">
        <f>Réttabanki!$D191</f>
        <v>Hvítlaukur</v>
      </c>
      <c r="E196" s="91">
        <f>Réttabanki!$U191</f>
        <v>0</v>
      </c>
    </row>
    <row r="197" spans="1:5">
      <c r="A197">
        <f>Réttabanki!$X192</f>
        <v>0</v>
      </c>
      <c r="B197" t="str">
        <f>Réttabanki!$B192</f>
        <v>Borðsalt</v>
      </c>
      <c r="C197" t="str">
        <f>IFERROR(INDEX(Vöruskrá!$E:$E,MATCH(Réttabanki!$B192,Vöruskrá!$B:$B,0)),"")</f>
        <v xml:space="preserve">Krydd </v>
      </c>
      <c r="D197" s="115" t="str">
        <f>Réttabanki!$D192</f>
        <v>Salt (salt, kekkjavarnarefni E535, lyftiefni E500).</v>
      </c>
      <c r="E197" s="91">
        <f>Réttabanki!$U192</f>
        <v>0</v>
      </c>
    </row>
    <row r="198" spans="1:5">
      <c r="A198">
        <f>Réttabanki!$X193</f>
        <v>0</v>
      </c>
      <c r="B198" t="str">
        <f>Réttabanki!$B193</f>
        <v>Svartur pipar, malaður</v>
      </c>
      <c r="C198" t="str">
        <f>IFERROR(INDEX(Vöruskrá!$E:$E,MATCH(Réttabanki!$B193,Vöruskrá!$B:$B,0)),"")</f>
        <v>Krydd</v>
      </c>
      <c r="D198" s="115" t="str">
        <f>Réttabanki!$D193</f>
        <v>Svartur pipar 100% (Piper nigrum), hitaþurrkað.</v>
      </c>
      <c r="E198" s="91">
        <f>Réttabanki!$U193</f>
        <v>0</v>
      </c>
    </row>
    <row r="199" spans="1:5">
      <c r="A199">
        <f>Réttabanki!$X194</f>
        <v>0</v>
      </c>
      <c r="B199" t="str">
        <f>Réttabanki!$B194</f>
        <v>Repjuolía</v>
      </c>
      <c r="C199" t="str">
        <f>IFERROR(INDEX(Vöruskrá!$E:$E,MATCH(Réttabanki!$B194,Vöruskrá!$B:$B,0)),"")</f>
        <v>Kornvörur og hráefni</v>
      </c>
      <c r="D199" s="115" t="str">
        <f>Réttabanki!$D194</f>
        <v>Repjuolía</v>
      </c>
      <c r="E199" s="91">
        <f>Réttabanki!$U194</f>
        <v>0</v>
      </c>
    </row>
    <row r="200" spans="1:5">
      <c r="A200">
        <f>Réttabanki!$X195</f>
        <v>0</v>
      </c>
      <c r="B200" t="str">
        <f>Réttabanki!$B195</f>
        <v>Vatn</v>
      </c>
      <c r="C200" t="str">
        <f>IFERROR(INDEX(Vöruskrá!$E:$E,MATCH(Réttabanki!$B195,Vöruskrá!$B:$B,0)),"")</f>
        <v>Kornvörur og hráefni</v>
      </c>
      <c r="D200" s="115" t="str">
        <f>Réttabanki!$D195</f>
        <v>Vatn</v>
      </c>
      <c r="E200" s="91">
        <f>Réttabanki!$U195</f>
        <v>0</v>
      </c>
    </row>
    <row r="201" spans="1:5">
      <c r="A201">
        <f>Réttabanki!$X197</f>
        <v>0</v>
      </c>
      <c r="B201" t="str">
        <f>Réttabanki!$B197</f>
        <v>Kjúklingalæri úrbeinuð</v>
      </c>
      <c r="C201" t="str">
        <f>IFERROR(INDEX(Vöruskrá!$E:$E,MATCH(Réttabanki!$B197,Vöruskrá!$B:$B,0)),"")</f>
        <v>Kjöt / Alifuglar</v>
      </c>
      <c r="D201" s="115" t="str">
        <f>Réttabanki!$D197</f>
        <v>Úrbeinuð og skinnlaus kjúklingalæri 80%, vatn 19%, salt, sykur, þráavarnarefni (E331, E301), sýrustillir (E262).</v>
      </c>
      <c r="E201" s="91">
        <f>Réttabanki!$U197</f>
        <v>0</v>
      </c>
    </row>
    <row r="202" spans="1:5">
      <c r="A202">
        <f>Réttabanki!$X198</f>
        <v>0</v>
      </c>
      <c r="B202" t="str">
        <f>Réttabanki!$B198</f>
        <v>Sólblómaolía</v>
      </c>
      <c r="C202" t="str">
        <f>IFERROR(INDEX(Vöruskrá!$E:$E,MATCH(Réttabanki!$B198,Vöruskrá!$B:$B,0)),"")</f>
        <v>Kornvörur og hráefni</v>
      </c>
      <c r="D202" s="115" t="str">
        <f>Réttabanki!$D198</f>
        <v>Sólblómaolía</v>
      </c>
      <c r="E202" s="91">
        <f>Réttabanki!$U198</f>
        <v>0</v>
      </c>
    </row>
    <row r="203" spans="1:5">
      <c r="A203">
        <f>Réttabanki!$X199</f>
        <v>0</v>
      </c>
      <c r="B203" t="str">
        <f>Réttabanki!$B199</f>
        <v>Hvítlaukur (ferskur)</v>
      </c>
      <c r="C203" t="str">
        <f>IFERROR(INDEX(Vöruskrá!$E:$E,MATCH(Réttabanki!$B199,Vöruskrá!$B:$B,0)),"")</f>
        <v xml:space="preserve">Grænmeti </v>
      </c>
      <c r="D203" s="115" t="str">
        <f>Réttabanki!$D199</f>
        <v>Hvítlaukur</v>
      </c>
      <c r="E203" s="91">
        <f>Réttabanki!$U199</f>
        <v>0</v>
      </c>
    </row>
    <row r="204" spans="1:5">
      <c r="A204">
        <f>Réttabanki!$X200</f>
        <v>0</v>
      </c>
      <c r="B204" t="str">
        <f>Réttabanki!$B200</f>
        <v>Steinselja (þurrkuð)</v>
      </c>
      <c r="C204" t="str">
        <f>IFERROR(INDEX(Vöruskrá!$E:$E,MATCH(Réttabanki!$B200,Vöruskrá!$B:$B,0)),"")</f>
        <v>Krydd</v>
      </c>
      <c r="D204" s="115" t="str">
        <f>Réttabanki!$D200</f>
        <v>Þurrkuð steinselja (Petroselinum sativum Hoffm)</v>
      </c>
      <c r="E204" s="91">
        <f>Réttabanki!$U200</f>
        <v>0</v>
      </c>
    </row>
    <row r="205" spans="1:5">
      <c r="A205">
        <f>Réttabanki!$X201</f>
        <v>0</v>
      </c>
      <c r="B205" t="str">
        <f>Réttabanki!$B201</f>
        <v>Oregano</v>
      </c>
      <c r="C205" t="str">
        <f>IFERROR(INDEX(Vöruskrá!$E:$E,MATCH(Réttabanki!$B201,Vöruskrá!$B:$B,0)),"")</f>
        <v>Krydd</v>
      </c>
      <c r="D205" s="115" t="str">
        <f>Réttabanki!$D201</f>
        <v>Oregano 100% (Origanum vulgare L.).</v>
      </c>
      <c r="E205" s="91">
        <f>Réttabanki!$U201</f>
        <v>0</v>
      </c>
    </row>
    <row r="206" spans="1:5">
      <c r="A206">
        <f>Réttabanki!$X202</f>
        <v>0</v>
      </c>
      <c r="B206" t="str">
        <f>Réttabanki!$B202</f>
        <v>Hvítvínsedik</v>
      </c>
      <c r="C206" t="str">
        <f>IFERROR(INDEX(Vöruskrá!$E:$E,MATCH(Réttabanki!$B202,Vöruskrá!$B:$B,0)),"")</f>
        <v>Sósur / Dressingar / Kraftar</v>
      </c>
      <c r="D206" s="115" t="str">
        <f>Réttabanki!$D202</f>
        <v>Þurrkað vín, edik</v>
      </c>
      <c r="E206" s="91">
        <f>Réttabanki!$U202</f>
        <v>0</v>
      </c>
    </row>
    <row r="207" spans="1:5">
      <c r="A207">
        <f>Réttabanki!$X203</f>
        <v>0</v>
      </c>
      <c r="B207" t="str">
        <f>Réttabanki!$B203</f>
        <v>Sítrónusafi</v>
      </c>
      <c r="C207" t="str">
        <f>IFERROR(INDEX(Vöruskrá!$E:$E,MATCH(Réttabanki!$B203,Vöruskrá!$B:$B,0)),"")</f>
        <v>Sósur / Dressingar / Kraftar</v>
      </c>
      <c r="D207" s="115" t="str">
        <f>Réttabanki!$D203</f>
        <v>Sítrónusafi, rotvarnarefni (E224)</v>
      </c>
      <c r="E207" s="91">
        <f>Réttabanki!$U203</f>
        <v>0</v>
      </c>
    </row>
    <row r="208" spans="1:5">
      <c r="A208">
        <f>Réttabanki!$X204</f>
        <v>0</v>
      </c>
      <c r="B208" t="str">
        <f>Réttabanki!$B204</f>
        <v>Chiliduft mild</v>
      </c>
      <c r="C208" t="str">
        <f>IFERROR(INDEX(Vöruskrá!$E:$E,MATCH(Réttabanki!$B204,Vöruskrá!$B:$B,0)),"")</f>
        <v>Krydd</v>
      </c>
      <c r="D208" s="115" t="str">
        <f>Réttabanki!$D204</f>
        <v>Chilipipar 100% (Capsicum annuum).</v>
      </c>
      <c r="E208" s="91">
        <f>Réttabanki!$U204</f>
        <v>0</v>
      </c>
    </row>
    <row r="209" spans="1:5">
      <c r="A209">
        <f>Réttabanki!$X205</f>
        <v>0</v>
      </c>
      <c r="B209" t="str">
        <f>Réttabanki!$B205</f>
        <v>Smoked papríka</v>
      </c>
      <c r="C209" t="str">
        <f>IFERROR(INDEX(Vöruskrá!$E:$E,MATCH(Réttabanki!$B205,Vöruskrá!$B:$B,0)),"")</f>
        <v>Krydd</v>
      </c>
      <c r="D209" s="115" t="str">
        <f>Réttabanki!$D205</f>
        <v>Reykt paprika 100% (Capsicum annuum), reykþurrkuð.</v>
      </c>
      <c r="E209" s="91">
        <f>Réttabanki!$U205</f>
        <v>0</v>
      </c>
    </row>
    <row r="210" spans="1:5">
      <c r="A210">
        <f>Réttabanki!$X206</f>
        <v>0</v>
      </c>
      <c r="B210" t="str">
        <f>Réttabanki!$B206</f>
        <v>Borðsalt</v>
      </c>
      <c r="C210" t="str">
        <f>IFERROR(INDEX(Vöruskrá!$E:$E,MATCH(Réttabanki!$B206,Vöruskrá!$B:$B,0)),"")</f>
        <v xml:space="preserve">Krydd </v>
      </c>
      <c r="D210" s="115" t="str">
        <f>Réttabanki!$D206</f>
        <v>Salt (salt, kekkjavarnarefni E535, lyftiefni E500).</v>
      </c>
      <c r="E210" s="91">
        <f>Réttabanki!$U206</f>
        <v>0</v>
      </c>
    </row>
    <row r="211" spans="1:5">
      <c r="A211">
        <f>Réttabanki!$X207</f>
        <v>0</v>
      </c>
      <c r="B211" t="str">
        <f>Réttabanki!$B207</f>
        <v>Svartur pipar, malaður</v>
      </c>
      <c r="C211" t="str">
        <f>IFERROR(INDEX(Vöruskrá!$E:$E,MATCH(Réttabanki!$B207,Vöruskrá!$B:$B,0)),"")</f>
        <v>Krydd</v>
      </c>
      <c r="D211" s="115" t="str">
        <f>Réttabanki!$D207</f>
        <v>Svartur pipar 100% (Piper nigrum), hitaþurrkað.</v>
      </c>
      <c r="E211" s="91">
        <f>Réttabanki!$U207</f>
        <v>0</v>
      </c>
    </row>
    <row r="212" spans="1:5">
      <c r="A212">
        <f>Réttabanki!$X209</f>
        <v>0</v>
      </c>
      <c r="B212" t="str">
        <f>Réttabanki!$B209</f>
        <v>Nautakjöt (almennt)</v>
      </c>
      <c r="C212" t="str">
        <f>IFERROR(INDEX(Vöruskrá!$E:$E,MATCH(Réttabanki!$B209,Vöruskrá!$B:$B,0)),"")</f>
        <v>Kjöt / Alifuglar</v>
      </c>
      <c r="D212" s="115" t="str">
        <f>Réttabanki!$D209</f>
        <v>VANTAR – innihaldslýsing af umbúðum</v>
      </c>
      <c r="E212" s="91">
        <f>Réttabanki!$U209</f>
        <v>0</v>
      </c>
    </row>
    <row r="213" spans="1:5">
      <c r="A213">
        <f>Réttabanki!$X210</f>
        <v>0</v>
      </c>
      <c r="B213" t="str">
        <f>Réttabanki!$B210</f>
        <v>Maukaðir tómatar</v>
      </c>
      <c r="C213" t="str">
        <f>IFERROR(INDEX(Vöruskrá!$E:$E,MATCH(Réttabanki!$B210,Vöruskrá!$B:$B,0)),"")</f>
        <v>Niðursuðuvörur</v>
      </c>
      <c r="D213" s="115" t="str">
        <f>Réttabanki!$D210</f>
        <v>Tómatar 100%.</v>
      </c>
      <c r="E213" s="91">
        <f>Réttabanki!$U210</f>
        <v>0</v>
      </c>
    </row>
    <row r="214" spans="1:5">
      <c r="A214">
        <f>Réttabanki!$X211</f>
        <v>0</v>
      </c>
      <c r="B214" t="str">
        <f>Réttabanki!$B211</f>
        <v>Gulrætur (ferskar)</v>
      </c>
      <c r="C214" t="str">
        <f>IFERROR(INDEX(Vöruskrá!$E:$E,MATCH(Réttabanki!$B211,Vöruskrá!$B:$B,0)),"")</f>
        <v>Grænmeti</v>
      </c>
      <c r="D214" s="115" t="str">
        <f>Réttabanki!$D211</f>
        <v>Gulrætur</v>
      </c>
      <c r="E214" s="91">
        <f>Réttabanki!$U211</f>
        <v>0</v>
      </c>
    </row>
    <row r="215" spans="1:5">
      <c r="A215">
        <f>Réttabanki!$X212</f>
        <v>0</v>
      </c>
      <c r="B215" t="str">
        <f>Réttabanki!$B212</f>
        <v>Laukur (ferskur)</v>
      </c>
      <c r="C215" t="str">
        <f>IFERROR(INDEX(Vöruskrá!$E:$E,MATCH(Réttabanki!$B212,Vöruskrá!$B:$B,0)),"")</f>
        <v>Grænmeti</v>
      </c>
      <c r="D215" s="115" t="str">
        <f>Réttabanki!$D212</f>
        <v>Laukur</v>
      </c>
      <c r="E215" s="91">
        <f>Réttabanki!$U212</f>
        <v>0</v>
      </c>
    </row>
    <row r="216" spans="1:5">
      <c r="A216">
        <f>Réttabanki!$X213</f>
        <v>0</v>
      </c>
      <c r="B216" t="str">
        <f>Réttabanki!$B213</f>
        <v>Blaðlaukur (ferskur)</v>
      </c>
      <c r="C216" t="str">
        <f>IFERROR(INDEX(Vöruskrá!$E:$E,MATCH(Réttabanki!$B213,Vöruskrá!$B:$B,0)),"")</f>
        <v>Grænmeti</v>
      </c>
      <c r="D216" s="115" t="str">
        <f>Réttabanki!$D213</f>
        <v>Blaðlaukur</v>
      </c>
      <c r="E216" s="91">
        <f>Réttabanki!$U213</f>
        <v>0</v>
      </c>
    </row>
    <row r="217" spans="1:5">
      <c r="A217">
        <f>Réttabanki!$X214</f>
        <v>0</v>
      </c>
      <c r="B217" t="str">
        <f>Réttabanki!$B214</f>
        <v>Sellerí (ferskt)</v>
      </c>
      <c r="C217" t="str">
        <f>IFERROR(INDEX(Vöruskrá!$E:$E,MATCH(Réttabanki!$B214,Vöruskrá!$B:$B,0)),"")</f>
        <v xml:space="preserve">Grænmeti </v>
      </c>
      <c r="D217" s="115" t="str">
        <f>Réttabanki!$D214</f>
        <v>**Sellerí**</v>
      </c>
      <c r="E217" s="91">
        <f>Réttabanki!$U214</f>
        <v>0</v>
      </c>
    </row>
    <row r="218" spans="1:5">
      <c r="A218">
        <f>Réttabanki!$X215</f>
        <v>0</v>
      </c>
      <c r="B218" t="str">
        <f>Réttabanki!$B215</f>
        <v>Hvítlaukur (ferskur)</v>
      </c>
      <c r="C218" t="str">
        <f>IFERROR(INDEX(Vöruskrá!$E:$E,MATCH(Réttabanki!$B215,Vöruskrá!$B:$B,0)),"")</f>
        <v xml:space="preserve">Grænmeti </v>
      </c>
      <c r="D218" s="115" t="str">
        <f>Réttabanki!$D215</f>
        <v>Hvítlaukur</v>
      </c>
      <c r="E218" s="91">
        <f>Réttabanki!$U215</f>
        <v>0</v>
      </c>
    </row>
    <row r="219" spans="1:5">
      <c r="A219">
        <f>Réttabanki!$X216</f>
        <v>0</v>
      </c>
      <c r="B219" t="str">
        <f>Réttabanki!$B216</f>
        <v>Tómatpuré Doppio Concentrato 800 g (Menu)</v>
      </c>
      <c r="C219" t="str">
        <f>IFERROR(INDEX(Vöruskrá!$E:$E,MATCH(Réttabanki!$B216,Vöruskrá!$B:$B,0)),"")</f>
        <v>Niðursuðuvörur</v>
      </c>
      <c r="D219" s="115" t="str">
        <f>Réttabanki!$D216</f>
        <v>Tómatar</v>
      </c>
      <c r="E219" s="91">
        <f>Réttabanki!$U216</f>
        <v>0</v>
      </c>
    </row>
    <row r="220" spans="1:5">
      <c r="A220">
        <f>Réttabanki!$X217</f>
        <v>0</v>
      </c>
      <c r="B220" t="str">
        <f>Réttabanki!$B217</f>
        <v>Nautakraftur Vegan</v>
      </c>
      <c r="C220" t="str">
        <f>IFERROR(INDEX(Vöruskrá!$E:$E,MATCH(Réttabanki!$B217,Vöruskrá!$B:$B,0)),"")</f>
        <v>Sósur / Dressingar / Kraftar</v>
      </c>
      <c r="D220" s="115" t="str">
        <f>Réttabanki!$D217</f>
        <v>Grænmetiskraftur (vatn, laukur, gulrótþykkni, tómatur, **sellerí**rót, jurtaextrakt), bragðefni, glúkósasíróp, gerþykkni, salt, litarefni (karamellusykur), repjuolía, maltódextrín, sykur.</v>
      </c>
      <c r="E220" s="91">
        <f>Réttabanki!$U217</f>
        <v>0</v>
      </c>
    </row>
    <row r="221" spans="1:5">
      <c r="A221">
        <f>Réttabanki!$X218</f>
        <v>0</v>
      </c>
      <c r="B221" t="str">
        <f>Réttabanki!$B218</f>
        <v>Timían</v>
      </c>
      <c r="C221">
        <f>IFERROR(INDEX(Vöruskrá!$E:$E,MATCH(Réttabanki!$B218,Vöruskrá!$B:$B,0)),"")</f>
        <v>0</v>
      </c>
      <c r="D221" s="115">
        <f>Réttabanki!$D218</f>
        <v>0</v>
      </c>
      <c r="E221" s="91">
        <f>Réttabanki!$U218</f>
        <v>0</v>
      </c>
    </row>
    <row r="222" spans="1:5">
      <c r="A222">
        <f>Réttabanki!$X219</f>
        <v>0</v>
      </c>
      <c r="B222" t="str">
        <f>Réttabanki!$B219</f>
        <v>Rósmarín (þurrkað)</v>
      </c>
      <c r="C222" t="str">
        <f>IFERROR(INDEX(Vöruskrá!$E:$E,MATCH(Réttabanki!$B219,Vöruskrá!$B:$B,0)),"")</f>
        <v>Krydd</v>
      </c>
      <c r="D222" s="115" t="str">
        <f>Réttabanki!$D219</f>
        <v>Þurrkað rósmarín (Rosmarinus officinalis)</v>
      </c>
      <c r="E222" s="91">
        <f>Réttabanki!$U219</f>
        <v>0</v>
      </c>
    </row>
    <row r="223" spans="1:5">
      <c r="A223">
        <f>Réttabanki!$X220</f>
        <v>0</v>
      </c>
      <c r="B223" t="str">
        <f>Réttabanki!$B220</f>
        <v>Oregano</v>
      </c>
      <c r="C223" t="str">
        <f>IFERROR(INDEX(Vöruskrá!$E:$E,MATCH(Réttabanki!$B220,Vöruskrá!$B:$B,0)),"")</f>
        <v>Krydd</v>
      </c>
      <c r="D223" s="115" t="str">
        <f>Réttabanki!$D220</f>
        <v>Oregano 100% (Origanum vulgare L.).</v>
      </c>
      <c r="E223" s="91">
        <f>Réttabanki!$U220</f>
        <v>0</v>
      </c>
    </row>
    <row r="224" spans="1:5">
      <c r="A224">
        <f>Réttabanki!$X221</f>
        <v>0</v>
      </c>
      <c r="B224" t="str">
        <f>Réttabanki!$B221</f>
        <v>Lárviðarlauf, heil</v>
      </c>
      <c r="C224" t="str">
        <f>IFERROR(INDEX(Vöruskrá!$E:$E,MATCH(Réttabanki!$B221,Vöruskrá!$B:$B,0)),"")</f>
        <v>Krydd</v>
      </c>
      <c r="D224" s="115" t="str">
        <f>Réttabanki!$D221</f>
        <v>Lárviðarlauf 100% (Laurus nobilis).</v>
      </c>
      <c r="E224" s="91">
        <f>Réttabanki!$U221</f>
        <v>0</v>
      </c>
    </row>
    <row r="225" spans="1:5">
      <c r="A225">
        <f>Réttabanki!$X222</f>
        <v>0</v>
      </c>
      <c r="B225" t="str">
        <f>Réttabanki!$B222</f>
        <v>Svartur pipar, malaður</v>
      </c>
      <c r="C225" t="str">
        <f>IFERROR(INDEX(Vöruskrá!$E:$E,MATCH(Réttabanki!$B222,Vöruskrá!$B:$B,0)),"")</f>
        <v>Krydd</v>
      </c>
      <c r="D225" s="115" t="str">
        <f>Réttabanki!$D222</f>
        <v>Svartur pipar 100% (Piper nigrum), hitaþurrkað.</v>
      </c>
      <c r="E225" s="91">
        <f>Réttabanki!$U222</f>
        <v>0</v>
      </c>
    </row>
    <row r="226" spans="1:5">
      <c r="A226">
        <f>Réttabanki!$X223</f>
        <v>0</v>
      </c>
      <c r="B226" t="str">
        <f>Réttabanki!$B223</f>
        <v>Borðsalt</v>
      </c>
      <c r="C226" t="str">
        <f>IFERROR(INDEX(Vöruskrá!$E:$E,MATCH(Réttabanki!$B223,Vöruskrá!$B:$B,0)),"")</f>
        <v xml:space="preserve">Krydd </v>
      </c>
      <c r="D226" s="115" t="str">
        <f>Réttabanki!$D223</f>
        <v>Salt (salt, kekkjavarnarefni E535, lyftiefni E500).</v>
      </c>
      <c r="E226" s="91">
        <f>Réttabanki!$U223</f>
        <v>0</v>
      </c>
    </row>
    <row r="227" spans="1:5">
      <c r="A227">
        <f>Réttabanki!$X224</f>
        <v>0</v>
      </c>
      <c r="B227" t="str">
        <f>Réttabanki!$B224</f>
        <v>Repjuolía</v>
      </c>
      <c r="C227" t="str">
        <f>IFERROR(INDEX(Vöruskrá!$E:$E,MATCH(Réttabanki!$B224,Vöruskrá!$B:$B,0)),"")</f>
        <v>Kornvörur og hráefni</v>
      </c>
      <c r="D227" s="115" t="str">
        <f>Réttabanki!$D224</f>
        <v>Repjuolía</v>
      </c>
      <c r="E227" s="91">
        <f>Réttabanki!$U224</f>
        <v>0</v>
      </c>
    </row>
    <row r="228" spans="1:5">
      <c r="A228">
        <f>Réttabanki!$X225</f>
        <v>0</v>
      </c>
      <c r="B228" t="str">
        <f>Réttabanki!$B225</f>
        <v>Vatn</v>
      </c>
      <c r="C228" t="str">
        <f>IFERROR(INDEX(Vöruskrá!$E:$E,MATCH(Réttabanki!$B225,Vöruskrá!$B:$B,0)),"")</f>
        <v>Kornvörur og hráefni</v>
      </c>
      <c r="D228" s="115" t="str">
        <f>Réttabanki!$D225</f>
        <v>Vatn</v>
      </c>
      <c r="E228" s="91">
        <f>Réttabanki!$U225</f>
        <v>0</v>
      </c>
    </row>
    <row r="229" spans="1:5">
      <c r="A229">
        <f>Réttabanki!$X227</f>
        <v>0</v>
      </c>
      <c r="B229" t="str">
        <f>Réttabanki!$B227</f>
        <v>Ýsa nætursöltuð</v>
      </c>
      <c r="C229" t="str">
        <f>IFERROR(INDEX(Vöruskrá!$E:$E,MATCH(Réttabanki!$B227,Vöruskrá!$B:$B,0)),"")</f>
        <v>Fiskur</v>
      </c>
      <c r="D229" s="115" t="str">
        <f>Réttabanki!$D227</f>
        <v>Ýsa, salt.</v>
      </c>
      <c r="E229" s="91">
        <f>Réttabanki!$U227</f>
        <v>0</v>
      </c>
    </row>
    <row r="230" spans="1:5">
      <c r="A230">
        <f>Réttabanki!$X228</f>
        <v>0</v>
      </c>
      <c r="B230" t="str">
        <f>Réttabanki!$B228</f>
        <v>Kartöflur (ferskar)</v>
      </c>
      <c r="C230" t="str">
        <f>IFERROR(INDEX(Vöruskrá!$E:$E,MATCH(Réttabanki!$B228,Vöruskrá!$B:$B,0)),"")</f>
        <v>Grænmeti</v>
      </c>
      <c r="D230" s="115" t="str">
        <f>Réttabanki!$D228</f>
        <v>Kartöflur</v>
      </c>
      <c r="E230" s="91">
        <f>Réttabanki!$U228</f>
        <v>0</v>
      </c>
    </row>
    <row r="231" spans="1:5">
      <c r="A231">
        <f>Réttabanki!$X229</f>
        <v>0</v>
      </c>
      <c r="B231" t="str">
        <f>Réttabanki!$B229</f>
        <v>Laukur (ferskur)</v>
      </c>
      <c r="C231" t="str">
        <f>IFERROR(INDEX(Vöruskrá!$E:$E,MATCH(Réttabanki!$B229,Vöruskrá!$B:$B,0)),"")</f>
        <v>Grænmeti</v>
      </c>
      <c r="D231" s="115" t="str">
        <f>Réttabanki!$D229</f>
        <v>Laukur</v>
      </c>
      <c r="E231" s="91">
        <f>Réttabanki!$U229</f>
        <v>0</v>
      </c>
    </row>
    <row r="232" spans="1:5">
      <c r="A232">
        <f>Réttabanki!$X230</f>
        <v>0</v>
      </c>
      <c r="B232" t="str">
        <f>Réttabanki!$B230</f>
        <v>Nýmjólk 1 L (MS)</v>
      </c>
      <c r="C232" t="str">
        <f>IFERROR(INDEX(Vöruskrá!$E:$E,MATCH(Réttabanki!$B230,Vöruskrá!$B:$B,0)),"")</f>
        <v>Mjólkurvörur</v>
      </c>
      <c r="D232" s="115" t="str">
        <f>Réttabanki!$D230</f>
        <v>**Mjólk**, laktasaensím, D-vítamín. Síuð, fitusprengd og gerilsneydd.</v>
      </c>
      <c r="E232" s="91">
        <f>Réttabanki!$U230</f>
        <v>0</v>
      </c>
    </row>
    <row r="233" spans="1:5">
      <c r="A233">
        <f>Réttabanki!$X231</f>
        <v>0</v>
      </c>
      <c r="B233" t="str">
        <f>Réttabanki!$B231</f>
        <v>Smjör 500 g</v>
      </c>
      <c r="C233" t="str">
        <f>IFERROR(INDEX(Vöruskrá!$E:$E,MATCH(Réttabanki!$B231,Vöruskrá!$B:$B,0)),"")</f>
        <v>Mjólkurvörur</v>
      </c>
      <c r="D233" s="115" t="str">
        <f>Réttabanki!$D231</f>
        <v>**Rjómi**, salt.</v>
      </c>
      <c r="E233" s="91">
        <f>Réttabanki!$U231</f>
        <v>0</v>
      </c>
    </row>
    <row r="234" spans="1:5">
      <c r="A234">
        <f>Réttabanki!$X232</f>
        <v>0</v>
      </c>
      <c r="B234" t="str">
        <f>Réttabanki!$B232</f>
        <v>Maizenamjöl (majssterkja)</v>
      </c>
      <c r="C234" t="str">
        <f>IFERROR(INDEX(Vöruskrá!$E:$E,MATCH(Réttabanki!$B232,Vöruskrá!$B:$B,0)),"")</f>
        <v>Kornvörur og hráefni</v>
      </c>
      <c r="D234" s="115" t="str">
        <f>Réttabanki!$D232</f>
        <v>Maíssterkja.</v>
      </c>
      <c r="E234" s="91">
        <f>Réttabanki!$U232</f>
        <v>0</v>
      </c>
    </row>
    <row r="235" spans="1:5">
      <c r="A235">
        <f>Réttabanki!$X233</f>
        <v>0</v>
      </c>
      <c r="B235" t="str">
        <f>Réttabanki!$B233</f>
        <v>Borðsalt</v>
      </c>
      <c r="C235" t="str">
        <f>IFERROR(INDEX(Vöruskrá!$E:$E,MATCH(Réttabanki!$B233,Vöruskrá!$B:$B,0)),"")</f>
        <v xml:space="preserve">Krydd </v>
      </c>
      <c r="D235" s="115" t="str">
        <f>Réttabanki!$D233</f>
        <v>Salt (salt, kekkjavarnarefni E535, lyftiefni E500).</v>
      </c>
      <c r="E235" s="91">
        <f>Réttabanki!$U233</f>
        <v>0</v>
      </c>
    </row>
    <row r="236" spans="1:5">
      <c r="A236">
        <f>Réttabanki!$X234</f>
        <v>0</v>
      </c>
      <c r="B236" t="str">
        <f>Réttabanki!$B234</f>
        <v>Svartur pipar, malaður</v>
      </c>
      <c r="C236" t="str">
        <f>IFERROR(INDEX(Vöruskrá!$E:$E,MATCH(Réttabanki!$B234,Vöruskrá!$B:$B,0)),"")</f>
        <v>Krydd</v>
      </c>
      <c r="D236" s="115" t="str">
        <f>Réttabanki!$D234</f>
        <v>Svartur pipar 100% (Piper nigrum), hitaþurrkað.</v>
      </c>
      <c r="E236" s="91">
        <f>Réttabanki!$U234</f>
        <v>0</v>
      </c>
    </row>
    <row r="237" spans="1:5">
      <c r="A237">
        <f>Réttabanki!$X235</f>
        <v>0</v>
      </c>
      <c r="B237" t="str">
        <f>Réttabanki!$B235</f>
        <v>Vatn</v>
      </c>
      <c r="C237" t="str">
        <f>IFERROR(INDEX(Vöruskrá!$E:$E,MATCH(Réttabanki!$B235,Vöruskrá!$B:$B,0)),"")</f>
        <v>Kornvörur og hráefni</v>
      </c>
      <c r="D237" s="115" t="str">
        <f>Réttabanki!$D235</f>
        <v>Vatn</v>
      </c>
      <c r="E237" s="91">
        <f>Réttabanki!$U235</f>
        <v>0</v>
      </c>
    </row>
    <row r="238" spans="1:5">
      <c r="A238">
        <f>Réttabanki!$X237</f>
        <v>0</v>
      </c>
      <c r="B238" t="str">
        <f>Réttabanki!$B237</f>
        <v>Byggsalat</v>
      </c>
      <c r="C238" t="str">
        <f>IFERROR(INDEX(Vöruskrá!$E:$E,MATCH(Réttabanki!$B237,Vöruskrá!$B:$B,0)),"")</f>
        <v>Kornvörur og hráefni</v>
      </c>
      <c r="D238" s="115" t="str">
        <f>Réttabanki!$D237</f>
        <v>**Bygg**, vatn, krydd (hvítur pipar, salt), sítrónusafi, olífu olia.</v>
      </c>
      <c r="E238" s="91">
        <f>Réttabanki!$U237</f>
        <v>0</v>
      </c>
    </row>
    <row r="239" spans="1:5">
      <c r="A239">
        <f>Réttabanki!$X238</f>
        <v>0</v>
      </c>
      <c r="B239" t="str">
        <f>Réttabanki!$B238</f>
        <v>Flora veganrjómi</v>
      </c>
      <c r="C239" t="str">
        <f>IFERROR(INDEX(Vöruskrá!$E:$E,MATCH(Réttabanki!$B238,Vöruskrá!$B:$B,0)),"")</f>
        <v>Plöntubasað</v>
      </c>
      <c r="D239" s="115"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f>Réttabanki!$U238</f>
        <v>0</v>
      </c>
    </row>
    <row r="240" spans="1:5">
      <c r="A240" s="271" t="s">
        <v>5746</v>
      </c>
      <c r="B240" s="274"/>
      <c r="C240" s="274"/>
      <c r="D240" s="275"/>
      <c r="E240" s="276"/>
    </row>
    <row r="241" spans="1:5">
      <c r="A241">
        <f>Réttabanki!$X239</f>
        <v>0</v>
      </c>
      <c r="B241" t="str">
        <f>Réttabanki!$B239</f>
        <v>Borðsalt</v>
      </c>
      <c r="C241" t="str">
        <f>IFERROR(INDEX(Vöruskrá!$E:$E,MATCH(Réttabanki!$B239,Vöruskrá!$B:$B,0)),"")</f>
        <v xml:space="preserve">Krydd </v>
      </c>
      <c r="D241" s="115" t="str">
        <f>Réttabanki!$D239</f>
        <v>Salt (salt, kekkjavarnarefni E535, lyftiefni E500).</v>
      </c>
      <c r="E241" s="91">
        <f>Réttabanki!$U239</f>
        <v>0</v>
      </c>
    </row>
    <row r="242" spans="1:5">
      <c r="A242">
        <f>Réttabanki!$X240</f>
        <v>0</v>
      </c>
      <c r="B242" t="str">
        <f>Réttabanki!$B240</f>
        <v>Vatn</v>
      </c>
      <c r="C242" t="str">
        <f>IFERROR(INDEX(Vöruskrá!$E:$E,MATCH(Réttabanki!$B240,Vöruskrá!$B:$B,0)),"")</f>
        <v>Kornvörur og hráefni</v>
      </c>
      <c r="D242" s="115" t="str">
        <f>Réttabanki!$D240</f>
        <v>Vatn</v>
      </c>
      <c r="E242" s="91">
        <f>Réttabanki!$U240</f>
        <v>0</v>
      </c>
    </row>
    <row r="243" spans="1:5">
      <c r="A243">
        <f>Réttabanki!$X242</f>
        <v>0</v>
      </c>
      <c r="B243" t="str">
        <f>Réttabanki!$B242</f>
        <v>Ýsa</v>
      </c>
      <c r="C243" t="str">
        <f>IFERROR(INDEX(Vöruskrá!$E:$E,MATCH(Réttabanki!$B242,Vöruskrá!$B:$B,0)),"")</f>
        <v>Fiskur</v>
      </c>
      <c r="D243" s="115" t="str">
        <f>Réttabanki!$D242</f>
        <v>Ýsa</v>
      </c>
      <c r="E243" s="91">
        <f>Réttabanki!$U242</f>
        <v>0</v>
      </c>
    </row>
    <row r="244" spans="1:5">
      <c r="A244">
        <f>Réttabanki!$X243</f>
        <v>0</v>
      </c>
      <c r="B244" t="str">
        <f>Réttabanki!$B243</f>
        <v>Tandoori marineringarkrydd (Marinox)</v>
      </c>
      <c r="C244" t="str">
        <f>IFERROR(INDEX(Vöruskrá!$E:$E,MATCH(Réttabanki!$B243,Vöruskrá!$B:$B,0)),"")</f>
        <v>Krydd</v>
      </c>
      <c r="D244" s="115" t="str">
        <f>Réttabanki!$D243</f>
        <v>Vatn, repjuolía, krydd (pipar, engifer, kóríander, kúmen, chili), salt, sítrónusafi, sykur, rauðrófuduft, náttúruleg bragðefni, þykkingarefni (xantangúmmí E415), þurrkaður hvítlaukur, rotvarnarefni (kalíumsorbat E202)</v>
      </c>
      <c r="E244" s="91">
        <f>Réttabanki!$U243</f>
        <v>0</v>
      </c>
    </row>
    <row r="245" spans="1:5">
      <c r="A245">
        <f>Réttabanki!$X244</f>
        <v>0</v>
      </c>
      <c r="B245" t="str">
        <f>Réttabanki!$B244</f>
        <v>Hrein jógúrt 5 kg (MS)</v>
      </c>
      <c r="C245" t="str">
        <f>IFERROR(INDEX(Vöruskrá!$E:$E,MATCH(Réttabanki!$B244,Vöruskrá!$B:$B,0)),"")</f>
        <v>Mjólkurvörur</v>
      </c>
      <c r="D245" s="115" t="str">
        <f>Réttabanki!$D244</f>
        <v>**Mjólk**, jógúrtgerlar.</v>
      </c>
      <c r="E245" s="91">
        <f>Réttabanki!$U244</f>
        <v>0</v>
      </c>
    </row>
    <row r="246" spans="1:5">
      <c r="A246">
        <f>Réttabanki!$X245</f>
        <v>0</v>
      </c>
      <c r="B246" t="str">
        <f>Réttabanki!$B245</f>
        <v>Hvítlaukur (ferskur)</v>
      </c>
      <c r="C246" t="str">
        <f>IFERROR(INDEX(Vöruskrá!$E:$E,MATCH(Réttabanki!$B245,Vöruskrá!$B:$B,0)),"")</f>
        <v xml:space="preserve">Grænmeti </v>
      </c>
      <c r="D246" s="115" t="str">
        <f>Réttabanki!$D245</f>
        <v>Hvítlaukur</v>
      </c>
      <c r="E246" s="91">
        <f>Réttabanki!$U245</f>
        <v>0</v>
      </c>
    </row>
    <row r="247" spans="1:5">
      <c r="A247">
        <f>Réttabanki!$X246</f>
        <v>0</v>
      </c>
      <c r="B247" t="str">
        <f>Réttabanki!$B246</f>
        <v> </v>
      </c>
      <c r="C247" t="str">
        <f>IFERROR(INDEX(Vöruskrá!$E:$E,MATCH(Réttabanki!$B246,Vöruskrá!$B:$B,0)),"")</f>
        <v/>
      </c>
      <c r="D247" s="115" t="str">
        <f>Réttabanki!$D246</f>
        <v>VANTAR – innihaldslýsing af umbúðum</v>
      </c>
      <c r="E247" s="91">
        <f>Réttabanki!$U246</f>
        <v>0</v>
      </c>
    </row>
    <row r="248" spans="1:5">
      <c r="A248">
        <f>Réttabanki!$X247</f>
        <v>0</v>
      </c>
      <c r="B248" t="str">
        <f>Réttabanki!$B247</f>
        <v>Borðsalt</v>
      </c>
      <c r="C248" t="str">
        <f>IFERROR(INDEX(Vöruskrá!$E:$E,MATCH(Réttabanki!$B247,Vöruskrá!$B:$B,0)),"")</f>
        <v xml:space="preserve">Krydd </v>
      </c>
      <c r="D248" s="115" t="str">
        <f>Réttabanki!$D247</f>
        <v>Salt (salt, kekkjavarnarefni E535, lyftiefni E500).</v>
      </c>
      <c r="E248" s="91">
        <f>Réttabanki!$U247</f>
        <v>0</v>
      </c>
    </row>
    <row r="249" spans="1:5">
      <c r="A249">
        <f>Réttabanki!$X248</f>
        <v>0</v>
      </c>
      <c r="B249" t="str">
        <f>Réttabanki!$B248</f>
        <v>Repjuolía</v>
      </c>
      <c r="C249" t="str">
        <f>IFERROR(INDEX(Vöruskrá!$E:$E,MATCH(Réttabanki!$B248,Vöruskrá!$B:$B,0)),"")</f>
        <v>Kornvörur og hráefni</v>
      </c>
      <c r="D249" s="115" t="str">
        <f>Réttabanki!$D248</f>
        <v>Repjuolía</v>
      </c>
      <c r="E249" s="91">
        <f>Réttabanki!$U248</f>
        <v>0</v>
      </c>
    </row>
    <row r="250" spans="1:5">
      <c r="A250">
        <f>Réttabanki!$X250</f>
        <v>0</v>
      </c>
      <c r="B250" t="str">
        <f>Réttabanki!$B250</f>
        <v>Ýsa</v>
      </c>
      <c r="C250" t="str">
        <f>IFERROR(INDEX(Vöruskrá!$E:$E,MATCH(Réttabanki!$B250,Vöruskrá!$B:$B,0)),"")</f>
        <v>Fiskur</v>
      </c>
      <c r="D250" s="115" t="str">
        <f>Réttabanki!$D250</f>
        <v>Ýsa</v>
      </c>
      <c r="E250" s="91">
        <f>Réttabanki!$U250</f>
        <v>0</v>
      </c>
    </row>
    <row r="251" spans="1:5">
      <c r="A251">
        <f>Réttabanki!$X251</f>
        <v>0</v>
      </c>
      <c r="B251" t="str">
        <f>Réttabanki!$B251</f>
        <v>Hvítlaukur (ferskur)</v>
      </c>
      <c r="C251" t="str">
        <f>IFERROR(INDEX(Vöruskrá!$E:$E,MATCH(Réttabanki!$B251,Vöruskrá!$B:$B,0)),"")</f>
        <v xml:space="preserve">Grænmeti </v>
      </c>
      <c r="D251" s="115" t="str">
        <f>Réttabanki!$D251</f>
        <v>Hvítlaukur</v>
      </c>
      <c r="E251" s="91">
        <f>Réttabanki!$U251</f>
        <v>0</v>
      </c>
    </row>
    <row r="252" spans="1:5">
      <c r="A252">
        <f>Réttabanki!$X252</f>
        <v>0</v>
      </c>
      <c r="B252" t="str">
        <f>Réttabanki!$B252</f>
        <v>Ólífuolía</v>
      </c>
      <c r="C252" t="str">
        <f>IFERROR(INDEX(Vöruskrá!$E:$E,MATCH(Réttabanki!$B252,Vöruskrá!$B:$B,0)),"")</f>
        <v>Sósur/dressingar/kraftar</v>
      </c>
      <c r="D252" s="115" t="str">
        <f>Réttabanki!$D252</f>
        <v>Hreinsuð ólífuhratolía, extra jómfrúr ólífuolía</v>
      </c>
      <c r="E252" s="91">
        <f>Réttabanki!$U252</f>
        <v>0</v>
      </c>
    </row>
    <row r="253" spans="1:5">
      <c r="A253">
        <f>Réttabanki!$X253</f>
        <v>0</v>
      </c>
      <c r="B253" t="str">
        <f>Réttabanki!$B253</f>
        <v>Sítrónusafi</v>
      </c>
      <c r="C253" t="str">
        <f>IFERROR(INDEX(Vöruskrá!$E:$E,MATCH(Réttabanki!$B253,Vöruskrá!$B:$B,0)),"")</f>
        <v>Sósur / Dressingar / Kraftar</v>
      </c>
      <c r="D253" s="115" t="str">
        <f>Réttabanki!$D253</f>
        <v>Sítrónusafi, rotvarnarefni (E224)</v>
      </c>
      <c r="E253" s="91">
        <f>Réttabanki!$U253</f>
        <v>0</v>
      </c>
    </row>
    <row r="254" spans="1:5">
      <c r="A254">
        <f>Réttabanki!$X254</f>
        <v>0</v>
      </c>
      <c r="B254" t="str">
        <f>Réttabanki!$B254</f>
        <v>Steinselja (þurrkuð)</v>
      </c>
      <c r="C254" t="str">
        <f>IFERROR(INDEX(Vöruskrá!$E:$E,MATCH(Réttabanki!$B254,Vöruskrá!$B:$B,0)),"")</f>
        <v>Krydd</v>
      </c>
      <c r="D254" s="115" t="str">
        <f>Réttabanki!$D254</f>
        <v>Þurrkuð steinselja (Petroselinum sativum Hoffm)</v>
      </c>
      <c r="E254" s="91">
        <f>Réttabanki!$U254</f>
        <v>0</v>
      </c>
    </row>
    <row r="255" spans="1:5">
      <c r="A255">
        <f>Réttabanki!$X255</f>
        <v>0</v>
      </c>
      <c r="B255" t="str">
        <f>Réttabanki!$B255</f>
        <v>Borðsalt</v>
      </c>
      <c r="C255" t="str">
        <f>IFERROR(INDEX(Vöruskrá!$E:$E,MATCH(Réttabanki!$B255,Vöruskrá!$B:$B,0)),"")</f>
        <v xml:space="preserve">Krydd </v>
      </c>
      <c r="D255" s="115" t="str">
        <f>Réttabanki!$D255</f>
        <v>Salt (salt, kekkjavarnarefni E535, lyftiefni E500).</v>
      </c>
      <c r="E255" s="91">
        <f>Réttabanki!$U255</f>
        <v>0</v>
      </c>
    </row>
    <row r="256" spans="1:5">
      <c r="A256">
        <f>Réttabanki!$X256</f>
        <v>0</v>
      </c>
      <c r="B256" t="str">
        <f>Réttabanki!$B256</f>
        <v>Svartur pipar, malaður</v>
      </c>
      <c r="C256" t="str">
        <f>IFERROR(INDEX(Vöruskrá!$E:$E,MATCH(Réttabanki!$B256,Vöruskrá!$B:$B,0)),"")</f>
        <v>Krydd</v>
      </c>
      <c r="D256" s="115" t="str">
        <f>Réttabanki!$D256</f>
        <v>Svartur pipar 100% (Piper nigrum), hitaþurrkað.</v>
      </c>
      <c r="E256" s="91">
        <f>Réttabanki!$U256</f>
        <v>0</v>
      </c>
    </row>
    <row r="257" spans="1:5">
      <c r="A257">
        <f>Réttabanki!$X258</f>
        <v>0</v>
      </c>
      <c r="B257" t="str">
        <f>Réttabanki!$B258</f>
        <v>Ýsa</v>
      </c>
      <c r="C257" t="str">
        <f>IFERROR(INDEX(Vöruskrá!$E:$E,MATCH(Réttabanki!$B258,Vöruskrá!$B:$B,0)),"")</f>
        <v>Fiskur</v>
      </c>
      <c r="D257" s="115" t="str">
        <f>Réttabanki!$D258</f>
        <v>Ýsa</v>
      </c>
      <c r="E257" s="91">
        <f>Réttabanki!$U258</f>
        <v>0</v>
      </c>
    </row>
    <row r="258" spans="1:5">
      <c r="A258">
        <f>Réttabanki!$X259</f>
        <v>0</v>
      </c>
      <c r="B258" t="str">
        <f>Réttabanki!$B259</f>
        <v>Paprikuduft</v>
      </c>
      <c r="C258" t="str">
        <f>IFERROR(INDEX(Vöruskrá!$E:$E,MATCH(Réttabanki!$B259,Vöruskrá!$B:$B,0)),"")</f>
        <v>Krydd</v>
      </c>
      <c r="D258" s="115" t="str">
        <f>Réttabanki!$D259</f>
        <v>Þurrkuð og möluð paprika (Capsicum annuum)</v>
      </c>
      <c r="E258" s="91">
        <f>Réttabanki!$U259</f>
        <v>0</v>
      </c>
    </row>
    <row r="259" spans="1:5">
      <c r="A259">
        <f>Réttabanki!$X260</f>
        <v>0</v>
      </c>
      <c r="B259" t="str">
        <f>Réttabanki!$B260</f>
        <v>Kúmen (cumin)</v>
      </c>
      <c r="C259" t="str">
        <f>IFERROR(INDEX(Vöruskrá!$E:$E,MATCH(Réttabanki!$B260,Vöruskrá!$B:$B,0)),"")</f>
        <v>Krydd</v>
      </c>
      <c r="D259" s="115" t="str">
        <f>Réttabanki!$D260</f>
        <v>Kúmenfræ 100% (Cuminum cyminum)</v>
      </c>
      <c r="E259" s="91">
        <f>Réttabanki!$U260</f>
        <v>0</v>
      </c>
    </row>
    <row r="260" spans="1:5">
      <c r="A260">
        <f>Réttabanki!$X261</f>
        <v>0</v>
      </c>
      <c r="B260" t="str">
        <f>Réttabanki!$B261</f>
        <v>Hvítlaukur (ferskur)</v>
      </c>
      <c r="C260" t="str">
        <f>IFERROR(INDEX(Vöruskrá!$E:$E,MATCH(Réttabanki!$B261,Vöruskrá!$B:$B,0)),"")</f>
        <v xml:space="preserve">Grænmeti </v>
      </c>
      <c r="D260" s="115" t="str">
        <f>Réttabanki!$D261</f>
        <v>Hvítlaukur</v>
      </c>
      <c r="E260" s="91">
        <f>Réttabanki!$U261</f>
        <v>0</v>
      </c>
    </row>
    <row r="261" spans="1:5">
      <c r="A261">
        <f>Réttabanki!$X262</f>
        <v>0</v>
      </c>
      <c r="B261" t="str">
        <f>Réttabanki!$B262</f>
        <v>Ólífuolía</v>
      </c>
      <c r="C261" t="str">
        <f>IFERROR(INDEX(Vöruskrá!$E:$E,MATCH(Réttabanki!$B262,Vöruskrá!$B:$B,0)),"")</f>
        <v>Sósur/dressingar/kraftar</v>
      </c>
      <c r="D261" s="115" t="str">
        <f>Réttabanki!$D262</f>
        <v>Hreinsuð ólífuhratolía, extra jómfrúr ólífuolía</v>
      </c>
      <c r="E261" s="91">
        <f>Réttabanki!$U262</f>
        <v>0</v>
      </c>
    </row>
    <row r="262" spans="1:5">
      <c r="A262">
        <f>Réttabanki!$X263</f>
        <v>0</v>
      </c>
      <c r="B262" t="str">
        <f>Réttabanki!$B263</f>
        <v>Sítrónusafi</v>
      </c>
      <c r="C262" t="str">
        <f>IFERROR(INDEX(Vöruskrá!$E:$E,MATCH(Réttabanki!$B263,Vöruskrá!$B:$B,0)),"")</f>
        <v>Sósur / Dressingar / Kraftar</v>
      </c>
      <c r="D262" s="115" t="str">
        <f>Réttabanki!$D263</f>
        <v>Sítrónusafi, rotvarnarefni (E224)</v>
      </c>
      <c r="E262" s="91">
        <f>Réttabanki!$U263</f>
        <v>0</v>
      </c>
    </row>
    <row r="263" spans="1:5">
      <c r="A263">
        <f>Réttabanki!$X264</f>
        <v>0</v>
      </c>
      <c r="B263" t="str">
        <f>Réttabanki!$B264</f>
        <v>Borðsalt</v>
      </c>
      <c r="C263" t="str">
        <f>IFERROR(INDEX(Vöruskrá!$E:$E,MATCH(Réttabanki!$B264,Vöruskrá!$B:$B,0)),"")</f>
        <v xml:space="preserve">Krydd </v>
      </c>
      <c r="D263" s="115" t="str">
        <f>Réttabanki!$D264</f>
        <v>Salt (salt, kekkjavarnarefni E535, lyftiefni E500).</v>
      </c>
      <c r="E263" s="91">
        <f>Réttabanki!$U264</f>
        <v>0</v>
      </c>
    </row>
    <row r="264" spans="1:5">
      <c r="A264">
        <f>Réttabanki!$X265</f>
        <v>0</v>
      </c>
      <c r="B264" t="str">
        <f>Réttabanki!$B265</f>
        <v>Svartur pipar, malaður</v>
      </c>
      <c r="C264" t="str">
        <f>IFERROR(INDEX(Vöruskrá!$E:$E,MATCH(Réttabanki!$B265,Vöruskrá!$B:$B,0)),"")</f>
        <v>Krydd</v>
      </c>
      <c r="D264" s="115" t="str">
        <f>Réttabanki!$D265</f>
        <v>Svartur pipar 100% (Piper nigrum), hitaþurrkað.</v>
      </c>
      <c r="E264" s="91">
        <f>Réttabanki!$U265</f>
        <v>0</v>
      </c>
    </row>
    <row r="265" spans="1:5">
      <c r="A265">
        <f>Réttabanki!$X267</f>
        <v>0</v>
      </c>
      <c r="B265" t="str">
        <f>Réttabanki!$B267</f>
        <v>Ýsa</v>
      </c>
      <c r="C265" t="str">
        <f>IFERROR(INDEX(Vöruskrá!$E:$E,MATCH(Réttabanki!$B267,Vöruskrá!$B:$B,0)),"")</f>
        <v>Fiskur</v>
      </c>
      <c r="D265" s="115" t="str">
        <f>Réttabanki!$D267</f>
        <v>Ýsa</v>
      </c>
      <c r="E265" s="91">
        <f>Réttabanki!$U267</f>
        <v>0</v>
      </c>
    </row>
    <row r="266" spans="1:5">
      <c r="A266">
        <f>Réttabanki!$X268</f>
        <v>0</v>
      </c>
      <c r="B266" t="str">
        <f>Réttabanki!$B268</f>
        <v>Paprikuduft</v>
      </c>
      <c r="C266" t="str">
        <f>IFERROR(INDEX(Vöruskrá!$E:$E,MATCH(Réttabanki!$B268,Vöruskrá!$B:$B,0)),"")</f>
        <v>Krydd</v>
      </c>
      <c r="D266" s="115" t="str">
        <f>Réttabanki!$D268</f>
        <v>Þurrkuð og möluð paprika (Capsicum annuum)</v>
      </c>
      <c r="E266" s="91">
        <f>Réttabanki!$U268</f>
        <v>0</v>
      </c>
    </row>
    <row r="267" spans="1:5">
      <c r="A267">
        <f>Réttabanki!$X269</f>
        <v>0</v>
      </c>
      <c r="B267" t="str">
        <f>Réttabanki!$B269</f>
        <v>Hvítlaukur (ferskur)</v>
      </c>
      <c r="C267" t="str">
        <f>IFERROR(INDEX(Vöruskrá!$E:$E,MATCH(Réttabanki!$B269,Vöruskrá!$B:$B,0)),"")</f>
        <v xml:space="preserve">Grænmeti </v>
      </c>
      <c r="D267" s="115" t="str">
        <f>Réttabanki!$D269</f>
        <v>Hvítlaukur</v>
      </c>
      <c r="E267" s="91">
        <f>Réttabanki!$U269</f>
        <v>0</v>
      </c>
    </row>
    <row r="268" spans="1:5">
      <c r="A268">
        <f>Réttabanki!$X270</f>
        <v>0</v>
      </c>
      <c r="B268" t="str">
        <f>Réttabanki!$B270</f>
        <v>Ólífuolía</v>
      </c>
      <c r="C268" t="str">
        <f>IFERROR(INDEX(Vöruskrá!$E:$E,MATCH(Réttabanki!$B270,Vöruskrá!$B:$B,0)),"")</f>
        <v>Sósur/dressingar/kraftar</v>
      </c>
      <c r="D268" s="115" t="str">
        <f>Réttabanki!$D270</f>
        <v>Hreinsuð ólífuhratolía, extra jómfrúr ólífuolía</v>
      </c>
      <c r="E268" s="91">
        <f>Réttabanki!$U270</f>
        <v>0</v>
      </c>
    </row>
    <row r="269" spans="1:5">
      <c r="A269">
        <f>Réttabanki!$X271</f>
        <v>0</v>
      </c>
      <c r="B269" t="str">
        <f>Réttabanki!$B271</f>
        <v>Borðsalt</v>
      </c>
      <c r="C269" t="str">
        <f>IFERROR(INDEX(Vöruskrá!$E:$E,MATCH(Réttabanki!$B271,Vöruskrá!$B:$B,0)),"")</f>
        <v xml:space="preserve">Krydd </v>
      </c>
      <c r="D269" s="115" t="str">
        <f>Réttabanki!$D271</f>
        <v>Salt (salt, kekkjavarnarefni E535, lyftiefni E500).</v>
      </c>
      <c r="E269" s="91">
        <f>Réttabanki!$U271</f>
        <v>0</v>
      </c>
    </row>
    <row r="270" spans="1:5">
      <c r="A270">
        <f>Réttabanki!$X272</f>
        <v>0</v>
      </c>
      <c r="B270" t="str">
        <f>Réttabanki!$B272</f>
        <v>Svartur pipar, malaður</v>
      </c>
      <c r="C270" t="str">
        <f>IFERROR(INDEX(Vöruskrá!$E:$E,MATCH(Réttabanki!$B272,Vöruskrá!$B:$B,0)),"")</f>
        <v>Krydd</v>
      </c>
      <c r="D270" s="115" t="str">
        <f>Réttabanki!$D272</f>
        <v>Svartur pipar 100% (Piper nigrum), hitaþurrkað.</v>
      </c>
      <c r="E270" s="91">
        <f>Réttabanki!$U272</f>
        <v>0</v>
      </c>
    </row>
    <row r="271" spans="1:5">
      <c r="A271">
        <f>Réttabanki!$X273</f>
        <v>0</v>
      </c>
      <c r="B271" t="str">
        <f>Réttabanki!$B273</f>
        <v>Sítrónusafi</v>
      </c>
      <c r="C271" t="str">
        <f>IFERROR(INDEX(Vöruskrá!$E:$E,MATCH(Réttabanki!$B273,Vöruskrá!$B:$B,0)),"")</f>
        <v>Sósur / Dressingar / Kraftar</v>
      </c>
      <c r="D271" s="115" t="str">
        <f>Réttabanki!$D273</f>
        <v>Sítrónusafi, rotvarnarefni (E224)</v>
      </c>
      <c r="E271" s="91">
        <f>Réttabanki!$U273</f>
        <v>0</v>
      </c>
    </row>
    <row r="272" spans="1:5">
      <c r="A272">
        <f>Réttabanki!$X275</f>
        <v>0</v>
      </c>
      <c r="B272" t="str">
        <f>Réttabanki!$B275</f>
        <v>Ýsa</v>
      </c>
      <c r="C272" t="str">
        <f>IFERROR(INDEX(Vöruskrá!$E:$E,MATCH(Réttabanki!$B275,Vöruskrá!$B:$B,0)),"")</f>
        <v>Fiskur</v>
      </c>
      <c r="D272" s="115" t="str">
        <f>Réttabanki!$D275</f>
        <v>Ýsa</v>
      </c>
      <c r="E272" s="91">
        <f>Réttabanki!$U275</f>
        <v>0</v>
      </c>
    </row>
    <row r="273" spans="1:5">
      <c r="A273">
        <f>Réttabanki!$X276</f>
        <v>0</v>
      </c>
      <c r="B273" t="str">
        <f>Réttabanki!$B276</f>
        <v>Kartöflur (ferskar)</v>
      </c>
      <c r="C273" t="str">
        <f>IFERROR(INDEX(Vöruskrá!$E:$E,MATCH(Réttabanki!$B276,Vöruskrá!$B:$B,0)),"")</f>
        <v>Grænmeti</v>
      </c>
      <c r="D273" s="115" t="str">
        <f>Réttabanki!$D276</f>
        <v>Kartöflur</v>
      </c>
      <c r="E273" s="91">
        <f>Réttabanki!$U276</f>
        <v>0</v>
      </c>
    </row>
    <row r="274" spans="1:5">
      <c r="A274">
        <f>Réttabanki!$X277</f>
        <v>0</v>
      </c>
      <c r="B274" t="str">
        <f>Réttabanki!$B277</f>
        <v>Laukur (ferskur)</v>
      </c>
      <c r="C274" t="str">
        <f>IFERROR(INDEX(Vöruskrá!$E:$E,MATCH(Réttabanki!$B277,Vöruskrá!$B:$B,0)),"")</f>
        <v>Grænmeti</v>
      </c>
      <c r="D274" s="115" t="str">
        <f>Réttabanki!$D277</f>
        <v>Laukur</v>
      </c>
      <c r="E274" s="91">
        <f>Réttabanki!$U277</f>
        <v>0</v>
      </c>
    </row>
    <row r="275" spans="1:5">
      <c r="A275">
        <f>Réttabanki!$X278</f>
        <v>0</v>
      </c>
      <c r="B275" t="str">
        <f>Réttabanki!$B278</f>
        <v>Maizenamjöl (majssterkja)</v>
      </c>
      <c r="C275" t="str">
        <f>IFERROR(INDEX(Vöruskrá!$E:$E,MATCH(Réttabanki!$B278,Vöruskrá!$B:$B,0)),"")</f>
        <v>Kornvörur og hráefni</v>
      </c>
      <c r="D275" s="115" t="str">
        <f>Réttabanki!$D278</f>
        <v>Maíssterkja.</v>
      </c>
      <c r="E275" s="91">
        <f>Réttabanki!$U278</f>
        <v>0</v>
      </c>
    </row>
    <row r="276" spans="1:5">
      <c r="A276">
        <f>Réttabanki!$X279</f>
        <v>0</v>
      </c>
      <c r="B276" t="str">
        <f>Réttabanki!$B279</f>
        <v>Nýmjólk 1 L (MS)</v>
      </c>
      <c r="C276" t="str">
        <f>IFERROR(INDEX(Vöruskrá!$E:$E,MATCH(Réttabanki!$B279,Vöruskrá!$B:$B,0)),"")</f>
        <v>Mjólkurvörur</v>
      </c>
      <c r="D276" s="115" t="str">
        <f>Réttabanki!$D279</f>
        <v>**Mjólk**, laktasaensím, D-vítamín. Síuð, fitusprengd og gerilsneydd.</v>
      </c>
      <c r="E276" s="91">
        <f>Réttabanki!$U279</f>
        <v>0</v>
      </c>
    </row>
    <row r="277" spans="1:5">
      <c r="A277">
        <f>Réttabanki!$X280</f>
        <v>0</v>
      </c>
      <c r="B277" t="str">
        <f>Réttabanki!$B280</f>
        <v>Þorskur</v>
      </c>
      <c r="C277" t="str">
        <f>IFERROR(INDEX(Vöruskrá!$E:$E,MATCH(Réttabanki!$B280,Vöruskrá!$B:$B,0)),"")</f>
        <v>Fiskur</v>
      </c>
      <c r="D277" s="115"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5" t="str">
        <f>Réttabanki!$D281</f>
        <v>Salt (salt, kekkjavarnarefni E535, lyftiefni E500).</v>
      </c>
      <c r="E278" s="91">
        <f>Réttabanki!$U281</f>
        <v>0</v>
      </c>
    </row>
    <row r="279" spans="1:5">
      <c r="A279">
        <f>Réttabanki!$X282</f>
        <v>0</v>
      </c>
      <c r="B279" t="str">
        <f>Réttabanki!$B282</f>
        <v>Svartur pipar, malaður</v>
      </c>
      <c r="C279" t="str">
        <f>IFERROR(INDEX(Vöruskrá!$E:$E,MATCH(Réttabanki!$B282,Vöruskrá!$B:$B,0)),"")</f>
        <v>Krydd</v>
      </c>
      <c r="D279" s="115" t="str">
        <f>Réttabanki!$D282</f>
        <v>Svartur pipar 100% (Piper nigrum), hitaþurrkað.</v>
      </c>
      <c r="E279" s="91">
        <f>Réttabanki!$U282</f>
        <v>0</v>
      </c>
    </row>
    <row r="280" spans="1:5">
      <c r="A280">
        <f>Réttabanki!$X284</f>
        <v>0</v>
      </c>
      <c r="B280" t="str">
        <f>Réttabanki!$B284</f>
        <v>Ýsa</v>
      </c>
      <c r="C280" t="str">
        <f>IFERROR(INDEX(Vöruskrá!$E:$E,MATCH(Réttabanki!$B284,Vöruskrá!$B:$B,0)),"")</f>
        <v>Fiskur</v>
      </c>
      <c r="D280" s="115" t="str">
        <f>Réttabanki!$D284</f>
        <v>Ýsa</v>
      </c>
      <c r="E280" s="91">
        <f>Réttabanki!$U284</f>
        <v>0</v>
      </c>
    </row>
    <row r="281" spans="1:5">
      <c r="A281">
        <f>Réttabanki!$X285</f>
        <v>0</v>
      </c>
      <c r="B281" t="str">
        <f>Réttabanki!$B285</f>
        <v>Taco Tubs (Tacoskálar)</v>
      </c>
      <c r="C281" t="str">
        <f>IFERROR(INDEX(Vöruskrá!$E:$E,MATCH(Réttabanki!$B285,Vöruskrá!$B:$B,0)),"")</f>
        <v>Kornvörur og hráefni</v>
      </c>
      <c r="D281" s="115" t="str">
        <f>Réttabanki!$D285</f>
        <v>Maís mjöl (74%), sólblómaolía, salt.</v>
      </c>
      <c r="E281" s="91">
        <f>Réttabanki!$U285</f>
        <v>0</v>
      </c>
    </row>
    <row r="282" spans="1:5">
      <c r="A282">
        <f>Réttabanki!$X286</f>
        <v>0</v>
      </c>
      <c r="B282" t="str">
        <f>Réttabanki!$B286</f>
        <v>Hvítkál (ferskt)</v>
      </c>
      <c r="C282" t="str">
        <f>IFERROR(INDEX(Vöruskrá!$E:$E,MATCH(Réttabanki!$B286,Vöruskrá!$B:$B,0)),"")</f>
        <v>Grænmeti</v>
      </c>
      <c r="D282" s="115" t="str">
        <f>Réttabanki!$D286</f>
        <v>Hvítkál</v>
      </c>
      <c r="E282" s="91">
        <f>Réttabanki!$U286</f>
        <v>0</v>
      </c>
    </row>
    <row r="283" spans="1:5">
      <c r="A283">
        <f>Réttabanki!$X287</f>
        <v>0</v>
      </c>
      <c r="B283" t="str">
        <f>Réttabanki!$B287</f>
        <v>Matreiðslurjómi (MS)</v>
      </c>
      <c r="C283" t="str">
        <f>IFERROR(INDEX(Vöruskrá!$E:$E,MATCH(Réttabanki!$B287,Vöruskrá!$B:$B,0)),"")</f>
        <v>mjólkurvörur</v>
      </c>
      <c r="D283" s="115" t="str">
        <f>Réttabanki!$D287</f>
        <v>Rjómi (**mjólk**)</v>
      </c>
      <c r="E283" s="91">
        <f>Réttabanki!$U287</f>
        <v>0</v>
      </c>
    </row>
    <row r="284" spans="1:5">
      <c r="A284">
        <f>Réttabanki!$X288</f>
        <v>0</v>
      </c>
      <c r="B284" t="str">
        <f>Réttabanki!$B288</f>
        <v>Lime</v>
      </c>
      <c r="C284" t="str">
        <f>IFERROR(INDEX(Vöruskrá!$E:$E,MATCH(Réttabanki!$B288,Vöruskrá!$B:$B,0)),"")</f>
        <v>Ávextir og ber</v>
      </c>
      <c r="D284" s="115" t="str">
        <f>Réttabanki!$D288</f>
        <v>Lime</v>
      </c>
      <c r="E284" s="91">
        <f>Réttabanki!$U288</f>
        <v>0</v>
      </c>
    </row>
    <row r="285" spans="1:5">
      <c r="A285">
        <f>Réttabanki!$X289</f>
        <v>0</v>
      </c>
      <c r="B285" t="str">
        <f>Réttabanki!$B289</f>
        <v>Taco Grillkrydda</v>
      </c>
      <c r="C285" t="str">
        <f>IFERROR(INDEX(Vöruskrá!$E:$E,MATCH(Réttabanki!$B289,Vöruskrá!$B:$B,0)),"")</f>
        <v>Krydd</v>
      </c>
      <c r="D285" s="115" t="str">
        <f>Réttabanki!$D289</f>
        <v>Salt, chilipipar, kúmen, hvítlaukur, svartur pipar, cayennepipar, laukur, engifer, sykur, sýrustillir (sítrónusýra), kekkjavarnarefni (E552), repjuolía, kryddþykkni.</v>
      </c>
      <c r="E285" s="91">
        <f>Réttabanki!$U289</f>
        <v>0</v>
      </c>
    </row>
    <row r="286" spans="1:5">
      <c r="A286">
        <f>Réttabanki!$X290</f>
        <v>0</v>
      </c>
      <c r="B286" t="str">
        <f>Réttabanki!$B290</f>
        <v>Borðsalt</v>
      </c>
      <c r="C286" t="str">
        <f>IFERROR(INDEX(Vöruskrá!$E:$E,MATCH(Réttabanki!$B290,Vöruskrá!$B:$B,0)),"")</f>
        <v xml:space="preserve">Krydd </v>
      </c>
      <c r="D286" s="115" t="str">
        <f>Réttabanki!$D290</f>
        <v>Salt (salt, kekkjavarnarefni E535, lyftiefni E500).</v>
      </c>
      <c r="E286" s="91">
        <f>Réttabanki!$U290</f>
        <v>0</v>
      </c>
    </row>
    <row r="287" spans="1:5">
      <c r="A287">
        <f>Réttabanki!$X291</f>
        <v>0</v>
      </c>
      <c r="B287" t="str">
        <f>Réttabanki!$B291</f>
        <v>Kóríander (ferskur)</v>
      </c>
      <c r="C287" t="str">
        <f>IFERROR(INDEX(Vöruskrá!$E:$E,MATCH(Réttabanki!$B291,Vöruskrá!$B:$B,0)),"")</f>
        <v>Krydd</v>
      </c>
      <c r="D287" s="115" t="str">
        <f>Réttabanki!$D291</f>
        <v>Kóriander</v>
      </c>
      <c r="E287" s="91">
        <f>Réttabanki!$U291</f>
        <v>0</v>
      </c>
    </row>
    <row r="288" spans="1:5">
      <c r="A288">
        <f>Réttabanki!$X293</f>
        <v>0</v>
      </c>
      <c r="B288" t="str">
        <f>Réttabanki!$B293</f>
        <v>Langa</v>
      </c>
      <c r="C288" t="str">
        <f>IFERROR(INDEX(Vöruskrá!$E:$E,MATCH(Réttabanki!$B293,Vöruskrá!$B:$B,0)),"")</f>
        <v>Fiskur</v>
      </c>
      <c r="D288" s="115">
        <f>Réttabanki!$D293</f>
        <v>0</v>
      </c>
      <c r="E288" s="91">
        <f>Réttabanki!$U293</f>
        <v>0</v>
      </c>
    </row>
    <row r="289" spans="1:5">
      <c r="A289">
        <f>Réttabanki!$X294</f>
        <v>0</v>
      </c>
      <c r="B289" t="str">
        <f>Réttabanki!$B294</f>
        <v>Hvítlaukur (ferskur)</v>
      </c>
      <c r="C289" t="str">
        <f>IFERROR(INDEX(Vöruskrá!$E:$E,MATCH(Réttabanki!$B294,Vöruskrá!$B:$B,0)),"")</f>
        <v xml:space="preserve">Grænmeti </v>
      </c>
      <c r="D289" s="115" t="str">
        <f>Réttabanki!$D294</f>
        <v>Hvítlaukur</v>
      </c>
      <c r="E289" s="91">
        <f>Réttabanki!$U294</f>
        <v>0</v>
      </c>
    </row>
    <row r="290" spans="1:5">
      <c r="A290">
        <f>Réttabanki!$X295</f>
        <v>0</v>
      </c>
      <c r="B290" t="str">
        <f>Réttabanki!$B295</f>
        <v>Smjör 500 g</v>
      </c>
      <c r="C290" t="str">
        <f>IFERROR(INDEX(Vöruskrá!$E:$E,MATCH(Réttabanki!$B295,Vöruskrá!$B:$B,0)),"")</f>
        <v>Mjólkurvörur</v>
      </c>
      <c r="D290" s="115" t="str">
        <f>Réttabanki!$D295</f>
        <v>**Rjómi**, salt.</v>
      </c>
      <c r="E290" s="91">
        <f>Réttabanki!$U295</f>
        <v>0</v>
      </c>
    </row>
    <row r="291" spans="1:5">
      <c r="A291">
        <f>Réttabanki!$X296</f>
        <v>0</v>
      </c>
      <c r="B291" t="str">
        <f>Réttabanki!$B296</f>
        <v>Sítrónusafi</v>
      </c>
      <c r="C291" t="str">
        <f>IFERROR(INDEX(Vöruskrá!$E:$E,MATCH(Réttabanki!$B296,Vöruskrá!$B:$B,0)),"")</f>
        <v>Sósur / Dressingar / Kraftar</v>
      </c>
      <c r="D291" s="115" t="str">
        <f>Réttabanki!$D296</f>
        <v>Sítrónusafi, rotvarnarefni (E224)</v>
      </c>
      <c r="E291" s="91">
        <f>Réttabanki!$U296</f>
        <v>0</v>
      </c>
    </row>
    <row r="292" spans="1:5">
      <c r="A292">
        <f>Réttabanki!$X297</f>
        <v>0</v>
      </c>
      <c r="B292" t="str">
        <f>Réttabanki!$B297</f>
        <v>Steinselja (þurrkuð)</v>
      </c>
      <c r="C292" t="str">
        <f>IFERROR(INDEX(Vöruskrá!$E:$E,MATCH(Réttabanki!$B297,Vöruskrá!$B:$B,0)),"")</f>
        <v>Krydd</v>
      </c>
      <c r="D292" s="115" t="str">
        <f>Réttabanki!$D297</f>
        <v>Þurrkuð steinselja (Petroselinum sativum Hoffm)</v>
      </c>
      <c r="E292" s="91">
        <f>Réttabanki!$U297</f>
        <v>0</v>
      </c>
    </row>
    <row r="293" spans="1:5">
      <c r="A293">
        <f>Réttabanki!$X298</f>
        <v>0</v>
      </c>
      <c r="B293" t="str">
        <f>Réttabanki!$B298</f>
        <v>Borðsalt</v>
      </c>
      <c r="C293" t="str">
        <f>IFERROR(INDEX(Vöruskrá!$E:$E,MATCH(Réttabanki!$B298,Vöruskrá!$B:$B,0)),"")</f>
        <v xml:space="preserve">Krydd </v>
      </c>
      <c r="D293" s="115" t="str">
        <f>Réttabanki!$D298</f>
        <v>Salt (salt, kekkjavarnarefni E535, lyftiefni E500).</v>
      </c>
      <c r="E293" s="91">
        <f>Réttabanki!$U298</f>
        <v>0</v>
      </c>
    </row>
    <row r="294" spans="1:5">
      <c r="A294">
        <f>Réttabanki!$X299</f>
        <v>0</v>
      </c>
      <c r="B294" t="str">
        <f>Réttabanki!$B299</f>
        <v>Svartur pipar, malaður</v>
      </c>
      <c r="C294" t="str">
        <f>IFERROR(INDEX(Vöruskrá!$E:$E,MATCH(Réttabanki!$B299,Vöruskrá!$B:$B,0)),"")</f>
        <v>Krydd</v>
      </c>
      <c r="D294" s="115" t="str">
        <f>Réttabanki!$D299</f>
        <v>Svartur pipar 100% (Piper nigrum), hitaþurrkað.</v>
      </c>
      <c r="E294" s="91">
        <f>Réttabanki!$U299</f>
        <v>0</v>
      </c>
    </row>
    <row r="295" spans="1:5">
      <c r="A295">
        <f>Réttabanki!$X301</f>
        <v>0</v>
      </c>
      <c r="B295" t="str">
        <f>Réttabanki!$B301</f>
        <v>Nautabrisket (Danish Crown)</v>
      </c>
      <c r="C295" t="str">
        <f>IFERROR(INDEX(Vöruskrá!$E:$E,MATCH(Réttabanki!$B301,Vöruskrá!$B:$B,0)),"")</f>
        <v>Kjöt / Alifuglar</v>
      </c>
      <c r="D295" s="115" t="str">
        <f>Réttabanki!$D301</f>
        <v>Nautakjöt 100% (rectangular cut, standard trim, cap on).</v>
      </c>
      <c r="E295" s="91">
        <f>Réttabanki!$U301</f>
        <v>0</v>
      </c>
    </row>
    <row r="296" spans="1:5">
      <c r="A296">
        <f>Réttabanki!$X302</f>
        <v>0</v>
      </c>
      <c r="B296" t="str">
        <f>Réttabanki!$B302</f>
        <v>Nautakjöt (almennt)</v>
      </c>
      <c r="C296" t="str">
        <f>IFERROR(INDEX(Vöruskrá!$E:$E,MATCH(Réttabanki!$B302,Vöruskrá!$B:$B,0)),"")</f>
        <v>Kjöt / Alifuglar</v>
      </c>
      <c r="D296" s="115" t="str">
        <f>Réttabanki!$D302</f>
        <v>VANTAR – innihaldslýsing af umbúðum</v>
      </c>
      <c r="E296" s="91">
        <f>Réttabanki!$U302</f>
        <v>0</v>
      </c>
    </row>
    <row r="297" spans="1:5">
      <c r="A297">
        <f>Réttabanki!$X303</f>
        <v>0</v>
      </c>
      <c r="B297" t="str">
        <f>Réttabanki!$B303</f>
        <v>Brunoise mediterraín</v>
      </c>
      <c r="C297" t="str">
        <f>IFERROR(INDEX(Vöruskrá!$E:$E,MATCH(Réttabanki!$B303,Vöruskrá!$B:$B,0)),"")</f>
        <v>Grænmeti</v>
      </c>
      <c r="D297" s="115" t="str">
        <f>Réttabanki!$D303</f>
        <v>Maukaðir tómatar 38%, kúrbítur 20%, eggaldin 20%, laukur 10%, rauð paprika 6%, græn paprika 6%.</v>
      </c>
      <c r="E297" s="91">
        <f>Réttabanki!$U303</f>
        <v>0</v>
      </c>
    </row>
    <row r="298" spans="1:5">
      <c r="A298">
        <f>Réttabanki!$X304</f>
        <v>0</v>
      </c>
      <c r="B298" t="str">
        <f>Réttabanki!$B304</f>
        <v>Rustic gulrætur frosnar (Mix of rustica carrots)</v>
      </c>
      <c r="C298" t="str">
        <f>IFERROR(INDEX(Vöruskrá!$E:$E,MATCH(Réttabanki!$B304,Vöruskrá!$B:$B,0)),"")</f>
        <v>Grænmeti</v>
      </c>
      <c r="D298" s="115" t="str">
        <f>Réttabanki!$D304</f>
        <v>Gulrætur (Dökkappelsínugular gulrætur 60%, gular gulrætur 40%.)</v>
      </c>
      <c r="E298" s="91">
        <f>Réttabanki!$U304</f>
        <v>0</v>
      </c>
    </row>
    <row r="299" spans="1:5">
      <c r="A299">
        <f>Réttabanki!$X305</f>
        <v>0</v>
      </c>
      <c r="B299" t="str">
        <f>Réttabanki!$B305</f>
        <v>Forsteiktur laukur (Pre-fried sliced onions)</v>
      </c>
      <c r="C299" t="str">
        <f>IFERROR(INDEX(Vöruskrá!$E:$E,MATCH(Réttabanki!$B305,Vöruskrá!$B:$B,0)),"")</f>
        <v xml:space="preserve">Grænmeti </v>
      </c>
      <c r="D299" s="115" t="str">
        <f>Réttabanki!$D305</f>
        <v>Laukur (90%), repjuolía (10%).</v>
      </c>
      <c r="E299" s="91">
        <f>Réttabanki!$U305</f>
        <v>0</v>
      </c>
    </row>
    <row r="300" spans="1:5">
      <c r="A300">
        <f>Réttabanki!$X306</f>
        <v>0</v>
      </c>
      <c r="B300" t="str">
        <f>Réttabanki!$B306</f>
        <v>Tómatpuré Doppio Concentrato 800 g (Menu)</v>
      </c>
      <c r="C300" t="str">
        <f>IFERROR(INDEX(Vöruskrá!$E:$E,MATCH(Réttabanki!$B306,Vöruskrá!$B:$B,0)),"")</f>
        <v>Niðursuðuvörur</v>
      </c>
      <c r="D300" s="115" t="str">
        <f>Réttabanki!$D306</f>
        <v>Tómatar</v>
      </c>
      <c r="E300" s="91">
        <f>Réttabanki!$U306</f>
        <v>0</v>
      </c>
    </row>
    <row r="301" spans="1:5">
      <c r="A301">
        <f>Réttabanki!$X307</f>
        <v>0</v>
      </c>
      <c r="B301" t="str">
        <f>Réttabanki!$B307</f>
        <v>Nautakraftur Vegan</v>
      </c>
      <c r="C301" t="str">
        <f>IFERROR(INDEX(Vöruskrá!$E:$E,MATCH(Réttabanki!$B307,Vöruskrá!$B:$B,0)),"")</f>
        <v>Sósur / Dressingar / Kraftar</v>
      </c>
      <c r="D301" s="115" t="str">
        <f>Réttabanki!$D307</f>
        <v>Grænmetiskraftur (vatn, laukur, gulrótþykkni, tómatur, **sellerí**rót, jurtaextrakt), bragðefni, glúkósasíróp, gerþykkni, salt, litarefni (karamellusykur), repjuolía, maltódextrín, sykur.</v>
      </c>
      <c r="E301" s="91">
        <f>Réttabanki!$U307</f>
        <v>0</v>
      </c>
    </row>
    <row r="302" spans="1:5">
      <c r="A302">
        <f>Réttabanki!$X308</f>
        <v>0</v>
      </c>
      <c r="B302" t="str">
        <f>Réttabanki!$B308</f>
        <v>Vatn</v>
      </c>
      <c r="C302" t="str">
        <f>IFERROR(INDEX(Vöruskrá!$E:$E,MATCH(Réttabanki!$B308,Vöruskrá!$B:$B,0)),"")</f>
        <v>Kornvörur og hráefni</v>
      </c>
      <c r="D302" s="115" t="str">
        <f>Réttabanki!$D308</f>
        <v>Vatn</v>
      </c>
      <c r="E302" s="91">
        <f>Réttabanki!$U308</f>
        <v>0</v>
      </c>
    </row>
    <row r="303" spans="1:5">
      <c r="A303">
        <f>Réttabanki!$X309</f>
        <v>0</v>
      </c>
      <c r="B303" t="str">
        <f>Réttabanki!$B309</f>
        <v>Dijon sinnep</v>
      </c>
      <c r="C303" t="str">
        <f>IFERROR(INDEX(Vöruskrá!$E:$E,MATCH(Réttabanki!$B309,Vöruskrá!$B:$B,0)),"")</f>
        <v>Sósur / Dressingar /Kraftar</v>
      </c>
      <c r="D303" s="115" t="str">
        <f>Réttabanki!$D309</f>
        <v>Vatn, **sinnep**sfræ, edik, salt, rotvarnarefni (**súlfít**)</v>
      </c>
      <c r="E303" s="91">
        <f>Réttabanki!$U309</f>
        <v>0</v>
      </c>
    </row>
    <row r="304" spans="1:5">
      <c r="A304">
        <f>Réttabanki!$X310</f>
        <v>0</v>
      </c>
      <c r="B304" t="str">
        <f>Réttabanki!$B310</f>
        <v>Maizenamjöl (majssterkja)</v>
      </c>
      <c r="C304" t="str">
        <f>IFERROR(INDEX(Vöruskrá!$E:$E,MATCH(Réttabanki!$B310,Vöruskrá!$B:$B,0)),"")</f>
        <v>Kornvörur og hráefni</v>
      </c>
      <c r="D304" s="115" t="str">
        <f>Réttabanki!$D310</f>
        <v>Maíssterkja.</v>
      </c>
      <c r="E304" s="91">
        <f>Réttabanki!$U310</f>
        <v>0</v>
      </c>
    </row>
    <row r="305" spans="1:5">
      <c r="A305">
        <f>Réttabanki!$X311</f>
        <v>0</v>
      </c>
      <c r="B305" t="str">
        <f>Réttabanki!$B311</f>
        <v>Borðsalt</v>
      </c>
      <c r="C305" t="str">
        <f>IFERROR(INDEX(Vöruskrá!$E:$E,MATCH(Réttabanki!$B311,Vöruskrá!$B:$B,0)),"")</f>
        <v xml:space="preserve">Krydd </v>
      </c>
      <c r="D305" s="115" t="str">
        <f>Réttabanki!$D311</f>
        <v>Salt (salt, kekkjavarnarefni E535, lyftiefni E500).</v>
      </c>
      <c r="E305" s="91">
        <f>Réttabanki!$U311</f>
        <v>0</v>
      </c>
    </row>
    <row r="306" spans="1:5">
      <c r="A306">
        <f>Réttabanki!$X312</f>
        <v>0</v>
      </c>
      <c r="B306" t="str">
        <f>Réttabanki!$B312</f>
        <v>Smoked papríka</v>
      </c>
      <c r="C306" t="str">
        <f>IFERROR(INDEX(Vöruskrá!$E:$E,MATCH(Réttabanki!$B312,Vöruskrá!$B:$B,0)),"")</f>
        <v>Krydd</v>
      </c>
      <c r="D306" s="115" t="str">
        <f>Réttabanki!$D312</f>
        <v>Reykt paprika 100% (Capsicum annuum), reykþurrkuð.</v>
      </c>
      <c r="E306" s="91">
        <f>Réttabanki!$U312</f>
        <v>0</v>
      </c>
    </row>
    <row r="307" spans="1:5">
      <c r="A307">
        <f>Réttabanki!$X314</f>
        <v>0</v>
      </c>
      <c r="B307" t="str">
        <f>Réttabanki!$B314</f>
        <v>Svartur pipar, malaður</v>
      </c>
      <c r="C307" t="str">
        <f>IFERROR(INDEX(Vöruskrá!$E:$E,MATCH(Réttabanki!$B314,Vöruskrá!$B:$B,0)),"")</f>
        <v>Krydd</v>
      </c>
      <c r="D307" s="115" t="str">
        <f>Réttabanki!$D314</f>
        <v>Svartur pipar 100% (Piper nigrum), hitaþurrkað.</v>
      </c>
      <c r="E307" s="91">
        <f>Réttabanki!$U314</f>
        <v>0</v>
      </c>
    </row>
    <row r="308" spans="1:5">
      <c r="A308">
        <f>Réttabanki!$X315</f>
        <v>0</v>
      </c>
      <c r="B308" t="str">
        <f>Réttabanki!$B315</f>
        <v>Hvítlauksduft (Vitlökspulver)</v>
      </c>
      <c r="C308" t="str">
        <f>IFERROR(INDEX(Vöruskrá!$E:$E,MATCH(Réttabanki!$B315,Vöruskrá!$B:$B,0)),"")</f>
        <v>Krydd</v>
      </c>
      <c r="D308" s="115" t="str">
        <f>Réttabanki!$D315</f>
        <v>Hvítlauksduft 100%</v>
      </c>
      <c r="E308" s="91">
        <f>Réttabanki!$U315</f>
        <v>0</v>
      </c>
    </row>
    <row r="309" spans="1:5">
      <c r="A309">
        <f>Réttabanki!$X316</f>
        <v>0</v>
      </c>
      <c r="B309" t="str">
        <f>Réttabanki!$B316</f>
        <v>Timían</v>
      </c>
      <c r="C309">
        <f>IFERROR(INDEX(Vöruskrá!$E:$E,MATCH(Réttabanki!$B316,Vöruskrá!$B:$B,0)),"")</f>
        <v>0</v>
      </c>
      <c r="D309" s="115">
        <f>Réttabanki!$D316</f>
        <v>0</v>
      </c>
      <c r="E309" s="91">
        <f>Réttabanki!$U316</f>
        <v>0</v>
      </c>
    </row>
    <row r="310" spans="1:5">
      <c r="A310">
        <f>Réttabanki!$X317</f>
        <v>0</v>
      </c>
      <c r="B310" t="str">
        <f>Réttabanki!$B317</f>
        <v>Rósmarín (þurrkað)</v>
      </c>
      <c r="C310" t="str">
        <f>IFERROR(INDEX(Vöruskrá!$E:$E,MATCH(Réttabanki!$B317,Vöruskrá!$B:$B,0)),"")</f>
        <v>Krydd</v>
      </c>
      <c r="D310" s="115" t="str">
        <f>Réttabanki!$D317</f>
        <v>Þurrkað rósmarín (Rosmarinus officinalis)</v>
      </c>
      <c r="E310" s="91">
        <f>Réttabanki!$U317</f>
        <v>0</v>
      </c>
    </row>
    <row r="311" spans="1:5">
      <c r="A311">
        <f>Réttabanki!$X319</f>
        <v>0</v>
      </c>
      <c r="B311" t="str">
        <f>Réttabanki!$B319</f>
        <v>Nautgripahakk 2 kg frosið</v>
      </c>
      <c r="C311" t="str">
        <f>IFERROR(INDEX(Vöruskrá!$E:$E,MATCH(Réttabanki!$B319,Vöruskrá!$B:$B,0)),"")</f>
        <v>Kjöt / Alifuglar</v>
      </c>
      <c r="D311" s="115" t="str">
        <f>Réttabanki!$D319</f>
        <v>Nautgripakjöt 100 %.</v>
      </c>
      <c r="E311" s="91">
        <f>Réttabanki!$U319</f>
        <v>0</v>
      </c>
    </row>
    <row r="312" spans="1:5">
      <c r="A312">
        <f>Réttabanki!$X320</f>
        <v>0</v>
      </c>
      <c r="B312" t="str">
        <f>Réttabanki!$B320</f>
        <v>Nautakjöt (almennt)</v>
      </c>
      <c r="C312" t="str">
        <f>IFERROR(INDEX(Vöruskrá!$E:$E,MATCH(Réttabanki!$B320,Vöruskrá!$B:$B,0)),"")</f>
        <v>Kjöt / Alifuglar</v>
      </c>
      <c r="D312" s="115" t="str">
        <f>Réttabanki!$D320</f>
        <v>VANTAR – innihaldslýsing af umbúðum</v>
      </c>
      <c r="E312" s="91">
        <f>Réttabanki!$U320</f>
        <v>0</v>
      </c>
    </row>
    <row r="313" spans="1:5">
      <c r="A313">
        <f>Réttabanki!$X321</f>
        <v>0</v>
      </c>
      <c r="B313" t="str">
        <f>Réttabanki!$B321</f>
        <v>Brunoise mediterraín</v>
      </c>
      <c r="C313" t="str">
        <f>IFERROR(INDEX(Vöruskrá!$E:$E,MATCH(Réttabanki!$B321,Vöruskrá!$B:$B,0)),"")</f>
        <v>Grænmeti</v>
      </c>
      <c r="D313" s="115" t="str">
        <f>Réttabanki!$D321</f>
        <v>Maukaðir tómatar 38%, kúrbítur 20%, eggaldin 20%, laukur 10%, rauð paprika 6%, græn paprika 6%.</v>
      </c>
      <c r="E313" s="91">
        <f>Réttabanki!$U321</f>
        <v>0</v>
      </c>
    </row>
    <row r="314" spans="1:5">
      <c r="A314">
        <f>Réttabanki!$X322</f>
        <v>0</v>
      </c>
      <c r="B314" t="str">
        <f>Réttabanki!$B322</f>
        <v>Brunoise grænmetisblanda</v>
      </c>
      <c r="C314" t="str">
        <f>IFERROR(INDEX(Vöruskrá!$E:$E,MATCH(Réttabanki!$B322,Vöruskrá!$B:$B,0)),"")</f>
        <v xml:space="preserve">Grænmeti </v>
      </c>
      <c r="D314" s="115" t="str">
        <f>Réttabanki!$D322</f>
        <v>Sellerírót (33%), gulrætur (32%), blaðlaukur (15%), **sellerí** (10%), laukur (10%)</v>
      </c>
      <c r="E314" s="91">
        <f>Réttabanki!$U322</f>
        <v>0</v>
      </c>
    </row>
    <row r="315" spans="1:5">
      <c r="A315">
        <f>Réttabanki!$X323</f>
        <v>0</v>
      </c>
      <c r="B315" t="str">
        <f>Réttabanki!$B323</f>
        <v>Maukaðir tómatar</v>
      </c>
      <c r="C315" t="str">
        <f>IFERROR(INDEX(Vöruskrá!$E:$E,MATCH(Réttabanki!$B323,Vöruskrá!$B:$B,0)),"")</f>
        <v>Niðursuðuvörur</v>
      </c>
      <c r="D315" s="115" t="str">
        <f>Réttabanki!$D323</f>
        <v>Tómatar 100%.</v>
      </c>
      <c r="E315" s="91">
        <f>Réttabanki!$U323</f>
        <v>0</v>
      </c>
    </row>
    <row r="316" spans="1:5">
      <c r="A316">
        <f>Réttabanki!$X324</f>
        <v>0</v>
      </c>
      <c r="B316" t="str">
        <f>Réttabanki!$B324</f>
        <v>Tómatpuré Doppio Concentrato 800 g (Menu)</v>
      </c>
      <c r="C316" t="str">
        <f>IFERROR(INDEX(Vöruskrá!$E:$E,MATCH(Réttabanki!$B324,Vöruskrá!$B:$B,0)),"")</f>
        <v>Niðursuðuvörur</v>
      </c>
      <c r="D316" s="115" t="str">
        <f>Réttabanki!$D324</f>
        <v>Tómatar</v>
      </c>
      <c r="E316" s="91">
        <f>Réttabanki!$U324</f>
        <v>0</v>
      </c>
    </row>
    <row r="317" spans="1:5">
      <c r="A317">
        <f>Réttabanki!$X325</f>
        <v>0</v>
      </c>
      <c r="B317" t="str">
        <f>Réttabanki!$B325</f>
        <v>Nautakraftur Vegan</v>
      </c>
      <c r="C317" t="str">
        <f>IFERROR(INDEX(Vöruskrá!$E:$E,MATCH(Réttabanki!$B325,Vöruskrá!$B:$B,0)),"")</f>
        <v>Sósur / Dressingar / Kraftar</v>
      </c>
      <c r="D317" s="115" t="str">
        <f>Réttabanki!$D325</f>
        <v>Grænmetiskraftur (vatn, laukur, gulrótþykkni, tómatur, **sellerí**rót, jurtaextrakt), bragðefni, glúkósasíróp, gerþykkni, salt, litarefni (karamellusykur), repjuolía, maltódextrín, sykur.</v>
      </c>
      <c r="E317" s="91">
        <f>Réttabanki!$U325</f>
        <v>0</v>
      </c>
    </row>
    <row r="318" spans="1:5">
      <c r="A318">
        <f>Réttabanki!$X326</f>
        <v>0</v>
      </c>
      <c r="B318" t="str">
        <f>Réttabanki!$B326</f>
        <v>Hvítlaukur í olíu (Crushed garlic, coarse cut with oil)</v>
      </c>
      <c r="C318" t="str">
        <f>IFERROR(INDEX(Vöruskrá!$E:$E,MATCH(Réttabanki!$B326,Vöruskrá!$B:$B,0)),"")</f>
        <v xml:space="preserve">Grænmeti </v>
      </c>
      <c r="D318" s="115" t="str">
        <f>Réttabanki!$D326</f>
        <v>Hvítlaukur 95%, repjuolía 4%, mjólkursýra (E270) 1%.</v>
      </c>
      <c r="E318" s="91">
        <f>Réttabanki!$U326</f>
        <v>0</v>
      </c>
    </row>
    <row r="319" spans="1:5">
      <c r="A319">
        <f>Réttabanki!$X327</f>
        <v>0</v>
      </c>
      <c r="B319" t="str">
        <f>Réttabanki!$B327</f>
        <v>Sólblómaolía</v>
      </c>
      <c r="C319" t="str">
        <f>IFERROR(INDEX(Vöruskrá!$E:$E,MATCH(Réttabanki!$B327,Vöruskrá!$B:$B,0)),"")</f>
        <v>Kornvörur og hráefni</v>
      </c>
      <c r="D319" s="115" t="str">
        <f>Réttabanki!$D327</f>
        <v>Sólblómaolía</v>
      </c>
      <c r="E319" s="91">
        <f>Réttabanki!$U327</f>
        <v>0</v>
      </c>
    </row>
    <row r="320" spans="1:5">
      <c r="A320">
        <f>Réttabanki!$X328</f>
        <v>0</v>
      </c>
      <c r="B320" t="str">
        <f>Réttabanki!$B328</f>
        <v>Borðsalt</v>
      </c>
      <c r="C320" t="str">
        <f>IFERROR(INDEX(Vöruskrá!$E:$E,MATCH(Réttabanki!$B328,Vöruskrá!$B:$B,0)),"")</f>
        <v xml:space="preserve">Krydd </v>
      </c>
      <c r="D320" s="115" t="str">
        <f>Réttabanki!$D328</f>
        <v>Salt (salt, kekkjavarnarefni E535, lyftiefni E500).</v>
      </c>
      <c r="E320" s="91">
        <f>Réttabanki!$U328</f>
        <v>0</v>
      </c>
    </row>
    <row r="321" spans="1:5">
      <c r="A321">
        <f>Réttabanki!$X329</f>
        <v>0</v>
      </c>
      <c r="B321" t="str">
        <f>Réttabanki!$B329</f>
        <v>Svartur pipar, malaður</v>
      </c>
      <c r="C321" t="str">
        <f>IFERROR(INDEX(Vöruskrá!$E:$E,MATCH(Réttabanki!$B329,Vöruskrá!$B:$B,0)),"")</f>
        <v>Krydd</v>
      </c>
      <c r="D321" s="115" t="str">
        <f>Réttabanki!$D329</f>
        <v>Svartur pipar 100% (Piper nigrum), hitaþurrkað.</v>
      </c>
      <c r="E321" s="91">
        <f>Réttabanki!$U329</f>
        <v>0</v>
      </c>
    </row>
    <row r="322" spans="1:5">
      <c r="A322">
        <f>Réttabanki!$X330</f>
        <v>0</v>
      </c>
      <c r="B322" t="str">
        <f>Réttabanki!$B330</f>
        <v>Múskat, malaður</v>
      </c>
      <c r="C322" t="str">
        <f>IFERROR(INDEX(Vöruskrá!$E:$E,MATCH(Réttabanki!$B330,Vöruskrá!$B:$B,0)),"")</f>
        <v>Krydd</v>
      </c>
      <c r="D322" s="115" t="str">
        <f>Réttabanki!$D330</f>
        <v>Múskat 100% (Myristica fragrans), hitaþurrkað.</v>
      </c>
      <c r="E322" s="91">
        <f>Réttabanki!$U330</f>
        <v>0</v>
      </c>
    </row>
    <row r="323" spans="1:5">
      <c r="A323">
        <f>Réttabanki!$X331</f>
        <v>0</v>
      </c>
      <c r="B323" t="str">
        <f>Réttabanki!$B331</f>
        <v>Lárviðarlauf, heil</v>
      </c>
      <c r="C323" t="str">
        <f>IFERROR(INDEX(Vöruskrá!$E:$E,MATCH(Réttabanki!$B331,Vöruskrá!$B:$B,0)),"")</f>
        <v>Krydd</v>
      </c>
      <c r="D323" s="115" t="str">
        <f>Réttabanki!$D331</f>
        <v>Lárviðarlauf 100% (Laurus nobilis).</v>
      </c>
      <c r="E323" s="91">
        <f>Réttabanki!$U331</f>
        <v>0</v>
      </c>
    </row>
    <row r="324" spans="1:5">
      <c r="A324">
        <f>Réttabanki!$X332</f>
        <v>0</v>
      </c>
      <c r="B324" t="str">
        <f>Réttabanki!$B332</f>
        <v>Oregano</v>
      </c>
      <c r="C324" t="str">
        <f>IFERROR(INDEX(Vöruskrá!$E:$E,MATCH(Réttabanki!$B332,Vöruskrá!$B:$B,0)),"")</f>
        <v>Krydd</v>
      </c>
      <c r="D324" s="115" t="str">
        <f>Réttabanki!$D332</f>
        <v>Oregano 100% (Origanum vulgare L.).</v>
      </c>
      <c r="E324" s="91">
        <f>Réttabanki!$U332</f>
        <v>0</v>
      </c>
    </row>
    <row r="325" spans="1:5">
      <c r="A325">
        <f>Réttabanki!$X333</f>
        <v>0</v>
      </c>
      <c r="B325" t="str">
        <f>Réttabanki!$B333</f>
        <v>Kryddblanda Napoletana (IQF)</v>
      </c>
      <c r="C325" t="str">
        <f>IFERROR(INDEX(Vöruskrá!$E:$E,MATCH(Réttabanki!$B333,Vöruskrá!$B:$B,0)),"")</f>
        <v>Frosnar blöndur</v>
      </c>
      <c r="D325" s="115" t="str">
        <f>Réttabanki!$D333</f>
        <v>Maukaðir tómatar 42,5%, basil 35%, hálfþurrkaðir tómatateningar 15%, oregano 5%, sólblómaolía 2,5%.</v>
      </c>
      <c r="E325" s="91">
        <f>Réttabanki!$U333</f>
        <v>0</v>
      </c>
    </row>
    <row r="326" spans="1:5">
      <c r="A326">
        <f>Réttabanki!$X334</f>
        <v>0</v>
      </c>
      <c r="B326" t="str">
        <f>Réttabanki!$B334</f>
        <v>Vatn</v>
      </c>
      <c r="C326" t="str">
        <f>IFERROR(INDEX(Vöruskrá!$E:$E,MATCH(Réttabanki!$B334,Vöruskrá!$B:$B,0)),"")</f>
        <v>Kornvörur og hráefni</v>
      </c>
      <c r="D326" s="115" t="str">
        <f>Réttabanki!$D334</f>
        <v>Vatn</v>
      </c>
      <c r="E326" s="91">
        <f>Réttabanki!$U334</f>
        <v>0</v>
      </c>
    </row>
    <row r="327" spans="1:5">
      <c r="A327">
        <f>Réttabanki!$X336</f>
        <v>0</v>
      </c>
      <c r="B327" t="str">
        <f>Réttabanki!$B336</f>
        <v>Nautgripahakk 2 kg frosið</v>
      </c>
      <c r="C327" t="str">
        <f>IFERROR(INDEX(Vöruskrá!$E:$E,MATCH(Réttabanki!$B336,Vöruskrá!$B:$B,0)),"")</f>
        <v>Kjöt / Alifuglar</v>
      </c>
      <c r="D327" s="115" t="str">
        <f>Réttabanki!$D336</f>
        <v>Nautgripakjöt 100 %.</v>
      </c>
      <c r="E327" s="91">
        <f>Réttabanki!$U336</f>
        <v>0</v>
      </c>
    </row>
    <row r="328" spans="1:5">
      <c r="A328">
        <f>Réttabanki!$X337</f>
        <v>0</v>
      </c>
      <c r="B328" t="str">
        <f>Réttabanki!$B337</f>
        <v>Lasagneplötur</v>
      </c>
      <c r="C328" t="str">
        <f>IFERROR(INDEX(Vöruskrá!$E:$E,MATCH(Réttabanki!$B337,Vöruskrá!$B:$B,0)),"")</f>
        <v>Kornvörur og hráefni</v>
      </c>
      <c r="D328" s="115">
        <f>Réttabanki!$D337</f>
        <v>0</v>
      </c>
      <c r="E328" s="91">
        <f>Réttabanki!$U337</f>
        <v>0</v>
      </c>
    </row>
    <row r="329" spans="1:5">
      <c r="A329">
        <f>Réttabanki!$X338</f>
        <v>0</v>
      </c>
      <c r="B329" t="str">
        <f>Réttabanki!$B338</f>
        <v>Maukaðir tómatar</v>
      </c>
      <c r="C329" t="str">
        <f>IFERROR(INDEX(Vöruskrá!$E:$E,MATCH(Réttabanki!$B338,Vöruskrá!$B:$B,0)),"")</f>
        <v>Niðursuðuvörur</v>
      </c>
      <c r="D329" s="115" t="str">
        <f>Réttabanki!$D338</f>
        <v>Tómatar 100%.</v>
      </c>
      <c r="E329" s="91">
        <f>Réttabanki!$U338</f>
        <v>0</v>
      </c>
    </row>
    <row r="330" spans="1:5">
      <c r="A330">
        <f>Réttabanki!$X339</f>
        <v>0</v>
      </c>
      <c r="B330" t="str">
        <f>Réttabanki!$B339</f>
        <v>Nýmjólk 1 L (MS)</v>
      </c>
      <c r="C330" t="str">
        <f>IFERROR(INDEX(Vöruskrá!$E:$E,MATCH(Réttabanki!$B339,Vöruskrá!$B:$B,0)),"")</f>
        <v>Mjólkurvörur</v>
      </c>
      <c r="D330" s="115" t="str">
        <f>Réttabanki!$D339</f>
        <v>**Mjólk**, laktasaensím, D-vítamín. Síuð, fitusprengd og gerilsneydd.</v>
      </c>
      <c r="E330" s="91">
        <f>Réttabanki!$U339</f>
        <v>0</v>
      </c>
    </row>
    <row r="331" spans="1:5">
      <c r="A331">
        <f>Réttabanki!$X340</f>
        <v>0</v>
      </c>
      <c r="B331" t="str">
        <f>Réttabanki!$B340</f>
        <v>Hveiti 2kg (rauður)</v>
      </c>
      <c r="C331" t="str">
        <f>IFERROR(INDEX(Vöruskrá!$E:$E,MATCH(Réttabanki!$B340,Vöruskrá!$B:$B,0)),"")</f>
        <v>Kornvörur og hráefni</v>
      </c>
      <c r="D331" s="115" t="str">
        <f>Réttabanki!$D340</f>
        <v>**Hveiti**, maltað **hveiti**, mjölmeðhöndlunarefni (E 300)</v>
      </c>
      <c r="E331" s="91">
        <f>Réttabanki!$U340</f>
        <v>0</v>
      </c>
    </row>
    <row r="332" spans="1:5">
      <c r="A332">
        <f>Réttabanki!$X341</f>
        <v>0</v>
      </c>
      <c r="B332" t="str">
        <f>Réttabanki!$B341</f>
        <v>Smjör 500 g</v>
      </c>
      <c r="C332" t="str">
        <f>IFERROR(INDEX(Vöruskrá!$E:$E,MATCH(Réttabanki!$B341,Vöruskrá!$B:$B,0)),"")</f>
        <v>Mjólkurvörur</v>
      </c>
      <c r="D332" s="115" t="str">
        <f>Réttabanki!$D341</f>
        <v>**Rjómi**, salt.</v>
      </c>
      <c r="E332" s="91">
        <f>Réttabanki!$U341</f>
        <v>0</v>
      </c>
    </row>
    <row r="333" spans="1:5">
      <c r="A333">
        <f>Réttabanki!$X342</f>
        <v>0</v>
      </c>
      <c r="B333" t="str">
        <f>Réttabanki!$B342</f>
        <v>Rifinn ostur – Pizzatopping mozzarella (Ulkjær)</v>
      </c>
      <c r="C333" t="str">
        <f>IFERROR(INDEX(Vöruskrá!$E:$E,MATCH(Réttabanki!$B342,Vöruskrá!$B:$B,0)),"")</f>
        <v>Mjólkurvörur</v>
      </c>
      <c r="D333" s="115" t="str">
        <f>Réttabanki!$D342</f>
        <v>Gerilsneydd **mjólk**, pálmaolía, kekkjavarnarefni (kartöflumjöl), salt, **mjólkursýrugerlar**, ostahleypir (örveruleg).</v>
      </c>
      <c r="E333" s="91">
        <f>Réttabanki!$U342</f>
        <v>0</v>
      </c>
    </row>
    <row r="334" spans="1:5">
      <c r="A334">
        <f>Réttabanki!$X343</f>
        <v>0</v>
      </c>
      <c r="B334" t="str">
        <f>Réttabanki!$B343</f>
        <v>Laukur (ferskur)</v>
      </c>
      <c r="C334" t="str">
        <f>IFERROR(INDEX(Vöruskrá!$E:$E,MATCH(Réttabanki!$B343,Vöruskrá!$B:$B,0)),"")</f>
        <v>Grænmeti</v>
      </c>
      <c r="D334" s="115" t="str">
        <f>Réttabanki!$D343</f>
        <v>Laukur</v>
      </c>
      <c r="E334" s="91">
        <f>Réttabanki!$U343</f>
        <v>0</v>
      </c>
    </row>
    <row r="335" spans="1:5">
      <c r="A335">
        <f>Réttabanki!$X344</f>
        <v>0</v>
      </c>
      <c r="B335" t="str">
        <f>Réttabanki!$B344</f>
        <v>Borðsalt</v>
      </c>
      <c r="C335" t="str">
        <f>IFERROR(INDEX(Vöruskrá!$E:$E,MATCH(Réttabanki!$B344,Vöruskrá!$B:$B,0)),"")</f>
        <v xml:space="preserve">Krydd </v>
      </c>
      <c r="D335" s="115" t="str">
        <f>Réttabanki!$D344</f>
        <v>Salt (salt, kekkjavarnarefni E535, lyftiefni E500).</v>
      </c>
      <c r="E335" s="91">
        <f>Réttabanki!$U344</f>
        <v>0</v>
      </c>
    </row>
    <row r="336" spans="1:5">
      <c r="A336">
        <f>Réttabanki!$X346</f>
        <v>0</v>
      </c>
      <c r="B336" t="str">
        <f>Réttabanki!$B346</f>
        <v>Nautgripahakk 2 kg frosið</v>
      </c>
      <c r="C336" t="str">
        <f>IFERROR(INDEX(Vöruskrá!$E:$E,MATCH(Réttabanki!$B346,Vöruskrá!$B:$B,0)),"")</f>
        <v>Kjöt / Alifuglar</v>
      </c>
      <c r="D336" s="115" t="str">
        <f>Réttabanki!$D346</f>
        <v>Nautgripakjöt 100 %.</v>
      </c>
      <c r="E336" s="91">
        <f>Réttabanki!$U346</f>
        <v>0</v>
      </c>
    </row>
    <row r="337" spans="1:5">
      <c r="A337">
        <f>Réttabanki!$X347</f>
        <v>0</v>
      </c>
      <c r="B337" t="str">
        <f>Réttabanki!$B347</f>
        <v>Lasagneplötur</v>
      </c>
      <c r="C337" t="str">
        <f>IFERROR(INDEX(Vöruskrá!$E:$E,MATCH(Réttabanki!$B347,Vöruskrá!$B:$B,0)),"")</f>
        <v>Kornvörur og hráefni</v>
      </c>
      <c r="D337" s="115">
        <f>Réttabanki!$D347</f>
        <v>0</v>
      </c>
      <c r="E337" s="91">
        <f>Réttabanki!$U347</f>
        <v>0</v>
      </c>
    </row>
    <row r="338" spans="1:5">
      <c r="A338">
        <f>Réttabanki!$X348</f>
        <v>0</v>
      </c>
      <c r="B338" t="str">
        <f>Réttabanki!$B348</f>
        <v>Maukaðir tómatar</v>
      </c>
      <c r="C338" t="str">
        <f>IFERROR(INDEX(Vöruskrá!$E:$E,MATCH(Réttabanki!$B348,Vöruskrá!$B:$B,0)),"")</f>
        <v>Niðursuðuvörur</v>
      </c>
      <c r="D338" s="115" t="str">
        <f>Réttabanki!$D348</f>
        <v>Tómatar 100%.</v>
      </c>
      <c r="E338" s="91">
        <f>Réttabanki!$U348</f>
        <v>0</v>
      </c>
    </row>
    <row r="339" spans="1:5">
      <c r="A339">
        <f>Réttabanki!$X349</f>
        <v>0</v>
      </c>
      <c r="B339" t="str">
        <f>Réttabanki!$B349</f>
        <v>Taco Grillkrydda</v>
      </c>
      <c r="C339" t="str">
        <f>IFERROR(INDEX(Vöruskrá!$E:$E,MATCH(Réttabanki!$B349,Vöruskrá!$B:$B,0)),"")</f>
        <v>Krydd</v>
      </c>
      <c r="D339" s="115" t="str">
        <f>Réttabanki!$D349</f>
        <v>Salt, chilipipar, kúmen, hvítlaukur, svartur pipar, cayennepipar, laukur, engifer, sykur, sýrustillir (sítrónusýra), kekkjavarnarefni (E552), repjuolía, kryddþykkni.</v>
      </c>
      <c r="E339" s="91">
        <f>Réttabanki!$U349</f>
        <v>0</v>
      </c>
    </row>
    <row r="340" spans="1:5">
      <c r="A340">
        <f>Réttabanki!$X350</f>
        <v>0</v>
      </c>
      <c r="B340" t="str">
        <f>Réttabanki!$B350</f>
        <v>Rifinn ostur – Pizzatopping mozzarella (Ulkjær)</v>
      </c>
      <c r="C340" t="str">
        <f>IFERROR(INDEX(Vöruskrá!$E:$E,MATCH(Réttabanki!$B350,Vöruskrá!$B:$B,0)),"")</f>
        <v>Mjólkurvörur</v>
      </c>
      <c r="D340" s="115" t="str">
        <f>Réttabanki!$D350</f>
        <v>Gerilsneydd **mjólk**, pálmaolía, kekkjavarnarefni (kartöflumjöl), salt, **mjólkursýrugerlar**, ostahleypir (örveruleg).</v>
      </c>
      <c r="E340" s="91">
        <f>Réttabanki!$U350</f>
        <v>0</v>
      </c>
    </row>
    <row r="341" spans="1:5">
      <c r="A341">
        <f>Réttabanki!$X351</f>
        <v>0</v>
      </c>
      <c r="B341" t="str">
        <f>Réttabanki!$B351</f>
        <v>Sýrður rjómi 10%</v>
      </c>
      <c r="C341" t="str">
        <f>IFERROR(INDEX(Vöruskrá!$E:$E,MATCH(Réttabanki!$B351,Vöruskrá!$B:$B,0)),"")</f>
        <v>Mjólkurvörur</v>
      </c>
      <c r="D341" s="115" t="str">
        <f>Réttabanki!$D351</f>
        <v>**Undanrenna** og **rjómi**, sýrður með mjólkursýrugerlum, gelatín, ostahleypir.</v>
      </c>
      <c r="E341" s="91">
        <f>Réttabanki!$U351</f>
        <v>0</v>
      </c>
    </row>
    <row r="342" spans="1:5">
      <c r="A342">
        <f>Réttabanki!$X352</f>
        <v>0</v>
      </c>
      <c r="B342" t="str">
        <f>Réttabanki!$B352</f>
        <v>Maís (frosinn, plain)</v>
      </c>
      <c r="C342" t="str">
        <f>IFERROR(INDEX(Vöruskrá!$E:$E,MATCH(Réttabanki!$B352,Vöruskrá!$B:$B,0)),"")</f>
        <v>Grænmeti</v>
      </c>
      <c r="D342" s="115" t="str">
        <f>Réttabanki!$D352</f>
        <v>Maís (Zea mays)</v>
      </c>
      <c r="E342" s="91">
        <f>Réttabanki!$U352</f>
        <v>0</v>
      </c>
    </row>
    <row r="343" spans="1:5">
      <c r="A343">
        <f>Réttabanki!$X353</f>
        <v>0</v>
      </c>
      <c r="B343" t="str">
        <f>Réttabanki!$B353</f>
        <v>Borðsalt</v>
      </c>
      <c r="C343" t="str">
        <f>IFERROR(INDEX(Vöruskrá!$E:$E,MATCH(Réttabanki!$B353,Vöruskrá!$B:$B,0)),"")</f>
        <v xml:space="preserve">Krydd </v>
      </c>
      <c r="D343" s="115" t="str">
        <f>Réttabanki!$D353</f>
        <v>Salt (salt, kekkjavarnarefni E535, lyftiefni E500).</v>
      </c>
      <c r="E343" s="91">
        <f>Réttabanki!$U353</f>
        <v>0</v>
      </c>
    </row>
    <row r="344" spans="1:5">
      <c r="A344">
        <f>Réttabanki!$X355</f>
        <v>0</v>
      </c>
      <c r="B344" t="str">
        <f>Réttabanki!$B355</f>
        <v>Nautgripahakk 2 kg frosið</v>
      </c>
      <c r="C344" t="str">
        <f>IFERROR(INDEX(Vöruskrá!$E:$E,MATCH(Réttabanki!$B355,Vöruskrá!$B:$B,0)),"")</f>
        <v>Kjöt / Alifuglar</v>
      </c>
      <c r="D344" s="115" t="str">
        <f>Réttabanki!$D355</f>
        <v>Nautgripakjöt 100 %.</v>
      </c>
      <c r="E344" s="91">
        <f>Réttabanki!$U355</f>
        <v>0</v>
      </c>
    </row>
    <row r="345" spans="1:5">
      <c r="A345">
        <f>Réttabanki!$X356</f>
        <v>0</v>
      </c>
      <c r="B345" t="str">
        <f>Réttabanki!$B356</f>
        <v>Rauðar baunir (niðursoðnar)</v>
      </c>
      <c r="C345" t="str">
        <f>IFERROR(INDEX(Vöruskrá!$E:$E,MATCH(Réttabanki!$B356,Vöruskrá!$B:$B,0)),"")</f>
        <v>Kornvörur og hráefni</v>
      </c>
      <c r="D345" s="115">
        <f>Réttabanki!$D356</f>
        <v>0</v>
      </c>
      <c r="E345" s="91">
        <f>Réttabanki!$U356</f>
        <v>0</v>
      </c>
    </row>
    <row r="346" spans="1:5">
      <c r="A346">
        <f>Réttabanki!$X357</f>
        <v>0</v>
      </c>
      <c r="B346" t="str">
        <f>Réttabanki!$B357</f>
        <v>Maukaðir tómatar</v>
      </c>
      <c r="C346" t="str">
        <f>IFERROR(INDEX(Vöruskrá!$E:$E,MATCH(Réttabanki!$B357,Vöruskrá!$B:$B,0)),"")</f>
        <v>Niðursuðuvörur</v>
      </c>
      <c r="D346" s="115" t="str">
        <f>Réttabanki!$D357</f>
        <v>Tómatar 100%.</v>
      </c>
      <c r="E346" s="91">
        <f>Réttabanki!$U357</f>
        <v>0</v>
      </c>
    </row>
    <row r="347" spans="1:5">
      <c r="A347">
        <f>Réttabanki!$X358</f>
        <v>0</v>
      </c>
      <c r="B347" t="str">
        <f>Réttabanki!$B358</f>
        <v>Taco Grillkrydda</v>
      </c>
      <c r="C347" t="str">
        <f>IFERROR(INDEX(Vöruskrá!$E:$E,MATCH(Réttabanki!$B358,Vöruskrá!$B:$B,0)),"")</f>
        <v>Krydd</v>
      </c>
      <c r="D347" s="115" t="str">
        <f>Réttabanki!$D358</f>
        <v>Salt, chilipipar, kúmen, hvítlaukur, svartur pipar, cayennepipar, laukur, engifer, sykur, sýrustillir (sítrónusýra), kekkjavarnarefni (E552), repjuolía, kryddþykkni.</v>
      </c>
      <c r="E347" s="91">
        <f>Réttabanki!$U358</f>
        <v>0</v>
      </c>
    </row>
    <row r="348" spans="1:5">
      <c r="A348">
        <f>Réttabanki!$X359</f>
        <v>0</v>
      </c>
      <c r="B348" t="str">
        <f>Réttabanki!$B359</f>
        <v>Laukur (ferskur)</v>
      </c>
      <c r="C348" t="str">
        <f>IFERROR(INDEX(Vöruskrá!$E:$E,MATCH(Réttabanki!$B359,Vöruskrá!$B:$B,0)),"")</f>
        <v>Grænmeti</v>
      </c>
      <c r="D348" s="115" t="str">
        <f>Réttabanki!$D359</f>
        <v>Laukur</v>
      </c>
      <c r="E348" s="91">
        <f>Réttabanki!$U359</f>
        <v>0</v>
      </c>
    </row>
    <row r="349" spans="1:5">
      <c r="A349">
        <f>Réttabanki!$X360</f>
        <v>0</v>
      </c>
      <c r="B349" t="str">
        <f>Réttabanki!$B360</f>
        <v>Hvítlaukur (ferskur)</v>
      </c>
      <c r="C349" t="str">
        <f>IFERROR(INDEX(Vöruskrá!$E:$E,MATCH(Réttabanki!$B360,Vöruskrá!$B:$B,0)),"")</f>
        <v xml:space="preserve">Grænmeti </v>
      </c>
      <c r="D349" s="115" t="str">
        <f>Réttabanki!$D360</f>
        <v>Hvítlaukur</v>
      </c>
      <c r="E349" s="91">
        <f>Réttabanki!$U360</f>
        <v>0</v>
      </c>
    </row>
    <row r="350" spans="1:5">
      <c r="A350">
        <f>Réttabanki!$X361</f>
        <v>0</v>
      </c>
      <c r="B350" t="str">
        <f>Réttabanki!$B361</f>
        <v>Tómatpuré Doppio Concentrato 800 g (Menu)</v>
      </c>
      <c r="C350" t="str">
        <f>IFERROR(INDEX(Vöruskrá!$E:$E,MATCH(Réttabanki!$B361,Vöruskrá!$B:$B,0)),"")</f>
        <v>Niðursuðuvörur</v>
      </c>
      <c r="D350" s="115" t="str">
        <f>Réttabanki!$D361</f>
        <v>Tómatar</v>
      </c>
      <c r="E350" s="91">
        <f>Réttabanki!$U361</f>
        <v>0</v>
      </c>
    </row>
    <row r="351" spans="1:5">
      <c r="A351">
        <f>Réttabanki!$X362</f>
        <v>0</v>
      </c>
      <c r="B351" t="str">
        <f>Réttabanki!$B362</f>
        <v>Maís (frosinn, plain)</v>
      </c>
      <c r="C351" t="str">
        <f>IFERROR(INDEX(Vöruskrá!$E:$E,MATCH(Réttabanki!$B362,Vöruskrá!$B:$B,0)),"")</f>
        <v>Grænmeti</v>
      </c>
      <c r="D351" s="115" t="str">
        <f>Réttabanki!$D362</f>
        <v>Maís (Zea mays)</v>
      </c>
      <c r="E351" s="91">
        <f>Réttabanki!$U362</f>
        <v>0</v>
      </c>
    </row>
    <row r="352" spans="1:5">
      <c r="A352">
        <f>Réttabanki!$X364</f>
        <v>0</v>
      </c>
      <c r="B352" t="str">
        <f>Réttabanki!$B364</f>
        <v>Nautakjöt (almennt)</v>
      </c>
      <c r="C352" t="str">
        <f>IFERROR(INDEX(Vöruskrá!$E:$E,MATCH(Réttabanki!$B364,Vöruskrá!$B:$B,0)),"")</f>
        <v>Kjöt / Alifuglar</v>
      </c>
      <c r="D352" s="115" t="str">
        <f>Réttabanki!$D364</f>
        <v>VANTAR – innihaldslýsing af umbúðum</v>
      </c>
      <c r="E352" s="91">
        <f>Réttabanki!$U364</f>
        <v>0</v>
      </c>
    </row>
    <row r="353" spans="1:5">
      <c r="A353">
        <f>Réttabanki!$X365</f>
        <v>0</v>
      </c>
      <c r="B353" t="str">
        <f>Réttabanki!$B365</f>
        <v>Vefjur</v>
      </c>
      <c r="C353" t="str">
        <f>IFERROR(INDEX(Vöruskrá!$E:$E,MATCH(Réttabanki!$B365,Vöruskrá!$B:$B,0)),"")</f>
        <v>Brauð og bakkelsi</v>
      </c>
      <c r="D353" s="115" t="str">
        <f>Réttabanki!$D365</f>
        <v>VANTAR – innihaldslýsing af umbúðum</v>
      </c>
      <c r="E353" s="91">
        <f>Réttabanki!$U365</f>
        <v>0</v>
      </c>
    </row>
    <row r="354" spans="1:5">
      <c r="A354">
        <f>Réttabanki!$X366</f>
        <v>0</v>
      </c>
      <c r="B354" t="str">
        <f>Réttabanki!$B366</f>
        <v>Laukur (ferskur)</v>
      </c>
      <c r="C354" t="str">
        <f>IFERROR(INDEX(Vöruskrá!$E:$E,MATCH(Réttabanki!$B366,Vöruskrá!$B:$B,0)),"")</f>
        <v>Grænmeti</v>
      </c>
      <c r="D354" s="115" t="str">
        <f>Réttabanki!$D366</f>
        <v>Laukur</v>
      </c>
      <c r="E354" s="91">
        <f>Réttabanki!$U366</f>
        <v>0</v>
      </c>
    </row>
    <row r="355" spans="1:5">
      <c r="A355">
        <f>Réttabanki!$X367</f>
        <v>0</v>
      </c>
      <c r="B355" t="str">
        <f>Réttabanki!$B367</f>
        <v>Paprika (fersk)</v>
      </c>
      <c r="C355" t="str">
        <f>IFERROR(INDEX(Vöruskrá!$E:$E,MATCH(Réttabanki!$B367,Vöruskrá!$B:$B,0)),"")</f>
        <v xml:space="preserve">Grænmeti </v>
      </c>
      <c r="D355" s="115" t="str">
        <f>Réttabanki!$D367</f>
        <v>Fersk paprika</v>
      </c>
      <c r="E355" s="91">
        <f>Réttabanki!$U367</f>
        <v>0</v>
      </c>
    </row>
    <row r="356" spans="1:5">
      <c r="A356">
        <f>Réttabanki!$X368</f>
        <v>0</v>
      </c>
      <c r="B356" t="str">
        <f>Réttabanki!$B368</f>
        <v>Hvítlaukur (ferskur)</v>
      </c>
      <c r="C356" t="str">
        <f>IFERROR(INDEX(Vöruskrá!$E:$E,MATCH(Réttabanki!$B368,Vöruskrá!$B:$B,0)),"")</f>
        <v xml:space="preserve">Grænmeti </v>
      </c>
      <c r="D356" s="115" t="str">
        <f>Réttabanki!$D368</f>
        <v>Hvítlaukur</v>
      </c>
      <c r="E356" s="91">
        <f>Réttabanki!$U368</f>
        <v>0</v>
      </c>
    </row>
    <row r="357" spans="1:5">
      <c r="A357">
        <f>Réttabanki!$X369</f>
        <v>0</v>
      </c>
      <c r="B357" t="str">
        <f>Réttabanki!$B369</f>
        <v>Taco Grillkrydda</v>
      </c>
      <c r="C357" t="str">
        <f>IFERROR(INDEX(Vöruskrá!$E:$E,MATCH(Réttabanki!$B369,Vöruskrá!$B:$B,0)),"")</f>
        <v>Krydd</v>
      </c>
      <c r="D357" s="115" t="str">
        <f>Réttabanki!$D369</f>
        <v>Salt, chilipipar, kúmen, hvítlaukur, svartur pipar, cayennepipar, laukur, engifer, sykur, sýrustillir (sítrónusýra), kekkjavarnarefni (E552), repjuolía, kryddþykkni.</v>
      </c>
      <c r="E357" s="91">
        <f>Réttabanki!$U369</f>
        <v>0</v>
      </c>
    </row>
    <row r="358" spans="1:5">
      <c r="A358">
        <f>Réttabanki!$X370</f>
        <v>0</v>
      </c>
      <c r="B358" t="str">
        <f>Réttabanki!$B370</f>
        <v>Borðsalt</v>
      </c>
      <c r="C358" t="str">
        <f>IFERROR(INDEX(Vöruskrá!$E:$E,MATCH(Réttabanki!$B370,Vöruskrá!$B:$B,0)),"")</f>
        <v xml:space="preserve">Krydd </v>
      </c>
      <c r="D358" s="115" t="str">
        <f>Réttabanki!$D370</f>
        <v>Salt (salt, kekkjavarnarefni E535, lyftiefni E500).</v>
      </c>
      <c r="E358" s="91">
        <f>Réttabanki!$U370</f>
        <v>0</v>
      </c>
    </row>
    <row r="359" spans="1:5">
      <c r="A359">
        <f>Réttabanki!$X371</f>
        <v>0</v>
      </c>
      <c r="B359" t="str">
        <f>Réttabanki!$B371</f>
        <v>Repjuolía</v>
      </c>
      <c r="C359" t="str">
        <f>IFERROR(INDEX(Vöruskrá!$E:$E,MATCH(Réttabanki!$B371,Vöruskrá!$B:$B,0)),"")</f>
        <v>Kornvörur og hráefni</v>
      </c>
      <c r="D359" s="115" t="str">
        <f>Réttabanki!$D371</f>
        <v>Repjuolía</v>
      </c>
      <c r="E359" s="91">
        <f>Réttabanki!$U371</f>
        <v>0</v>
      </c>
    </row>
    <row r="360" spans="1:5">
      <c r="A360">
        <f>Réttabanki!$X373</f>
        <v>0</v>
      </c>
      <c r="B360" t="str">
        <f>Réttabanki!$B373</f>
        <v>Nautgripahakk 2 kg frosið</v>
      </c>
      <c r="C360" t="str">
        <f>IFERROR(INDEX(Vöruskrá!$E:$E,MATCH(Réttabanki!$B373,Vöruskrá!$B:$B,0)),"")</f>
        <v>Kjöt / Alifuglar</v>
      </c>
      <c r="D360" s="115" t="str">
        <f>Réttabanki!$D373</f>
        <v>Nautgripakjöt 100 %.</v>
      </c>
      <c r="E360" s="91">
        <f>Réttabanki!$U373</f>
        <v>0</v>
      </c>
    </row>
    <row r="361" spans="1:5">
      <c r="A361">
        <f>Réttabanki!$X374</f>
        <v>0</v>
      </c>
      <c r="B361" t="str">
        <f>Réttabanki!$B374</f>
        <v>Taco Grillkrydda</v>
      </c>
      <c r="C361" t="str">
        <f>IFERROR(INDEX(Vöruskrá!$E:$E,MATCH(Réttabanki!$B374,Vöruskrá!$B:$B,0)),"")</f>
        <v>Krydd</v>
      </c>
      <c r="D361" s="115" t="str">
        <f>Réttabanki!$D374</f>
        <v>Salt, chilipipar, kúmen, hvítlaukur, svartur pipar, cayennepipar, laukur, engifer, sykur, sýrustillir (sítrónusýra), kekkjavarnarefni (E552), repjuolía, kryddþykkni.</v>
      </c>
      <c r="E361" s="91">
        <f>Réttabanki!$U374</f>
        <v>0</v>
      </c>
    </row>
    <row r="362" spans="1:5">
      <c r="A362">
        <f>Réttabanki!$X375</f>
        <v>0</v>
      </c>
      <c r="B362" t="str">
        <f>Réttabanki!$B375</f>
        <v>Paprika (fersk)</v>
      </c>
      <c r="C362" t="str">
        <f>IFERROR(INDEX(Vöruskrá!$E:$E,MATCH(Réttabanki!$B375,Vöruskrá!$B:$B,0)),"")</f>
        <v xml:space="preserve">Grænmeti </v>
      </c>
      <c r="D362" s="115" t="str">
        <f>Réttabanki!$D375</f>
        <v>Fersk paprika</v>
      </c>
      <c r="E362" s="91">
        <f>Réttabanki!$U375</f>
        <v>0</v>
      </c>
    </row>
    <row r="363" spans="1:5">
      <c r="A363">
        <f>Réttabanki!$X376</f>
        <v>0</v>
      </c>
      <c r="B363" t="str">
        <f>Réttabanki!$B376</f>
        <v>Laukur (ferskur)</v>
      </c>
      <c r="C363" t="str">
        <f>IFERROR(INDEX(Vöruskrá!$E:$E,MATCH(Réttabanki!$B376,Vöruskrá!$B:$B,0)),"")</f>
        <v>Grænmeti</v>
      </c>
      <c r="D363" s="115" t="str">
        <f>Réttabanki!$D376</f>
        <v>Laukur</v>
      </c>
      <c r="E363" s="91">
        <f>Réttabanki!$U376</f>
        <v>0</v>
      </c>
    </row>
    <row r="364" spans="1:5">
      <c r="A364">
        <f>Réttabanki!$X377</f>
        <v>0</v>
      </c>
      <c r="B364" t="str">
        <f>Réttabanki!$B377</f>
        <v>Maukaðir tómatar</v>
      </c>
      <c r="C364" t="str">
        <f>IFERROR(INDEX(Vöruskrá!$E:$E,MATCH(Réttabanki!$B377,Vöruskrá!$B:$B,0)),"")</f>
        <v>Niðursuðuvörur</v>
      </c>
      <c r="D364" s="115" t="str">
        <f>Réttabanki!$D377</f>
        <v>Tómatar 100%.</v>
      </c>
      <c r="E364" s="91">
        <f>Réttabanki!$U377</f>
        <v>0</v>
      </c>
    </row>
    <row r="365" spans="1:5">
      <c r="A365">
        <f>Réttabanki!$X378</f>
        <v>0</v>
      </c>
      <c r="B365" t="str">
        <f>Réttabanki!$B378</f>
        <v>Maís (frosinn, plain)</v>
      </c>
      <c r="C365" t="str">
        <f>IFERROR(INDEX(Vöruskrá!$E:$E,MATCH(Réttabanki!$B378,Vöruskrá!$B:$B,0)),"")</f>
        <v>Grænmeti</v>
      </c>
      <c r="D365" s="115" t="str">
        <f>Réttabanki!$D378</f>
        <v>Maís (Zea mays)</v>
      </c>
      <c r="E365" s="91">
        <f>Réttabanki!$U378</f>
        <v>0</v>
      </c>
    </row>
    <row r="366" spans="1:5">
      <c r="A366">
        <f>Réttabanki!$X379</f>
        <v>0</v>
      </c>
      <c r="B366" t="str">
        <f>Réttabanki!$B379</f>
        <v>Borðsalt</v>
      </c>
      <c r="C366" t="str">
        <f>IFERROR(INDEX(Vöruskrá!$E:$E,MATCH(Réttabanki!$B379,Vöruskrá!$B:$B,0)),"")</f>
        <v xml:space="preserve">Krydd </v>
      </c>
      <c r="D366" s="115" t="str">
        <f>Réttabanki!$D379</f>
        <v>Salt (salt, kekkjavarnarefni E535, lyftiefni E500).</v>
      </c>
      <c r="E366" s="91">
        <f>Réttabanki!$U379</f>
        <v>0</v>
      </c>
    </row>
    <row r="367" spans="1:5">
      <c r="A367">
        <f>Réttabanki!$X381</f>
        <v>0</v>
      </c>
      <c r="B367" t="str">
        <f>Réttabanki!$B381</f>
        <v>Nautakjöt (almennt)</v>
      </c>
      <c r="C367" t="str">
        <f>IFERROR(INDEX(Vöruskrá!$E:$E,MATCH(Réttabanki!$B381,Vöruskrá!$B:$B,0)),"")</f>
        <v>Kjöt / Alifuglar</v>
      </c>
      <c r="D367" s="115" t="str">
        <f>Réttabanki!$D381</f>
        <v>VANTAR – innihaldslýsing af umbúðum</v>
      </c>
      <c r="E367" s="91">
        <f>Réttabanki!$U381</f>
        <v>0</v>
      </c>
    </row>
    <row r="368" spans="1:5">
      <c r="A368">
        <f>Réttabanki!$X382</f>
        <v>0</v>
      </c>
      <c r="B368" t="str">
        <f>Réttabanki!$B382</f>
        <v>Hvítlaukur (ferskur)</v>
      </c>
      <c r="C368" t="str">
        <f>IFERROR(INDEX(Vöruskrá!$E:$E,MATCH(Réttabanki!$B382,Vöruskrá!$B:$B,0)),"")</f>
        <v xml:space="preserve">Grænmeti </v>
      </c>
      <c r="D368" s="115" t="str">
        <f>Réttabanki!$D382</f>
        <v>Hvítlaukur</v>
      </c>
      <c r="E368" s="91">
        <f>Réttabanki!$U382</f>
        <v>0</v>
      </c>
    </row>
    <row r="369" spans="1:5">
      <c r="A369">
        <f>Réttabanki!$X383</f>
        <v>0</v>
      </c>
      <c r="B369" t="str">
        <f>Réttabanki!$B383</f>
        <v>Smjör 500 g</v>
      </c>
      <c r="C369" t="str">
        <f>IFERROR(INDEX(Vöruskrá!$E:$E,MATCH(Réttabanki!$B383,Vöruskrá!$B:$B,0)),"")</f>
        <v>Mjólkurvörur</v>
      </c>
      <c r="D369" s="115" t="str">
        <f>Réttabanki!$D383</f>
        <v>**Rjómi**, salt.</v>
      </c>
      <c r="E369" s="91">
        <f>Réttabanki!$U383</f>
        <v>0</v>
      </c>
    </row>
    <row r="370" spans="1:5">
      <c r="A370">
        <f>Réttabanki!$X384</f>
        <v>0</v>
      </c>
      <c r="B370" t="str">
        <f>Réttabanki!$B384</f>
        <v>Rósmarín (þurrkað)</v>
      </c>
      <c r="C370" t="str">
        <f>IFERROR(INDEX(Vöruskrá!$E:$E,MATCH(Réttabanki!$B384,Vöruskrá!$B:$B,0)),"")</f>
        <v>Krydd</v>
      </c>
      <c r="D370" s="115" t="str">
        <f>Réttabanki!$D384</f>
        <v>Þurrkað rósmarín (Rosmarinus officinalis)</v>
      </c>
      <c r="E370" s="91">
        <f>Réttabanki!$U384</f>
        <v>0</v>
      </c>
    </row>
    <row r="371" spans="1:5">
      <c r="A371">
        <f>Réttabanki!$X385</f>
        <v>0</v>
      </c>
      <c r="B371" t="str">
        <f>Réttabanki!$B385</f>
        <v>Borðsalt</v>
      </c>
      <c r="C371" t="str">
        <f>IFERROR(INDEX(Vöruskrá!$E:$E,MATCH(Réttabanki!$B385,Vöruskrá!$B:$B,0)),"")</f>
        <v xml:space="preserve">Krydd </v>
      </c>
      <c r="D371" s="115" t="str">
        <f>Réttabanki!$D385</f>
        <v>Salt (salt, kekkjavarnarefni E535, lyftiefni E500).</v>
      </c>
      <c r="E371" s="91">
        <f>Réttabanki!$U385</f>
        <v>0</v>
      </c>
    </row>
    <row r="372" spans="1:5">
      <c r="A372">
        <f>Réttabanki!$X386</f>
        <v>0</v>
      </c>
      <c r="B372" t="str">
        <f>Réttabanki!$B386</f>
        <v>Svartur pipar, malaður</v>
      </c>
      <c r="C372" t="str">
        <f>IFERROR(INDEX(Vöruskrá!$E:$E,MATCH(Réttabanki!$B386,Vöruskrá!$B:$B,0)),"")</f>
        <v>Krydd</v>
      </c>
      <c r="D372" s="115" t="str">
        <f>Réttabanki!$D386</f>
        <v>Svartur pipar 100% (Piper nigrum), hitaþurrkað.</v>
      </c>
      <c r="E372" s="91">
        <f>Réttabanki!$U386</f>
        <v>0</v>
      </c>
    </row>
    <row r="373" spans="1:5">
      <c r="A373">
        <f>Réttabanki!$X388</f>
        <v>0</v>
      </c>
      <c r="B373" t="str">
        <f>Réttabanki!$B388</f>
        <v>Nautgripahakk 2 kg frosið</v>
      </c>
      <c r="C373" t="str">
        <f>IFERROR(INDEX(Vöruskrá!$E:$E,MATCH(Réttabanki!$B388,Vöruskrá!$B:$B,0)),"")</f>
        <v>Kjöt / Alifuglar</v>
      </c>
      <c r="D373" s="115" t="str">
        <f>Réttabanki!$D388</f>
        <v>Nautgripakjöt 100 %.</v>
      </c>
      <c r="E373" s="91">
        <f>Réttabanki!$U388</f>
        <v>0</v>
      </c>
    </row>
    <row r="374" spans="1:5">
      <c r="A374">
        <f>Réttabanki!$X391</f>
        <v>0</v>
      </c>
      <c r="B374" t="str">
        <f>Réttabanki!$B391</f>
        <v>Taco Tubs (Tacoskálar)</v>
      </c>
      <c r="C374" t="str">
        <f>IFERROR(INDEX(Vöruskrá!$E:$E,MATCH(Réttabanki!$B391,Vöruskrá!$B:$B,0)),"")</f>
        <v>Kornvörur og hráefni</v>
      </c>
      <c r="D374" s="115" t="str">
        <f>Réttabanki!$D391</f>
        <v>Maís mjöl (74%), sólblómaolía, salt.</v>
      </c>
      <c r="E374" s="91">
        <f>Réttabanki!$U391</f>
        <v>0</v>
      </c>
    </row>
    <row r="375" spans="1:5">
      <c r="A375">
        <f>Réttabanki!$X392</f>
        <v>0</v>
      </c>
      <c r="B375" t="str">
        <f>Réttabanki!$B392</f>
        <v>Taco Grillkrydda</v>
      </c>
      <c r="C375" t="str">
        <f>IFERROR(INDEX(Vöruskrá!$E:$E,MATCH(Réttabanki!$B392,Vöruskrá!$B:$B,0)),"")</f>
        <v>Krydd</v>
      </c>
      <c r="D375" s="115" t="str">
        <f>Réttabanki!$D392</f>
        <v>Salt, chilipipar, kúmen, hvítlaukur, svartur pipar, cayennepipar, laukur, engifer, sykur, sýrustillir (sítrónusýra), kekkjavarnarefni (E552), repjuolía, kryddþykkni.</v>
      </c>
      <c r="E375" s="91">
        <f>Réttabanki!$U392</f>
        <v>0</v>
      </c>
    </row>
    <row r="376" spans="1:5">
      <c r="A376">
        <f>Réttabanki!$X393</f>
        <v>0</v>
      </c>
      <c r="B376" t="str">
        <f>Réttabanki!$B393</f>
        <v>Rifinn ostur – Pizzatopping mozzarella (Ulkjær)</v>
      </c>
      <c r="C376" t="str">
        <f>IFERROR(INDEX(Vöruskrá!$E:$E,MATCH(Réttabanki!$B393,Vöruskrá!$B:$B,0)),"")</f>
        <v>Mjólkurvörur</v>
      </c>
      <c r="D376" s="115" t="str">
        <f>Réttabanki!$D393</f>
        <v>Gerilsneydd **mjólk**, pálmaolía, kekkjavarnarefni (kartöflumjöl), salt, **mjólkursýrugerlar**, ostahleypir (örveruleg).</v>
      </c>
      <c r="E376" s="91">
        <f>Réttabanki!$U393</f>
        <v>0</v>
      </c>
    </row>
    <row r="377" spans="1:5">
      <c r="A377">
        <f>Réttabanki!$X394</f>
        <v>0</v>
      </c>
      <c r="B377" t="str">
        <f>Réttabanki!$B394</f>
        <v>Chunky Salsa Medium (Salsa sósa)</v>
      </c>
      <c r="C377" t="str">
        <f>IFERROR(INDEX(Vöruskrá!$E:$E,MATCH(Réttabanki!$B394,Vöruskrá!$B:$B,0)),"")</f>
        <v>Sósur / Dressingar / Kraftar</v>
      </c>
      <c r="D377" s="115" t="str">
        <f>Réttabanki!$D394</f>
        <v>Tómatar (81%) (hakkaðir tómatar, tómatpúrra), laukur (8%), grænt chili, salt, maíssterkja, krydd og kryddjurtir (chilipipar, hvítlaukur, kúmen, cayennepipar, kóríander, oregano), jalapeño (0,6%), paprika, vínedik, límónusafi.</v>
      </c>
      <c r="E377" s="91">
        <f>Réttabanki!$U394</f>
        <v>0</v>
      </c>
    </row>
    <row r="378" spans="1:5">
      <c r="A378">
        <f>Réttabanki!$X395</f>
        <v>0</v>
      </c>
      <c r="B378" t="str">
        <f>Réttabanki!$B395</f>
        <v>Hrásalat, ferskt</v>
      </c>
      <c r="C378" t="str">
        <f>IFERROR(INDEX(Vöruskrá!$E:$E,MATCH(Réttabanki!$B395,Vöruskrá!$B:$B,0)),"")</f>
        <v>Grænmeti</v>
      </c>
      <c r="D378" s="115" t="str">
        <f>Réttabanki!$D395</f>
        <v>Hvítkál (64%), gulrætur (13%), ananas, gúrka (8%), appelsínusósa (sykur, vatn, sítrónusýra E330, bragðefni, bindiefni E440, rotvarnarefni E202, E211)</v>
      </c>
      <c r="E378" s="91">
        <f>Réttabanki!$U395</f>
        <v>0</v>
      </c>
    </row>
    <row r="379" spans="1:5">
      <c r="A379">
        <f>Réttabanki!$X396</f>
        <v>0</v>
      </c>
      <c r="B379" t="str">
        <f>Réttabanki!$B396</f>
        <v>Sýrður rjómi 10%</v>
      </c>
      <c r="C379" t="str">
        <f>IFERROR(INDEX(Vöruskrá!$E:$E,MATCH(Réttabanki!$B396,Vöruskrá!$B:$B,0)),"")</f>
        <v>Mjólkurvörur</v>
      </c>
      <c r="D379" s="115" t="str">
        <f>Réttabanki!$D396</f>
        <v>**Undanrenna** og **rjómi**, sýrður með mjólkursýrugerlum, gelatín, ostahleypir.</v>
      </c>
      <c r="E379" s="91">
        <f>Réttabanki!$U396</f>
        <v>0</v>
      </c>
    </row>
    <row r="380" spans="1:5">
      <c r="A380">
        <f>Réttabanki!$X397</f>
        <v>0</v>
      </c>
      <c r="B380" t="str">
        <f>Réttabanki!$B397</f>
        <v>Tómatar (ferskir)</v>
      </c>
      <c r="C380" t="str">
        <f>IFERROR(INDEX(Vöruskrá!$E:$E,MATCH(Réttabanki!$B397,Vöruskrá!$B:$B,0)),"")</f>
        <v>Grænmeti</v>
      </c>
      <c r="D380" s="115" t="str">
        <f>Réttabanki!$D397</f>
        <v>Ferskir tómatar</v>
      </c>
      <c r="E380" s="91">
        <f>Réttabanki!$U397</f>
        <v>0</v>
      </c>
    </row>
    <row r="381" spans="1:5">
      <c r="A381">
        <f>Réttabanki!$X399</f>
        <v>0</v>
      </c>
      <c r="B381" t="str">
        <f>Réttabanki!$B399</f>
        <v>Kjúklingalærkjöt, hráir strimlar</v>
      </c>
      <c r="C381" t="str">
        <f>IFERROR(INDEX(Vöruskrá!$E:$E,MATCH(Réttabanki!$B399,Vöruskrá!$B:$B,0)),"")</f>
        <v>Kjöt / Alifuglar</v>
      </c>
      <c r="D381" s="115" t="str">
        <f>Réttabanki!$D399</f>
        <v>Úrbeinuð, skinnlaus kjúklingalæri</v>
      </c>
      <c r="E381" s="91">
        <f>Réttabanki!$U399</f>
        <v>0</v>
      </c>
    </row>
    <row r="382" spans="1:5">
      <c r="A382">
        <f>Réttabanki!$X400</f>
        <v>0</v>
      </c>
      <c r="B382" t="str">
        <f>Réttabanki!$B400</f>
        <v>Tómatsúpugrunnur (Oscar) - Tilbúinn</v>
      </c>
      <c r="C382">
        <f>IFERROR(INDEX(Vöruskrá!$E:$E,MATCH(Réttabanki!$B400,Vöruskrá!$B:$B,0)),"")</f>
        <v>0</v>
      </c>
      <c r="D382" s="115" t="str">
        <f>Réttabanki!$D400</f>
        <v>Vatn, pálmafita, tómatduft (20,5%), umbreytt maíssterkja, sykur, salt, bragðefni, maíssterkja, repjuolía, laukduft, þurrkað glúkósasíróp, þykkingarefni (xantangúmmí E415), sýra (eplasýra, mjólkursýra), hvítur pipar.</v>
      </c>
      <c r="E382" s="91">
        <f>Réttabanki!$U400</f>
        <v>0</v>
      </c>
    </row>
    <row r="383" spans="1:5">
      <c r="A383">
        <f>Réttabanki!$X401</f>
        <v>0</v>
      </c>
      <c r="B383" t="str">
        <f>Réttabanki!$B401</f>
        <v>Þurrkaðir tómatar</v>
      </c>
      <c r="C383" t="str">
        <f>IFERROR(INDEX(Vöruskrá!$E:$E,MATCH(Réttabanki!$B401,Vöruskrá!$B:$B,0)),"")</f>
        <v>Kornvörur og hráefni</v>
      </c>
      <c r="D383" s="115">
        <f>Réttabanki!$D401</f>
        <v>0</v>
      </c>
      <c r="E383" s="91">
        <f>Réttabanki!$U401</f>
        <v>0</v>
      </c>
    </row>
    <row r="384" spans="1:5">
      <c r="A384">
        <f>Réttabanki!$X402</f>
        <v>0</v>
      </c>
      <c r="B384" t="str">
        <f>Réttabanki!$B402</f>
        <v>Maukaðir tómatar</v>
      </c>
      <c r="C384" t="str">
        <f>IFERROR(INDEX(Vöruskrá!$E:$E,MATCH(Réttabanki!$B402,Vöruskrá!$B:$B,0)),"")</f>
        <v>Niðursuðuvörur</v>
      </c>
      <c r="D384" s="115" t="str">
        <f>Réttabanki!$D402</f>
        <v>Tómatar 100%.</v>
      </c>
      <c r="E384" s="91">
        <f>Réttabanki!$U402</f>
        <v>0</v>
      </c>
    </row>
    <row r="385" spans="1:5">
      <c r="A385">
        <f>Réttabanki!$X403</f>
        <v>0</v>
      </c>
      <c r="B385" t="str">
        <f>Réttabanki!$B403</f>
        <v>Hvítlaukur (ferskur)</v>
      </c>
      <c r="C385" t="str">
        <f>IFERROR(INDEX(Vöruskrá!$E:$E,MATCH(Réttabanki!$B403,Vöruskrá!$B:$B,0)),"")</f>
        <v xml:space="preserve">Grænmeti </v>
      </c>
      <c r="D385" s="115" t="str">
        <f>Réttabanki!$D403</f>
        <v>Hvítlaukur</v>
      </c>
      <c r="E385" s="91">
        <f>Réttabanki!$U403</f>
        <v>0</v>
      </c>
    </row>
    <row r="386" spans="1:5">
      <c r="A386">
        <f>Réttabanki!$X404</f>
        <v>0</v>
      </c>
      <c r="B386" t="str">
        <f>Réttabanki!$B404</f>
        <v>Basilíka</v>
      </c>
      <c r="C386" t="str">
        <f>IFERROR(INDEX(Vöruskrá!$E:$E,MATCH(Réttabanki!$B404,Vöruskrá!$B:$B,0)),"")</f>
        <v>Krydd</v>
      </c>
      <c r="D386" s="115" t="str">
        <f>Réttabanki!$D404</f>
        <v>100% Basilika (Ocimum Basilicum)</v>
      </c>
      <c r="E386" s="91">
        <f>Réttabanki!$U404</f>
        <v>0</v>
      </c>
    </row>
    <row r="387" spans="1:5">
      <c r="A387">
        <f>Réttabanki!$X405</f>
        <v>0</v>
      </c>
      <c r="B387" t="str">
        <f>Réttabanki!$B405</f>
        <v>Borðsalt</v>
      </c>
      <c r="C387" t="str">
        <f>IFERROR(INDEX(Vöruskrá!$E:$E,MATCH(Réttabanki!$B405,Vöruskrá!$B:$B,0)),"")</f>
        <v xml:space="preserve">Krydd </v>
      </c>
      <c r="D387" s="115" t="str">
        <f>Réttabanki!$D405</f>
        <v>Salt (salt, kekkjavarnarefni E535, lyftiefni E500).</v>
      </c>
      <c r="E387" s="91">
        <f>Réttabanki!$U405</f>
        <v>0</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f>Réttabanki!$X407</f>
        <v>0</v>
      </c>
      <c r="B390" t="str">
        <f>Réttabanki!$B407</f>
        <v>Kjúklinga lærakjöt Rodizio</v>
      </c>
      <c r="C390" t="str">
        <f>IFERROR(INDEX(Vöruskrá!$E:$E,MATCH(Réttabanki!$B407,Vöruskrá!$B:$B,0)),"")</f>
        <v>Kjöt / Alifuglar</v>
      </c>
      <c r="D390" s="115" t="str">
        <f>Réttabanki!$D407</f>
        <v>Úrbeinuð skinnlaus kjúklingalæri (83%), vatn, salt, jurtaolia (repju og palma olia), sykur, mango chutney, ávaxtaþykkni, sýrustillir (E500), krydd reykbragðefni, rotvarnarefni (E262), þráavarnarefni (E320)</v>
      </c>
      <c r="E390" s="91">
        <f>Réttabanki!$U407</f>
        <v>0</v>
      </c>
    </row>
    <row r="391" spans="1:5">
      <c r="A391">
        <f>Réttabanki!$X408</f>
        <v>0</v>
      </c>
      <c r="B391" t="str">
        <f>Réttabanki!$B408</f>
        <v>BBQ sósa</v>
      </c>
      <c r="C391" t="str">
        <f>IFERROR(INDEX(Vöruskrá!$E:$E,MATCH(Réttabanki!$B408,Vöruskrá!$B:$B,0)),"")</f>
        <v>Sósur / Dressingar / Kraftar</v>
      </c>
      <c r="D391" s="115" t="str">
        <f>Réttabanki!$D408</f>
        <v>Tómatmauk, vínedik, sykur, vatn, salt, umbreytt sterkja, melassi, reykbragðefni, krydd, kryddþykkni, jurtaþykkni (inniheldur **sellerí**), bragðefni, þykkingarefni (xantangúmmí)</v>
      </c>
      <c r="E391" s="91">
        <f>Réttabanki!$U408</f>
        <v>0</v>
      </c>
    </row>
    <row r="392" spans="1:5">
      <c r="A392">
        <f>Réttabanki!$X409</f>
        <v>0</v>
      </c>
      <c r="B392" t="str">
        <f>Réttabanki!$B409</f>
        <v>Hvítlaukur (ferskur)</v>
      </c>
      <c r="C392" t="str">
        <f>IFERROR(INDEX(Vöruskrá!$E:$E,MATCH(Réttabanki!$B409,Vöruskrá!$B:$B,0)),"")</f>
        <v xml:space="preserve">Grænmeti </v>
      </c>
      <c r="D392" s="115" t="str">
        <f>Réttabanki!$D409</f>
        <v>Hvítlaukur</v>
      </c>
      <c r="E392" s="91">
        <f>Réttabanki!$U409</f>
        <v>0</v>
      </c>
    </row>
    <row r="393" spans="1:5">
      <c r="A393">
        <f>Réttabanki!$X410</f>
        <v>0</v>
      </c>
      <c r="B393" t="str">
        <f>Réttabanki!$B410</f>
        <v>Paprikuduft</v>
      </c>
      <c r="C393" t="str">
        <f>IFERROR(INDEX(Vöruskrá!$E:$E,MATCH(Réttabanki!$B410,Vöruskrá!$B:$B,0)),"")</f>
        <v>Krydd</v>
      </c>
      <c r="D393" s="115" t="str">
        <f>Réttabanki!$D410</f>
        <v>Þurrkuð og möluð paprika (Capsicum annuum)</v>
      </c>
      <c r="E393" s="91">
        <f>Réttabanki!$U410</f>
        <v>0</v>
      </c>
    </row>
    <row r="394" spans="1:5">
      <c r="A394">
        <f>Réttabanki!$X411</f>
        <v>0</v>
      </c>
      <c r="B394" t="str">
        <f>Réttabanki!$B411</f>
        <v>Púðursykur</v>
      </c>
      <c r="C394" t="str">
        <f>IFERROR(INDEX(Vöruskrá!$E:$E,MATCH(Réttabanki!$B411,Vöruskrá!$B:$B,0)),"")</f>
        <v>Kornvörur og hráefni</v>
      </c>
      <c r="D394" s="115" t="str">
        <f>Réttabanki!$D411</f>
        <v>Sykur, sykurreyrssíróp.</v>
      </c>
      <c r="E394" s="91">
        <f>Réttabanki!$U411</f>
        <v>0</v>
      </c>
    </row>
    <row r="395" spans="1:5">
      <c r="A395">
        <f>Réttabanki!$X412</f>
        <v>0</v>
      </c>
      <c r="B395" t="str">
        <f>Réttabanki!$B412</f>
        <v>Borðsalt</v>
      </c>
      <c r="C395" t="str">
        <f>IFERROR(INDEX(Vöruskrá!$E:$E,MATCH(Réttabanki!$B412,Vöruskrá!$B:$B,0)),"")</f>
        <v xml:space="preserve">Krydd </v>
      </c>
      <c r="D395" s="115" t="str">
        <f>Réttabanki!$D412</f>
        <v>Salt (salt, kekkjavarnarefni E535, lyftiefni E500).</v>
      </c>
      <c r="E395" s="91">
        <f>Réttabanki!$U412</f>
        <v>0</v>
      </c>
    </row>
    <row r="396" spans="1:5">
      <c r="A396">
        <f>Réttabanki!$X413</f>
        <v>0</v>
      </c>
      <c r="B396" t="str">
        <f>Réttabanki!$B413</f>
        <v>Svartur pipar, malaður</v>
      </c>
      <c r="C396" t="str">
        <f>IFERROR(INDEX(Vöruskrá!$E:$E,MATCH(Réttabanki!$B413,Vöruskrá!$B:$B,0)),"")</f>
        <v>Krydd</v>
      </c>
      <c r="D396" s="115" t="str">
        <f>Réttabanki!$D413</f>
        <v>Svartur pipar 100% (Piper nigrum), hitaþurrkað.</v>
      </c>
      <c r="E396" s="91">
        <f>Réttabanki!$U413</f>
        <v>0</v>
      </c>
    </row>
    <row r="397" spans="1:5">
      <c r="A397">
        <f>Réttabanki!$X415</f>
        <v>0</v>
      </c>
      <c r="B397" t="str">
        <f>Réttabanki!$B415</f>
        <v>Kjúklinga lærakjöt Rodizio</v>
      </c>
      <c r="C397" t="str">
        <f>IFERROR(INDEX(Vöruskrá!$E:$E,MATCH(Réttabanki!$B415,Vöruskrá!$B:$B,0)),"")</f>
        <v>Kjöt / Alifuglar</v>
      </c>
      <c r="D397" s="115" t="str">
        <f>Réttabanki!$D415</f>
        <v>Úrbeinuð skinnlaus kjúklingalæri (83%), vatn, salt, jurtaolia (repju og palma olia), sykur, mango chutney, ávaxtaþykkni, sýrustillir (E500), krydd reykbragðefni, rotvarnarefni (E262), þráavarnarefni (E320)</v>
      </c>
      <c r="E397" s="91">
        <f>Réttabanki!$U415</f>
        <v>0</v>
      </c>
    </row>
    <row r="398" spans="1:5">
      <c r="A398">
        <f>Réttabanki!$X416</f>
        <v>0</v>
      </c>
      <c r="B398" t="str">
        <f>Réttabanki!$B416</f>
        <v>Sojasósa</v>
      </c>
      <c r="C398" t="str">
        <f>IFERROR(INDEX(Vöruskrá!$E:$E,MATCH(Réttabanki!$B416,Vöruskrá!$B:$B,0)),"")</f>
        <v>Sósur/dressingar/kraftar</v>
      </c>
      <c r="D398" s="115" t="str">
        <f>Réttabanki!$D416</f>
        <v>Vatn, sojabaunir, hveiti, salt, natríumbensóat (rotvarnarefni).</v>
      </c>
      <c r="E398" s="91">
        <f>Réttabanki!$U416</f>
        <v>0</v>
      </c>
    </row>
    <row r="399" spans="1:5">
      <c r="A399">
        <f>Réttabanki!$X417</f>
        <v>0</v>
      </c>
      <c r="B399" t="str">
        <f>Réttabanki!$B417</f>
        <v>Kínablanda stir fry 2,5kg</v>
      </c>
      <c r="C399" t="str">
        <f>IFERROR(INDEX(Vöruskrá!$E:$E,MATCH(Réttabanki!$B417,Vöruskrá!$B:$B,0)),"")</f>
        <v>Frosnar blöndur</v>
      </c>
      <c r="D399" s="115" t="str">
        <f>Réttabanki!$D417</f>
        <v>Hvítkál, bambussprotar, svartir sveppir, laukur, græn paprika, rauð paprika, ertubelgir</v>
      </c>
      <c r="E399" s="91">
        <f>Réttabanki!$U417</f>
        <v>0</v>
      </c>
    </row>
    <row r="400" spans="1:5">
      <c r="A400">
        <f>Réttabanki!$X418</f>
        <v>0</v>
      </c>
      <c r="B400" t="str">
        <f>Réttabanki!$B418</f>
        <v>Sesamolía</v>
      </c>
      <c r="C400" t="str">
        <f>IFERROR(INDEX(Vöruskrá!$E:$E,MATCH(Réttabanki!$B418,Vöruskrá!$B:$B,0)),"")</f>
        <v>Sósur/drssingar/kraftar</v>
      </c>
      <c r="D400" s="115">
        <f>Réttabanki!$D418</f>
        <v>0</v>
      </c>
      <c r="E400" s="91">
        <f>Réttabanki!$U418</f>
        <v>0</v>
      </c>
    </row>
    <row r="401" spans="1:5">
      <c r="A401">
        <f>Réttabanki!$X419</f>
        <v>0</v>
      </c>
      <c r="B401" t="str">
        <f>Réttabanki!$B419</f>
        <v>Hvítlaukur (ferskur)</v>
      </c>
      <c r="C401" t="str">
        <f>IFERROR(INDEX(Vöruskrá!$E:$E,MATCH(Réttabanki!$B419,Vöruskrá!$B:$B,0)),"")</f>
        <v xml:space="preserve">Grænmeti </v>
      </c>
      <c r="D401" s="115" t="str">
        <f>Réttabanki!$D419</f>
        <v>Hvítlaukur</v>
      </c>
      <c r="E401" s="91">
        <f>Réttabanki!$U419</f>
        <v>0</v>
      </c>
    </row>
    <row r="402" spans="1:5">
      <c r="A402">
        <f>Réttabanki!$X420</f>
        <v>0</v>
      </c>
      <c r="B402" t="str">
        <f>Réttabanki!$B420</f>
        <v>Engifer (ferskur)</v>
      </c>
      <c r="C402" t="str">
        <f>IFERROR(INDEX(Vöruskrá!$E:$E,MATCH(Réttabanki!$B420,Vöruskrá!$B:$B,0)),"")</f>
        <v>Krydd</v>
      </c>
      <c r="D402" s="115" t="str">
        <f>Réttabanki!$D420</f>
        <v>Engifer</v>
      </c>
      <c r="E402" s="91">
        <f>Réttabanki!$U420</f>
        <v>0</v>
      </c>
    </row>
    <row r="403" spans="1:5">
      <c r="A403">
        <f>Réttabanki!$X421</f>
        <v>0</v>
      </c>
      <c r="B403" t="str">
        <f>Réttabanki!$B421</f>
        <v>Borðsalt</v>
      </c>
      <c r="C403" t="str">
        <f>IFERROR(INDEX(Vöruskrá!$E:$E,MATCH(Réttabanki!$B421,Vöruskrá!$B:$B,0)),"")</f>
        <v xml:space="preserve">Krydd </v>
      </c>
      <c r="D403" s="115" t="str">
        <f>Réttabanki!$D421</f>
        <v>Salt (salt, kekkjavarnarefni E535, lyftiefni E500).</v>
      </c>
      <c r="E403" s="91">
        <f>Réttabanki!$U421</f>
        <v>0</v>
      </c>
    </row>
    <row r="404" spans="1:5">
      <c r="A404">
        <f>Réttabanki!$X423</f>
        <v>0</v>
      </c>
      <c r="B404" t="str">
        <f>Réttabanki!$B423</f>
        <v>Kalkúnn (ræmur)</v>
      </c>
      <c r="C404" t="str">
        <f>IFERROR(INDEX(Vöruskrá!$E:$E,MATCH(Réttabanki!$B423,Vöruskrá!$B:$B,0)),"")</f>
        <v>Kjöt/ Alifuglar</v>
      </c>
      <c r="D404" s="115">
        <f>Réttabanki!$D423</f>
        <v>0</v>
      </c>
      <c r="E404" s="91">
        <f>Réttabanki!$U423</f>
        <v>0</v>
      </c>
    </row>
    <row r="405" spans="1:5">
      <c r="A405">
        <f>Réttabanki!$X424</f>
        <v>0</v>
      </c>
      <c r="B405" t="str">
        <f>Réttabanki!$B424</f>
        <v>Vefjur</v>
      </c>
      <c r="C405" t="str">
        <f>IFERROR(INDEX(Vöruskrá!$E:$E,MATCH(Réttabanki!$B424,Vöruskrá!$B:$B,0)),"")</f>
        <v>Brauð og bakkelsi</v>
      </c>
      <c r="D405" s="115" t="str">
        <f>Réttabanki!$D424</f>
        <v>VANTAR – innihaldslýsing af umbúðum</v>
      </c>
      <c r="E405" s="91">
        <f>Réttabanki!$U424</f>
        <v>0</v>
      </c>
    </row>
    <row r="406" spans="1:5">
      <c r="A406">
        <f>Réttabanki!$X425</f>
        <v>0</v>
      </c>
      <c r="B406" t="str">
        <f>Réttabanki!$B425</f>
        <v>Rifinn ostur – Pizzatopping mozzarella (Ulkjær)</v>
      </c>
      <c r="C406" t="str">
        <f>IFERROR(INDEX(Vöruskrá!$E:$E,MATCH(Réttabanki!$B425,Vöruskrá!$B:$B,0)),"")</f>
        <v>Mjólkurvörur</v>
      </c>
      <c r="D406" s="115" t="str">
        <f>Réttabanki!$D425</f>
        <v>Gerilsneydd **mjólk**, pálmaolía, kekkjavarnarefni (kartöflumjöl), salt, **mjólkursýrugerlar**, ostahleypir (örveruleg).</v>
      </c>
      <c r="E406" s="91">
        <f>Réttabanki!$U425</f>
        <v>0</v>
      </c>
    </row>
    <row r="407" spans="1:5">
      <c r="A407">
        <f>Réttabanki!$X426</f>
        <v>0</v>
      </c>
      <c r="B407" t="str">
        <f>Réttabanki!$B426</f>
        <v>Paprika (fersk)</v>
      </c>
      <c r="C407" t="str">
        <f>IFERROR(INDEX(Vöruskrá!$E:$E,MATCH(Réttabanki!$B426,Vöruskrá!$B:$B,0)),"")</f>
        <v xml:space="preserve">Grænmeti </v>
      </c>
      <c r="D407" s="115" t="str">
        <f>Réttabanki!$D426</f>
        <v>Fersk paprika</v>
      </c>
      <c r="E407" s="91">
        <f>Réttabanki!$U426</f>
        <v>0</v>
      </c>
    </row>
    <row r="408" spans="1:5">
      <c r="A408">
        <f>Réttabanki!$X427</f>
        <v>0</v>
      </c>
      <c r="B408" t="str">
        <f>Réttabanki!$B427</f>
        <v>Taco Grillkrydda</v>
      </c>
      <c r="C408" t="str">
        <f>IFERROR(INDEX(Vöruskrá!$E:$E,MATCH(Réttabanki!$B427,Vöruskrá!$B:$B,0)),"")</f>
        <v>Krydd</v>
      </c>
      <c r="D408" s="115" t="str">
        <f>Réttabanki!$D427</f>
        <v>Salt, chilipipar, kúmen, hvítlaukur, svartur pipar, cayennepipar, laukur, engifer, sykur, sýrustillir (sítrónusýra), kekkjavarnarefni (E552), repjuolía, kryddþykkni.</v>
      </c>
      <c r="E408" s="91">
        <f>Réttabanki!$U427</f>
        <v>0</v>
      </c>
    </row>
    <row r="409" spans="1:5">
      <c r="A409">
        <f>Réttabanki!$X428</f>
        <v>0</v>
      </c>
      <c r="B409" t="str">
        <f>Réttabanki!$B428</f>
        <v>Laukur (ferskur)</v>
      </c>
      <c r="C409" t="str">
        <f>IFERROR(INDEX(Vöruskrá!$E:$E,MATCH(Réttabanki!$B428,Vöruskrá!$B:$B,0)),"")</f>
        <v>Grænmeti</v>
      </c>
      <c r="D409" s="115" t="str">
        <f>Réttabanki!$D428</f>
        <v>Laukur</v>
      </c>
      <c r="E409" s="91">
        <f>Réttabanki!$U428</f>
        <v>0</v>
      </c>
    </row>
    <row r="410" spans="1:5">
      <c r="A410">
        <f>Réttabanki!$X429</f>
        <v>0</v>
      </c>
      <c r="B410" t="str">
        <f>Réttabanki!$B429</f>
        <v>Chunky Salsa Medium (Salsa sósa)</v>
      </c>
      <c r="C410" t="str">
        <f>IFERROR(INDEX(Vöruskrá!$E:$E,MATCH(Réttabanki!$B429,Vöruskrá!$B:$B,0)),"")</f>
        <v>Sósur / Dressingar / Kraftar</v>
      </c>
      <c r="D410" s="115" t="str">
        <f>Réttabanki!$D429</f>
        <v>Tómatar (81%) (hakkaðir tómatar, tómatpúrra), laukur (8%), grænt chili, salt, maíssterkja, krydd og kryddjurtir (chilipipar, hvítlaukur, kúmen, cayennepipar, kóríander, oregano), jalapeño (0,6%), paprika, vínedik, límónusafi.</v>
      </c>
      <c r="E410" s="91">
        <f>Réttabanki!$U429</f>
        <v>0</v>
      </c>
    </row>
    <row r="411" spans="1:5">
      <c r="A411">
        <f>Réttabanki!$X430</f>
        <v>0</v>
      </c>
      <c r="B411" t="str">
        <f>Réttabanki!$B430</f>
        <v>Borðsalt</v>
      </c>
      <c r="C411" t="str">
        <f>IFERROR(INDEX(Vöruskrá!$E:$E,MATCH(Réttabanki!$B430,Vöruskrá!$B:$B,0)),"")</f>
        <v xml:space="preserve">Krydd </v>
      </c>
      <c r="D411" s="115" t="str">
        <f>Réttabanki!$D430</f>
        <v>Salt (salt, kekkjavarnarefni E535, lyftiefni E500).</v>
      </c>
      <c r="E411" s="91">
        <f>Réttabanki!$U430</f>
        <v>0</v>
      </c>
    </row>
    <row r="412" spans="1:5">
      <c r="A412">
        <f>Réttabanki!$X441</f>
        <v>0</v>
      </c>
      <c r="B412" t="str">
        <f>Réttabanki!$B441</f>
        <v>Brunoise grænmetisblanda</v>
      </c>
      <c r="C412" t="str">
        <f>IFERROR(INDEX(Vöruskrá!$E:$E,MATCH(Réttabanki!$B441,Vöruskrá!$B:$B,0)),"")</f>
        <v xml:space="preserve">Grænmeti </v>
      </c>
      <c r="D412" s="115" t="str">
        <f>Réttabanki!$D441</f>
        <v>Sellerírót (33%), gulrætur (32%), blaðlaukur (15%), **sellerí** (10%), laukur (10%)</v>
      </c>
      <c r="E412" s="91">
        <f>Réttabanki!$U441</f>
        <v>0</v>
      </c>
    </row>
    <row r="413" spans="1:5">
      <c r="A413">
        <f>Réttabanki!$X442</f>
        <v>0</v>
      </c>
      <c r="B413" t="str">
        <f>Réttabanki!$B442</f>
        <v>Rauðar baunir (niðursoðnar)</v>
      </c>
      <c r="C413" t="str">
        <f>IFERROR(INDEX(Vöruskrá!$E:$E,MATCH(Réttabanki!$B442,Vöruskrá!$B:$B,0)),"")</f>
        <v>Kornvörur og hráefni</v>
      </c>
      <c r="D413" s="115">
        <f>Réttabanki!$D442</f>
        <v>0</v>
      </c>
      <c r="E413" s="91">
        <f>Réttabanki!$U442</f>
        <v>0</v>
      </c>
    </row>
    <row r="414" spans="1:5">
      <c r="A414">
        <f>Réttabanki!$X443</f>
        <v>0</v>
      </c>
      <c r="B414" t="str">
        <f>Réttabanki!$B443</f>
        <v>Taco Grillkrydda</v>
      </c>
      <c r="C414" t="str">
        <f>IFERROR(INDEX(Vöruskrá!$E:$E,MATCH(Réttabanki!$B443,Vöruskrá!$B:$B,0)),"")</f>
        <v>Krydd</v>
      </c>
      <c r="D414" s="115" t="str">
        <f>Réttabanki!$D443</f>
        <v>Salt, chilipipar, kúmen, hvítlaukur, svartur pipar, cayennepipar, laukur, engifer, sykur, sýrustillir (sítrónusýra), kekkjavarnarefni (E552), repjuolía, kryddþykkni.</v>
      </c>
      <c r="E414" s="91">
        <f>Réttabanki!$U443</f>
        <v>0</v>
      </c>
    </row>
    <row r="415" spans="1:5">
      <c r="A415">
        <f>Réttabanki!$X444</f>
        <v>0</v>
      </c>
      <c r="B415" t="str">
        <f>Réttabanki!$B444</f>
        <v>Maukaðir tómatar</v>
      </c>
      <c r="C415" t="str">
        <f>IFERROR(INDEX(Vöruskrá!$E:$E,MATCH(Réttabanki!$B444,Vöruskrá!$B:$B,0)),"")</f>
        <v>Niðursuðuvörur</v>
      </c>
      <c r="D415" s="115" t="str">
        <f>Réttabanki!$D444</f>
        <v>Tómatar 100%.</v>
      </c>
      <c r="E415" s="91">
        <f>Réttabanki!$U444</f>
        <v>0</v>
      </c>
    </row>
    <row r="416" spans="1:5">
      <c r="A416">
        <f>Réttabanki!$X445</f>
        <v>0</v>
      </c>
      <c r="B416" t="str">
        <f>Réttabanki!$B445</f>
        <v>Maís (frosinn, plain)</v>
      </c>
      <c r="C416" t="str">
        <f>IFERROR(INDEX(Vöruskrá!$E:$E,MATCH(Réttabanki!$B445,Vöruskrá!$B:$B,0)),"")</f>
        <v>Grænmeti</v>
      </c>
      <c r="D416" s="115" t="str">
        <f>Réttabanki!$D445</f>
        <v>Maís (Zea mays)</v>
      </c>
      <c r="E416" s="91">
        <f>Réttabanki!$U445</f>
        <v>0</v>
      </c>
    </row>
    <row r="417" spans="1:5">
      <c r="A417">
        <f>Réttabanki!$X446</f>
        <v>0</v>
      </c>
      <c r="B417" t="str">
        <f>Réttabanki!$B446</f>
        <v>Laukur (ferskur)</v>
      </c>
      <c r="C417" t="str">
        <f>IFERROR(INDEX(Vöruskrá!$E:$E,MATCH(Réttabanki!$B446,Vöruskrá!$B:$B,0)),"")</f>
        <v>Grænmeti</v>
      </c>
      <c r="D417" s="115" t="str">
        <f>Réttabanki!$D446</f>
        <v>Laukur</v>
      </c>
      <c r="E417" s="91">
        <f>Réttabanki!$U446</f>
        <v>0</v>
      </c>
    </row>
    <row r="418" spans="1:5">
      <c r="A418">
        <f>Réttabanki!$X447</f>
        <v>0</v>
      </c>
      <c r="B418" t="str">
        <f>Réttabanki!$B447</f>
        <v>Hvítlaukur (ferskur)</v>
      </c>
      <c r="C418" t="str">
        <f>IFERROR(INDEX(Vöruskrá!$E:$E,MATCH(Réttabanki!$B447,Vöruskrá!$B:$B,0)),"")</f>
        <v xml:space="preserve">Grænmeti </v>
      </c>
      <c r="D418" s="115" t="str">
        <f>Réttabanki!$D447</f>
        <v>Hvítlaukur</v>
      </c>
      <c r="E418" s="91">
        <f>Réttabanki!$U447</f>
        <v>0</v>
      </c>
    </row>
    <row r="419" spans="1:5">
      <c r="A419">
        <f>Réttabanki!$X449</f>
        <v>0</v>
      </c>
      <c r="B419" t="str">
        <f>Réttabanki!$B449</f>
        <v>Kjúklingabaunir</v>
      </c>
      <c r="C419" t="str">
        <f>IFERROR(INDEX(Vöruskrá!$E:$E,MATCH(Réttabanki!$B449,Vöruskrá!$B:$B,0)),"")</f>
        <v>Kornvörur oghráefni</v>
      </c>
      <c r="D419" s="115">
        <f>Réttabanki!$D449</f>
        <v>0</v>
      </c>
      <c r="E419" s="91">
        <f>Réttabanki!$U449</f>
        <v>0</v>
      </c>
    </row>
    <row r="420" spans="1:5">
      <c r="A420">
        <f>Réttabanki!$X450</f>
        <v>0</v>
      </c>
      <c r="B420" t="str">
        <f>Réttabanki!$B450</f>
        <v>Laukur (ferskur)</v>
      </c>
      <c r="C420" t="str">
        <f>IFERROR(INDEX(Vöruskrá!$E:$E,MATCH(Réttabanki!$B450,Vöruskrá!$B:$B,0)),"")</f>
        <v>Grænmeti</v>
      </c>
      <c r="D420" s="115" t="str">
        <f>Réttabanki!$D450</f>
        <v>Laukur</v>
      </c>
      <c r="E420" s="91">
        <f>Réttabanki!$U450</f>
        <v>0</v>
      </c>
    </row>
    <row r="421" spans="1:5">
      <c r="A421">
        <f>Réttabanki!$X451</f>
        <v>0</v>
      </c>
      <c r="B421" t="str">
        <f>Réttabanki!$B451</f>
        <v>Hvítlaukur (ferskur)</v>
      </c>
      <c r="C421" t="str">
        <f>IFERROR(INDEX(Vöruskrá!$E:$E,MATCH(Réttabanki!$B451,Vöruskrá!$B:$B,0)),"")</f>
        <v xml:space="preserve">Grænmeti </v>
      </c>
      <c r="D421" s="115" t="str">
        <f>Réttabanki!$D451</f>
        <v>Hvítlaukur</v>
      </c>
      <c r="E421" s="91">
        <f>Réttabanki!$U451</f>
        <v>0</v>
      </c>
    </row>
    <row r="422" spans="1:5">
      <c r="A422">
        <f>Réttabanki!$X452</f>
        <v>0</v>
      </c>
      <c r="B422" t="str">
        <f>Réttabanki!$B452</f>
        <v>Kóríander (ferskur)</v>
      </c>
      <c r="C422" t="str">
        <f>IFERROR(INDEX(Vöruskrá!$E:$E,MATCH(Réttabanki!$B452,Vöruskrá!$B:$B,0)),"")</f>
        <v>Krydd</v>
      </c>
      <c r="D422" s="115" t="str">
        <f>Réttabanki!$D452</f>
        <v>Kóriander</v>
      </c>
      <c r="E422" s="91">
        <f>Réttabanki!$U452</f>
        <v>0</v>
      </c>
    </row>
    <row r="423" spans="1:5">
      <c r="A423">
        <f>Réttabanki!$X453</f>
        <v>0</v>
      </c>
      <c r="B423" t="str">
        <f>Réttabanki!$B453</f>
        <v>Kúmen (cumin)</v>
      </c>
      <c r="C423" t="str">
        <f>IFERROR(INDEX(Vöruskrá!$E:$E,MATCH(Réttabanki!$B453,Vöruskrá!$B:$B,0)),"")</f>
        <v>Krydd</v>
      </c>
      <c r="D423" s="115" t="str">
        <f>Réttabanki!$D453</f>
        <v>Kúmenfræ 100% (Cuminum cyminum)</v>
      </c>
      <c r="E423" s="91">
        <f>Réttabanki!$U453</f>
        <v>0</v>
      </c>
    </row>
    <row r="424" spans="1:5">
      <c r="A424">
        <f>Réttabanki!$X454</f>
        <v>0</v>
      </c>
      <c r="B424" t="str">
        <f>Réttabanki!$B454</f>
        <v>Steinselja (þurrkuð)</v>
      </c>
      <c r="C424" t="str">
        <f>IFERROR(INDEX(Vöruskrá!$E:$E,MATCH(Réttabanki!$B454,Vöruskrá!$B:$B,0)),"")</f>
        <v>Krydd</v>
      </c>
      <c r="D424" s="115" t="str">
        <f>Réttabanki!$D454</f>
        <v>Þurrkuð steinselja (Petroselinum sativum Hoffm)</v>
      </c>
      <c r="E424" s="91">
        <f>Réttabanki!$U454</f>
        <v>0</v>
      </c>
    </row>
    <row r="425" spans="1:5">
      <c r="A425">
        <f>Réttabanki!$X455</f>
        <v>0</v>
      </c>
      <c r="B425" t="str">
        <f>Réttabanki!$B455</f>
        <v>Borðsalt</v>
      </c>
      <c r="C425" t="str">
        <f>IFERROR(INDEX(Vöruskrá!$E:$E,MATCH(Réttabanki!$B455,Vöruskrá!$B:$B,0)),"")</f>
        <v xml:space="preserve">Krydd </v>
      </c>
      <c r="D425" s="115" t="str">
        <f>Réttabanki!$D455</f>
        <v>Salt (salt, kekkjavarnarefni E535, lyftiefni E500).</v>
      </c>
      <c r="E425" s="91">
        <f>Réttabanki!$U455</f>
        <v>0</v>
      </c>
    </row>
    <row r="426" spans="1:5">
      <c r="A426">
        <f>Réttabanki!$X456</f>
        <v>0</v>
      </c>
      <c r="B426" t="str">
        <f>Réttabanki!$B456</f>
        <v>Repjuolía</v>
      </c>
      <c r="C426" t="str">
        <f>IFERROR(INDEX(Vöruskrá!$E:$E,MATCH(Réttabanki!$B456,Vöruskrá!$B:$B,0)),"")</f>
        <v>Kornvörur og hráefni</v>
      </c>
      <c r="D426" s="115" t="str">
        <f>Réttabanki!$D456</f>
        <v>Repjuolía</v>
      </c>
      <c r="E426" s="91">
        <f>Réttabanki!$U456</f>
        <v>0</v>
      </c>
    </row>
    <row r="427" spans="1:5">
      <c r="A427">
        <f>Réttabanki!$X458</f>
        <v>0</v>
      </c>
      <c r="B427" t="str">
        <f>Réttabanki!$B458</f>
        <v>Country Grill grænmetisblanda</v>
      </c>
      <c r="C427" t="str">
        <f>IFERROR(INDEX(Vöruskrá!$E:$E,MATCH(Réttabanki!$B458,Vöruskrá!$B:$B,0)),"")</f>
        <v>Grænmeti</v>
      </c>
      <c r="D427" s="115" t="str">
        <f>Réttabanki!$D458</f>
        <v>Grillað grænmeti: brokkólí 25%, kúrbítur 25%, eggaldin 20%, gul paprika 10%, rauð paprika 10%, laukur 10%, sólblómaolía.</v>
      </c>
      <c r="E427" s="91">
        <f>Réttabanki!$U458</f>
        <v>0</v>
      </c>
    </row>
    <row r="428" spans="1:5">
      <c r="A428">
        <f>Réttabanki!$X459</f>
        <v>0</v>
      </c>
      <c r="B428" t="str">
        <f>Réttabanki!$B459</f>
        <v>Rauðar baunir (niðursoðnar)</v>
      </c>
      <c r="C428" t="str">
        <f>IFERROR(INDEX(Vöruskrá!$E:$E,MATCH(Réttabanki!$B459,Vöruskrá!$B:$B,0)),"")</f>
        <v>Kornvörur og hráefni</v>
      </c>
      <c r="D428" s="115">
        <f>Réttabanki!$D459</f>
        <v>0</v>
      </c>
      <c r="E428" s="91">
        <f>Réttabanki!$U459</f>
        <v>0</v>
      </c>
    </row>
    <row r="429" spans="1:5">
      <c r="A429">
        <f>Réttabanki!$X460</f>
        <v>0</v>
      </c>
      <c r="B429" t="str">
        <f>Réttabanki!$B460</f>
        <v>Lasagneplötur</v>
      </c>
      <c r="C429" t="str">
        <f>IFERROR(INDEX(Vöruskrá!$E:$E,MATCH(Réttabanki!$B460,Vöruskrá!$B:$B,0)),"")</f>
        <v>Kornvörur og hráefni</v>
      </c>
      <c r="D429" s="115">
        <f>Réttabanki!$D460</f>
        <v>0</v>
      </c>
      <c r="E429" s="91">
        <f>Réttabanki!$U460</f>
        <v>0</v>
      </c>
    </row>
    <row r="430" spans="1:5">
      <c r="A430">
        <f>Réttabanki!$X461</f>
        <v>0</v>
      </c>
      <c r="B430" t="str">
        <f>Réttabanki!$B461</f>
        <v>Maukaðir tómatar</v>
      </c>
      <c r="C430" t="str">
        <f>IFERROR(INDEX(Vöruskrá!$E:$E,MATCH(Réttabanki!$B461,Vöruskrá!$B:$B,0)),"")</f>
        <v>Niðursuðuvörur</v>
      </c>
      <c r="D430" s="115" t="str">
        <f>Réttabanki!$D461</f>
        <v>Tómatar 100%.</v>
      </c>
      <c r="E430" s="91">
        <f>Réttabanki!$U461</f>
        <v>0</v>
      </c>
    </row>
    <row r="431" spans="1:5">
      <c r="A431">
        <f>Réttabanki!$X462</f>
        <v>0</v>
      </c>
      <c r="B431" t="str">
        <f>Réttabanki!$B462</f>
        <v>Taco Grillkrydda</v>
      </c>
      <c r="C431" t="str">
        <f>IFERROR(INDEX(Vöruskrá!$E:$E,MATCH(Réttabanki!$B462,Vöruskrá!$B:$B,0)),"")</f>
        <v>Krydd</v>
      </c>
      <c r="D431" s="115" t="str">
        <f>Réttabanki!$D462</f>
        <v>Salt, chilipipar, kúmen, hvítlaukur, svartur pipar, cayennepipar, laukur, engifer, sykur, sýrustillir (sítrónusýra), kekkjavarnarefni (E552), repjuolía, kryddþykkni.</v>
      </c>
      <c r="E431" s="91">
        <f>Réttabanki!$U462</f>
        <v>0</v>
      </c>
    </row>
    <row r="432" spans="1:5">
      <c r="A432">
        <f>Réttabanki!$X463</f>
        <v>0</v>
      </c>
      <c r="B432" t="str">
        <f>Réttabanki!$B463</f>
        <v>Maís (frosinn, plain)</v>
      </c>
      <c r="C432" t="str">
        <f>IFERROR(INDEX(Vöruskrá!$E:$E,MATCH(Réttabanki!$B463,Vöruskrá!$B:$B,0)),"")</f>
        <v>Grænmeti</v>
      </c>
      <c r="D432" s="115" t="str">
        <f>Réttabanki!$D463</f>
        <v>Maís (Zea mays)</v>
      </c>
      <c r="E432" s="91">
        <f>Réttabanki!$U463</f>
        <v>0</v>
      </c>
    </row>
    <row r="433" spans="1:5">
      <c r="A433">
        <f>Réttabanki!$X464</f>
        <v>0</v>
      </c>
      <c r="B433" t="str">
        <f>Réttabanki!$B464</f>
        <v>Vegan rifinn ostur</v>
      </c>
      <c r="C433">
        <f>IFERROR(INDEX(Vöruskrá!$E:$E,MATCH(Réttabanki!$B464,Vöruskrá!$B:$B,0)),"")</f>
        <v>0</v>
      </c>
      <c r="D433" s="115">
        <f>Réttabanki!$D464</f>
        <v>0</v>
      </c>
      <c r="E433" s="91">
        <f>Réttabanki!$U464</f>
        <v>0</v>
      </c>
    </row>
    <row r="434" spans="1:5">
      <c r="A434">
        <f>Réttabanki!$X465</f>
        <v>0</v>
      </c>
      <c r="B434" t="str">
        <f>Réttabanki!$B465</f>
        <v>Borðsalt</v>
      </c>
      <c r="C434" t="str">
        <f>IFERROR(INDEX(Vöruskrá!$E:$E,MATCH(Réttabanki!$B465,Vöruskrá!$B:$B,0)),"")</f>
        <v xml:space="preserve">Krydd </v>
      </c>
      <c r="D434" s="115" t="str">
        <f>Réttabanki!$D465</f>
        <v>Salt (salt, kekkjavarnarefni E535, lyftiefni E500).</v>
      </c>
      <c r="E434" s="91">
        <f>Réttabanki!$U465</f>
        <v>0</v>
      </c>
    </row>
    <row r="435" spans="1:5">
      <c r="A435">
        <f>Réttabanki!$X467</f>
        <v>0</v>
      </c>
      <c r="B435" t="str">
        <f>Réttabanki!$B467</f>
        <v>Brunoise grænmetisblanda</v>
      </c>
      <c r="C435" t="str">
        <f>IFERROR(INDEX(Vöruskrá!$E:$E,MATCH(Réttabanki!$B467,Vöruskrá!$B:$B,0)),"")</f>
        <v xml:space="preserve">Grænmeti </v>
      </c>
      <c r="D435" s="115" t="str">
        <f>Réttabanki!$D467</f>
        <v>Sellerírót (33%), gulrætur (32%), blaðlaukur (15%), **sellerí** (10%), laukur (10%)</v>
      </c>
      <c r="E435" s="91">
        <f>Réttabanki!$U467</f>
        <v>0</v>
      </c>
    </row>
    <row r="436" spans="1:5">
      <c r="A436">
        <f>Réttabanki!$X468</f>
        <v>0</v>
      </c>
      <c r="B436" t="str">
        <f>Réttabanki!$B468</f>
        <v>Vefjur</v>
      </c>
      <c r="C436" t="str">
        <f>IFERROR(INDEX(Vöruskrá!$E:$E,MATCH(Réttabanki!$B468,Vöruskrá!$B:$B,0)),"")</f>
        <v>Brauð og bakkelsi</v>
      </c>
      <c r="D436" s="115" t="str">
        <f>Réttabanki!$D468</f>
        <v>VANTAR – innihaldslýsing af umbúðum</v>
      </c>
      <c r="E436" s="91">
        <f>Réttabanki!$U468</f>
        <v>0</v>
      </c>
    </row>
    <row r="437" spans="1:5">
      <c r="A437">
        <f>Réttabanki!$X469</f>
        <v>0</v>
      </c>
      <c r="B437" t="str">
        <f>Réttabanki!$B469</f>
        <v>Vegan rifinn ostur</v>
      </c>
      <c r="C437">
        <f>IFERROR(INDEX(Vöruskrá!$E:$E,MATCH(Réttabanki!$B469,Vöruskrá!$B:$B,0)),"")</f>
        <v>0</v>
      </c>
      <c r="D437" s="115">
        <f>Réttabanki!$D469</f>
        <v>0</v>
      </c>
      <c r="E437" s="91">
        <f>Réttabanki!$U469</f>
        <v>0</v>
      </c>
    </row>
    <row r="438" spans="1:5">
      <c r="A438">
        <f>Réttabanki!$X470</f>
        <v>0</v>
      </c>
      <c r="B438" t="str">
        <f>Réttabanki!$B470</f>
        <v>Paprika (fersk)</v>
      </c>
      <c r="C438" t="str">
        <f>IFERROR(INDEX(Vöruskrá!$E:$E,MATCH(Réttabanki!$B470,Vöruskrá!$B:$B,0)),"")</f>
        <v xml:space="preserve">Grænmeti </v>
      </c>
      <c r="D438" s="115" t="str">
        <f>Réttabanki!$D470</f>
        <v>Fersk paprika</v>
      </c>
      <c r="E438" s="91">
        <f>Réttabanki!$U470</f>
        <v>0</v>
      </c>
    </row>
    <row r="439" spans="1:5">
      <c r="A439">
        <f>Réttabanki!$X471</f>
        <v>0</v>
      </c>
      <c r="B439" t="str">
        <f>Réttabanki!$B471</f>
        <v>Laukur (ferskur)</v>
      </c>
      <c r="C439" t="str">
        <f>IFERROR(INDEX(Vöruskrá!$E:$E,MATCH(Réttabanki!$B471,Vöruskrá!$B:$B,0)),"")</f>
        <v>Grænmeti</v>
      </c>
      <c r="D439" s="115" t="str">
        <f>Réttabanki!$D471</f>
        <v>Laukur</v>
      </c>
      <c r="E439" s="91">
        <f>Réttabanki!$U471</f>
        <v>0</v>
      </c>
    </row>
    <row r="440" spans="1:5">
      <c r="A440">
        <f>Réttabanki!$X472</f>
        <v>0</v>
      </c>
      <c r="B440" t="str">
        <f>Réttabanki!$B472</f>
        <v>Taco Grillkrydda</v>
      </c>
      <c r="C440" t="str">
        <f>IFERROR(INDEX(Vöruskrá!$E:$E,MATCH(Réttabanki!$B472,Vöruskrá!$B:$B,0)),"")</f>
        <v>Krydd</v>
      </c>
      <c r="D440" s="115" t="str">
        <f>Réttabanki!$D472</f>
        <v>Salt, chilipipar, kúmen, hvítlaukur, svartur pipar, cayennepipar, laukur, engifer, sykur, sýrustillir (sítrónusýra), kekkjavarnarefni (E552), repjuolía, kryddþykkni.</v>
      </c>
      <c r="E440" s="91">
        <f>Réttabanki!$U472</f>
        <v>0</v>
      </c>
    </row>
    <row r="441" spans="1:5">
      <c r="A441">
        <f>Réttabanki!$X473</f>
        <v>0</v>
      </c>
      <c r="B441" t="str">
        <f>Réttabanki!$B473</f>
        <v>Chunky Salsa Medium (Salsa sósa)</v>
      </c>
      <c r="C441" t="str">
        <f>IFERROR(INDEX(Vöruskrá!$E:$E,MATCH(Réttabanki!$B473,Vöruskrá!$B:$B,0)),"")</f>
        <v>Sósur / Dressingar / Kraftar</v>
      </c>
      <c r="D441" s="115" t="str">
        <f>Réttabanki!$D473</f>
        <v>Tómatar (81%) (hakkaðir tómatar, tómatpúrra), laukur (8%), grænt chili, salt, maíssterkja, krydd og kryddjurtir (chilipipar, hvítlaukur, kúmen, cayennepipar, kóríander, oregano), jalapeño (0,6%), paprika, vínedik, límónusafi.</v>
      </c>
      <c r="E441" s="91">
        <f>Réttabanki!$U473</f>
        <v>0</v>
      </c>
    </row>
    <row r="442" spans="1:5">
      <c r="A442">
        <f>Réttabanki!$X475</f>
        <v>0</v>
      </c>
      <c r="B442" t="str">
        <f>Réttabanki!$B475</f>
        <v>Garden Gourmet / Hälsans Kök Vegan Mince (Vegan hakk)</v>
      </c>
      <c r="C442" t="str">
        <f>IFERROR(INDEX(Vöruskrá!$E:$E,MATCH(Réttabanki!$B475,Vöruskrá!$B:$B,0)),"")</f>
        <v>Plöntubasað</v>
      </c>
      <c r="D442" s="115" t="str">
        <f>Réttabanki!$D475</f>
        <v>Endurvatnað **soja**prótein 93,9% (vatn, **soja**próteinþykkni 30%), sólblómaolía, **bygg**maltextrakt, laukduft, náttúruleg bragðefni, hvítlauksduft, salt, paprikuduft, svartur pipar, kúmen.</v>
      </c>
      <c r="E442" s="91">
        <f>Réttabanki!$U475</f>
        <v>0</v>
      </c>
    </row>
    <row r="443" spans="1:5">
      <c r="A443">
        <f>Réttabanki!$X476</f>
        <v>0</v>
      </c>
      <c r="B443" t="str">
        <f>Réttabanki!$B476</f>
        <v>Maukaðir tómatar</v>
      </c>
      <c r="C443" t="str">
        <f>IFERROR(INDEX(Vöruskrá!$E:$E,MATCH(Réttabanki!$B476,Vöruskrá!$B:$B,0)),"")</f>
        <v>Niðursuðuvörur</v>
      </c>
      <c r="D443" s="115" t="str">
        <f>Réttabanki!$D476</f>
        <v>Tómatar 100%.</v>
      </c>
      <c r="E443" s="91">
        <f>Réttabanki!$U476</f>
        <v>0</v>
      </c>
    </row>
    <row r="444" spans="1:5">
      <c r="A444">
        <f>Réttabanki!$X477</f>
        <v>0</v>
      </c>
      <c r="B444" t="str">
        <f>Réttabanki!$B477</f>
        <v>Tómatpuré Doppio Concentrato 800 g (Menu)</v>
      </c>
      <c r="C444" t="str">
        <f>IFERROR(INDEX(Vöruskrá!$E:$E,MATCH(Réttabanki!$B477,Vöruskrá!$B:$B,0)),"")</f>
        <v>Niðursuðuvörur</v>
      </c>
      <c r="D444" s="115" t="str">
        <f>Réttabanki!$D477</f>
        <v>Tómatar</v>
      </c>
      <c r="E444" s="91">
        <f>Réttabanki!$U477</f>
        <v>0</v>
      </c>
    </row>
    <row r="445" spans="1:5">
      <c r="A445">
        <f>Réttabanki!$X478</f>
        <v>0</v>
      </c>
      <c r="B445" t="str">
        <f>Réttabanki!$B478</f>
        <v>Brunoise grænmetisblanda</v>
      </c>
      <c r="C445" t="str">
        <f>IFERROR(INDEX(Vöruskrá!$E:$E,MATCH(Réttabanki!$B478,Vöruskrá!$B:$B,0)),"")</f>
        <v xml:space="preserve">Grænmeti </v>
      </c>
      <c r="D445" s="115" t="str">
        <f>Réttabanki!$D478</f>
        <v>Sellerírót (33%), gulrætur (32%), blaðlaukur (15%), **sellerí** (10%), laukur (10%)</v>
      </c>
      <c r="E445" s="91">
        <f>Réttabanki!$U478</f>
        <v>0</v>
      </c>
    </row>
    <row r="446" spans="1:5">
      <c r="A446">
        <f>Réttabanki!$X479</f>
        <v>0</v>
      </c>
      <c r="B446" t="str">
        <f>Réttabanki!$B479</f>
        <v>Nautakraftur Vegan</v>
      </c>
      <c r="C446" t="str">
        <f>IFERROR(INDEX(Vöruskrá!$E:$E,MATCH(Réttabanki!$B479,Vöruskrá!$B:$B,0)),"")</f>
        <v>Sósur / Dressingar / Kraftar</v>
      </c>
      <c r="D446" s="115" t="str">
        <f>Réttabanki!$D479</f>
        <v>Grænmetiskraftur (vatn, laukur, gulrótþykkni, tómatur, **sellerí**rót, jurtaextrakt), bragðefni, glúkósasíróp, gerþykkni, salt, litarefni (karamellusykur), repjuolía, maltódextrín, sykur.</v>
      </c>
      <c r="E446" s="91">
        <f>Réttabanki!$U479</f>
        <v>0</v>
      </c>
    </row>
    <row r="447" spans="1:5">
      <c r="A447">
        <f>Réttabanki!$X480</f>
        <v>0</v>
      </c>
      <c r="B447" t="str">
        <f>Réttabanki!$B480</f>
        <v>Hvítlaukur í olíu (Crushed garlic, coarse cut with oil)</v>
      </c>
      <c r="C447" t="str">
        <f>IFERROR(INDEX(Vöruskrá!$E:$E,MATCH(Réttabanki!$B480,Vöruskrá!$B:$B,0)),"")</f>
        <v xml:space="preserve">Grænmeti </v>
      </c>
      <c r="D447" s="115" t="str">
        <f>Réttabanki!$D480</f>
        <v>Hvítlaukur 95%, repjuolía 4%, mjólkursýra (E270) 1%.</v>
      </c>
      <c r="E447" s="91">
        <f>Réttabanki!$U480</f>
        <v>0</v>
      </c>
    </row>
    <row r="448" spans="1:5">
      <c r="A448">
        <f>Réttabanki!$X481</f>
        <v>0</v>
      </c>
      <c r="B448" t="str">
        <f>Réttabanki!$B481</f>
        <v>Sólblómaolía</v>
      </c>
      <c r="C448" t="str">
        <f>IFERROR(INDEX(Vöruskrá!$E:$E,MATCH(Réttabanki!$B481,Vöruskrá!$B:$B,0)),"")</f>
        <v>Kornvörur og hráefni</v>
      </c>
      <c r="D448" s="115" t="str">
        <f>Réttabanki!$D481</f>
        <v>Sólblómaolía</v>
      </c>
      <c r="E448" s="91">
        <f>Réttabanki!$U481</f>
        <v>0</v>
      </c>
    </row>
    <row r="449" spans="1:5">
      <c r="A449">
        <f>Réttabanki!$X482</f>
        <v>0</v>
      </c>
      <c r="B449" t="str">
        <f>Réttabanki!$B482</f>
        <v>Borðsalt</v>
      </c>
      <c r="C449" t="str">
        <f>IFERROR(INDEX(Vöruskrá!$E:$E,MATCH(Réttabanki!$B482,Vöruskrá!$B:$B,0)),"")</f>
        <v xml:space="preserve">Krydd </v>
      </c>
      <c r="D449" s="115" t="str">
        <f>Réttabanki!$D482</f>
        <v>Salt (salt, kekkjavarnarefni E535, lyftiefni E500).</v>
      </c>
      <c r="E449" s="91">
        <f>Réttabanki!$U482</f>
        <v>0</v>
      </c>
    </row>
    <row r="450" spans="1:5">
      <c r="A450">
        <f>Réttabanki!$X483</f>
        <v>0</v>
      </c>
      <c r="B450" t="str">
        <f>Réttabanki!$B483</f>
        <v>Svartur pipar, malaður</v>
      </c>
      <c r="C450" t="str">
        <f>IFERROR(INDEX(Vöruskrá!$E:$E,MATCH(Réttabanki!$B483,Vöruskrá!$B:$B,0)),"")</f>
        <v>Krydd</v>
      </c>
      <c r="D450" s="115" t="str">
        <f>Réttabanki!$D483</f>
        <v>Svartur pipar 100% (Piper nigrum), hitaþurrkað.</v>
      </c>
      <c r="E450" s="91">
        <f>Réttabanki!$U483</f>
        <v>0</v>
      </c>
    </row>
    <row r="451" spans="1:5">
      <c r="A451">
        <f>Réttabanki!$X484</f>
        <v>0</v>
      </c>
      <c r="B451" t="str">
        <f>Réttabanki!$B484</f>
        <v>Oregano</v>
      </c>
      <c r="C451" t="str">
        <f>IFERROR(INDEX(Vöruskrá!$E:$E,MATCH(Réttabanki!$B484,Vöruskrá!$B:$B,0)),"")</f>
        <v>Krydd</v>
      </c>
      <c r="D451" s="115" t="str">
        <f>Réttabanki!$D484</f>
        <v>Oregano 100% (Origanum vulgare L.).</v>
      </c>
      <c r="E451" s="91">
        <f>Réttabanki!$U484</f>
        <v>0</v>
      </c>
    </row>
    <row r="452" spans="1:5">
      <c r="A452">
        <f>Réttabanki!$X485</f>
        <v>0</v>
      </c>
      <c r="B452" t="str">
        <f>Réttabanki!$B485</f>
        <v>Vatn</v>
      </c>
      <c r="C452" t="str">
        <f>IFERROR(INDEX(Vöruskrá!$E:$E,MATCH(Réttabanki!$B485,Vöruskrá!$B:$B,0)),"")</f>
        <v>Kornvörur og hráefni</v>
      </c>
      <c r="D452" s="115" t="str">
        <f>Réttabanki!$D485</f>
        <v>Vatn</v>
      </c>
      <c r="E452" s="91">
        <f>Réttabanki!$U485</f>
        <v>0</v>
      </c>
    </row>
    <row r="453" spans="1:5">
      <c r="A453">
        <f>Réttabanki!$X487</f>
        <v>0</v>
      </c>
      <c r="B453" t="str">
        <f>Réttabanki!$B487</f>
        <v>Lasagneplötur</v>
      </c>
      <c r="C453" t="str">
        <f>IFERROR(INDEX(Vöruskrá!$E:$E,MATCH(Réttabanki!$B487,Vöruskrá!$B:$B,0)),"")</f>
        <v>Kornvörur og hráefni</v>
      </c>
      <c r="D453" s="115">
        <f>Réttabanki!$D487</f>
        <v>0</v>
      </c>
      <c r="E453" s="91">
        <f>Réttabanki!$U487</f>
        <v>0</v>
      </c>
    </row>
    <row r="454" spans="1:5">
      <c r="A454">
        <f>Réttabanki!$X488</f>
        <v>0</v>
      </c>
      <c r="B454" t="str">
        <f>Réttabanki!$B488</f>
        <v>Ricottaostur</v>
      </c>
      <c r="C454" t="str">
        <f>IFERROR(INDEX(Vöruskrá!$E:$E,MATCH(Réttabanki!$B488,Vöruskrá!$B:$B,0)),"")</f>
        <v>Mjólkurvörur</v>
      </c>
      <c r="D454" s="115">
        <f>Réttabanki!$D488</f>
        <v>0</v>
      </c>
      <c r="E454" s="91">
        <f>Réttabanki!$U488</f>
        <v>0</v>
      </c>
    </row>
    <row r="455" spans="1:5">
      <c r="A455">
        <f>Réttabanki!$X489</f>
        <v>0</v>
      </c>
      <c r="B455" t="str">
        <f>Réttabanki!$B489</f>
        <v>Maukaðir tómatar</v>
      </c>
      <c r="C455" t="str">
        <f>IFERROR(INDEX(Vöruskrá!$E:$E,MATCH(Réttabanki!$B489,Vöruskrá!$B:$B,0)),"")</f>
        <v>Niðursuðuvörur</v>
      </c>
      <c r="D455" s="115" t="str">
        <f>Réttabanki!$D489</f>
        <v>Tómatar 100%.</v>
      </c>
      <c r="E455" s="91">
        <f>Réttabanki!$U489</f>
        <v>0</v>
      </c>
    </row>
    <row r="456" spans="1:5">
      <c r="A456">
        <f>Réttabanki!$X490</f>
        <v>0</v>
      </c>
      <c r="B456" t="str">
        <f>Réttabanki!$B490</f>
        <v>Brunoise grænmetisblanda</v>
      </c>
      <c r="C456" t="str">
        <f>IFERROR(INDEX(Vöruskrá!$E:$E,MATCH(Réttabanki!$B490,Vöruskrá!$B:$B,0)),"")</f>
        <v xml:space="preserve">Grænmeti </v>
      </c>
      <c r="D456" s="115" t="str">
        <f>Réttabanki!$D490</f>
        <v>Sellerírót (33%), gulrætur (32%), blaðlaukur (15%), **sellerí** (10%), laukur (10%)</v>
      </c>
      <c r="E456" s="91">
        <f>Réttabanki!$U490</f>
        <v>0</v>
      </c>
    </row>
    <row r="457" spans="1:5">
      <c r="A457">
        <f>Réttabanki!$X491</f>
        <v>0</v>
      </c>
      <c r="B457" t="str">
        <f>Réttabanki!$B491</f>
        <v>Rifinn ostur – Pizzatopping mozzarella (Ulkjær)</v>
      </c>
      <c r="C457" t="str">
        <f>IFERROR(INDEX(Vöruskrá!$E:$E,MATCH(Réttabanki!$B491,Vöruskrá!$B:$B,0)),"")</f>
        <v>Mjólkurvörur</v>
      </c>
      <c r="D457" s="115" t="str">
        <f>Réttabanki!$D491</f>
        <v>Gerilsneydd **mjólk**, pálmaolía, kekkjavarnarefni (kartöflumjöl), salt, **mjólkursýrugerlar**, ostahleypir (örveruleg).</v>
      </c>
      <c r="E457" s="91">
        <f>Réttabanki!$U491</f>
        <v>0</v>
      </c>
    </row>
    <row r="458" spans="1:5">
      <c r="A458">
        <f>Réttabanki!$X492</f>
        <v>0</v>
      </c>
      <c r="B458" t="str">
        <f>Réttabanki!$B492</f>
        <v>Nýmjólk 1 L (MS)</v>
      </c>
      <c r="C458" t="str">
        <f>IFERROR(INDEX(Vöruskrá!$E:$E,MATCH(Réttabanki!$B492,Vöruskrá!$B:$B,0)),"")</f>
        <v>Mjólkurvörur</v>
      </c>
      <c r="D458" s="115" t="str">
        <f>Réttabanki!$D492</f>
        <v>**Mjólk**, laktasaensím, D-vítamín. Síuð, fitusprengd og gerilsneydd.</v>
      </c>
      <c r="E458" s="91">
        <f>Réttabanki!$U492</f>
        <v>0</v>
      </c>
    </row>
    <row r="459" spans="1:5">
      <c r="A459">
        <f>Réttabanki!$X493</f>
        <v>0</v>
      </c>
      <c r="B459" t="str">
        <f>Réttabanki!$B493</f>
        <v>Hveiti 2kg (rauður)</v>
      </c>
      <c r="C459" t="str">
        <f>IFERROR(INDEX(Vöruskrá!$E:$E,MATCH(Réttabanki!$B493,Vöruskrá!$B:$B,0)),"")</f>
        <v>Kornvörur og hráefni</v>
      </c>
      <c r="D459" s="115" t="str">
        <f>Réttabanki!$D493</f>
        <v>**Hveiti**, maltað **hveiti**, mjölmeðhöndlunarefni (E 300)</v>
      </c>
      <c r="E459" s="91">
        <f>Réttabanki!$U493</f>
        <v>0</v>
      </c>
    </row>
    <row r="460" spans="1:5">
      <c r="A460">
        <f>Réttabanki!$X494</f>
        <v>0</v>
      </c>
      <c r="B460" t="str">
        <f>Réttabanki!$B494</f>
        <v>Smjör 500 g</v>
      </c>
      <c r="C460" t="str">
        <f>IFERROR(INDEX(Vöruskrá!$E:$E,MATCH(Réttabanki!$B494,Vöruskrá!$B:$B,0)),"")</f>
        <v>Mjólkurvörur</v>
      </c>
      <c r="D460" s="115" t="str">
        <f>Réttabanki!$D494</f>
        <v>**Rjómi**, salt.</v>
      </c>
      <c r="E460" s="91">
        <f>Réttabanki!$U494</f>
        <v>0</v>
      </c>
    </row>
    <row r="461" spans="1:5">
      <c r="A461">
        <f>Réttabanki!$X495</f>
        <v>0</v>
      </c>
      <c r="B461" t="str">
        <f>Réttabanki!$B495</f>
        <v>Borðsalt</v>
      </c>
      <c r="C461" t="str">
        <f>IFERROR(INDEX(Vöruskrá!$E:$E,MATCH(Réttabanki!$B495,Vöruskrá!$B:$B,0)),"")</f>
        <v xml:space="preserve">Krydd </v>
      </c>
      <c r="D461" s="115" t="str">
        <f>Réttabanki!$D495</f>
        <v>Salt (salt, kekkjavarnarefni E535, lyftiefni E500).</v>
      </c>
      <c r="E461" s="91">
        <f>Réttabanki!$U495</f>
        <v>0</v>
      </c>
    </row>
    <row r="462" spans="1:5">
      <c r="A462">
        <f>Réttabanki!$X497</f>
        <v>0</v>
      </c>
      <c r="B462" t="str">
        <f>Réttabanki!$B497</f>
        <v>Quinoa</v>
      </c>
      <c r="C462" t="str">
        <f>IFERROR(INDEX(Vöruskrá!$E:$E,MATCH(Réttabanki!$B497,Vöruskrá!$B:$B,0)),"")</f>
        <v>Kornvörur og hráefni</v>
      </c>
      <c r="D462" s="115">
        <f>Réttabanki!$D497</f>
        <v>0</v>
      </c>
      <c r="E462" s="91">
        <f>Réttabanki!$U497</f>
        <v>0</v>
      </c>
    </row>
    <row r="463" spans="1:5">
      <c r="A463">
        <f>Réttabanki!$X498</f>
        <v>0</v>
      </c>
      <c r="B463" t="str">
        <f>Réttabanki!$B498</f>
        <v>Sweet Potato Rust Cut (Sætar kartöflur)</v>
      </c>
      <c r="C463" t="str">
        <f>IFERROR(INDEX(Vöruskrá!$E:$E,MATCH(Réttabanki!$B498,Vöruskrá!$B:$B,0)),"")</f>
        <v xml:space="preserve">Grænmeti </v>
      </c>
      <c r="D463" s="115" t="str">
        <f>Réttabanki!$D498</f>
        <v>Sætar kartöflur</v>
      </c>
      <c r="E463" s="91">
        <f>Réttabanki!$U498</f>
        <v>0</v>
      </c>
    </row>
    <row r="464" spans="1:5">
      <c r="A464">
        <f>Réttabanki!$X499</f>
        <v>0</v>
      </c>
      <c r="B464" t="str">
        <f>Réttabanki!$B499</f>
        <v>Avocado</v>
      </c>
      <c r="C464" t="str">
        <f>IFERROR(INDEX(Vöruskrá!$E:$E,MATCH(Réttabanki!$B499,Vöruskrá!$B:$B,0)),"")</f>
        <v>Ávextir og ber</v>
      </c>
      <c r="D464" s="115">
        <f>Réttabanki!$D499</f>
        <v>0</v>
      </c>
      <c r="E464" s="91">
        <f>Réttabanki!$U499</f>
        <v>0</v>
      </c>
    </row>
    <row r="465" spans="1:5">
      <c r="A465">
        <f>Réttabanki!$X500</f>
        <v>0</v>
      </c>
      <c r="B465" t="str">
        <f>Réttabanki!$B500</f>
        <v>Hrásalat, ferskt</v>
      </c>
      <c r="C465" t="str">
        <f>IFERROR(INDEX(Vöruskrá!$E:$E,MATCH(Réttabanki!$B500,Vöruskrá!$B:$B,0)),"")</f>
        <v>Grænmeti</v>
      </c>
      <c r="D465" s="115" t="str">
        <f>Réttabanki!$D500</f>
        <v>Hvítkál (64%), gulrætur (13%), ananas, gúrka (8%), appelsínusósa (sykur, vatn, sítrónusýra E330, bragðefni, bindiefni E440, rotvarnarefni E202, E211)</v>
      </c>
      <c r="E465" s="91">
        <f>Réttabanki!$U500</f>
        <v>0</v>
      </c>
    </row>
    <row r="466" spans="1:5">
      <c r="A466">
        <f>Réttabanki!$X501</f>
        <v>0</v>
      </c>
      <c r="B466" t="str">
        <f>Réttabanki!$B501</f>
        <v>Tómatar (ferskir)</v>
      </c>
      <c r="C466" t="str">
        <f>IFERROR(INDEX(Vöruskrá!$E:$E,MATCH(Réttabanki!$B501,Vöruskrá!$B:$B,0)),"")</f>
        <v>Grænmeti</v>
      </c>
      <c r="D466" s="115" t="str">
        <f>Réttabanki!$D501</f>
        <v>Ferskir tómatar</v>
      </c>
      <c r="E466" s="91">
        <f>Réttabanki!$U501</f>
        <v>0</v>
      </c>
    </row>
    <row r="467" spans="1:5">
      <c r="A467">
        <f>Réttabanki!$X502</f>
        <v>0</v>
      </c>
      <c r="B467" t="str">
        <f>Réttabanki!$B502</f>
        <v>Sítrónusafi</v>
      </c>
      <c r="C467" t="str">
        <f>IFERROR(INDEX(Vöruskrá!$E:$E,MATCH(Réttabanki!$B502,Vöruskrá!$B:$B,0)),"")</f>
        <v>Sósur / Dressingar / Kraftar</v>
      </c>
      <c r="D467" s="115" t="str">
        <f>Réttabanki!$D502</f>
        <v>Sítrónusafi, rotvarnarefni (E224)</v>
      </c>
      <c r="E467" s="91">
        <f>Réttabanki!$U502</f>
        <v>0</v>
      </c>
    </row>
    <row r="468" spans="1:5">
      <c r="A468">
        <f>Réttabanki!$X503</f>
        <v>0</v>
      </c>
      <c r="B468" t="str">
        <f>Réttabanki!$B503</f>
        <v>Ólífuolía</v>
      </c>
      <c r="C468" t="str">
        <f>IFERROR(INDEX(Vöruskrá!$E:$E,MATCH(Réttabanki!$B503,Vöruskrá!$B:$B,0)),"")</f>
        <v>Sósur/dressingar/kraftar</v>
      </c>
      <c r="D468" s="115" t="str">
        <f>Réttabanki!$D503</f>
        <v>Hreinsuð ólífuhratolía, extra jómfrúr ólífuolía</v>
      </c>
      <c r="E468" s="91">
        <f>Réttabanki!$U503</f>
        <v>0</v>
      </c>
    </row>
    <row r="469" spans="1:5">
      <c r="A469">
        <f>Réttabanki!$X504</f>
        <v>0</v>
      </c>
      <c r="B469" t="str">
        <f>Réttabanki!$B504</f>
        <v>Borðsalt</v>
      </c>
      <c r="C469" t="str">
        <f>IFERROR(INDEX(Vöruskrá!$E:$E,MATCH(Réttabanki!$B504,Vöruskrá!$B:$B,0)),"")</f>
        <v xml:space="preserve">Krydd </v>
      </c>
      <c r="D469" s="115" t="str">
        <f>Réttabanki!$D504</f>
        <v>Salt (salt, kekkjavarnarefni E535, lyftiefni E500).</v>
      </c>
      <c r="E469" s="91">
        <f>Réttabanki!$U504</f>
        <v>0</v>
      </c>
    </row>
    <row r="470" spans="1:5">
      <c r="A470">
        <f>Réttabanki!$X505</f>
        <v>0</v>
      </c>
      <c r="B470" t="str">
        <f>Réttabanki!$B505</f>
        <v>Svartur pipar, malaður</v>
      </c>
      <c r="C470" t="str">
        <f>IFERROR(INDEX(Vöruskrá!$E:$E,MATCH(Réttabanki!$B505,Vöruskrá!$B:$B,0)),"")</f>
        <v>Krydd</v>
      </c>
      <c r="D470" s="115" t="str">
        <f>Réttabanki!$D505</f>
        <v>Svartur pipar 100% (Piper nigrum), hitaþurrkað.</v>
      </c>
      <c r="E470" s="91">
        <f>Réttabanki!$U505</f>
        <v>0</v>
      </c>
    </row>
    <row r="471" spans="1:5">
      <c r="A471">
        <f>Réttabanki!$X507</f>
        <v>0</v>
      </c>
      <c r="B471" t="str">
        <f>Réttabanki!$B507</f>
        <v>Tofu</v>
      </c>
      <c r="C471" t="str">
        <f>IFERROR(INDEX(Vöruskrá!$E:$E,MATCH(Réttabanki!$B507,Vöruskrá!$B:$B,0)),"")</f>
        <v>Plöntubasað</v>
      </c>
      <c r="D471" s="115">
        <f>Réttabanki!$D507</f>
        <v>0</v>
      </c>
      <c r="E471" s="91">
        <f>Réttabanki!$U507</f>
        <v>0</v>
      </c>
    </row>
    <row r="472" spans="1:5">
      <c r="A472">
        <f>Réttabanki!$X508</f>
        <v>0</v>
      </c>
      <c r="B472" t="str">
        <f>Réttabanki!$B508</f>
        <v>Kínablanda stir fry 2,5kg</v>
      </c>
      <c r="C472" t="str">
        <f>IFERROR(INDEX(Vöruskrá!$E:$E,MATCH(Réttabanki!$B508,Vöruskrá!$B:$B,0)),"")</f>
        <v>Frosnar blöndur</v>
      </c>
      <c r="D472" s="115" t="str">
        <f>Réttabanki!$D508</f>
        <v>Hvítkál, bambussprotar, svartir sveppir, laukur, græn paprika, rauð paprika, ertubelgir</v>
      </c>
      <c r="E472" s="91">
        <f>Réttabanki!$U508</f>
        <v>0</v>
      </c>
    </row>
    <row r="473" spans="1:5">
      <c r="A473">
        <f>Réttabanki!$X509</f>
        <v>0</v>
      </c>
      <c r="B473" t="str">
        <f>Réttabanki!$B509</f>
        <v>Sojasósa</v>
      </c>
      <c r="C473" t="str">
        <f>IFERROR(INDEX(Vöruskrá!$E:$E,MATCH(Réttabanki!$B509,Vöruskrá!$B:$B,0)),"")</f>
        <v>Sósur/dressingar/kraftar</v>
      </c>
      <c r="D473" s="115" t="str">
        <f>Réttabanki!$D509</f>
        <v>Vatn, sojabaunir, hveiti, salt, natríumbensóat (rotvarnarefni).</v>
      </c>
      <c r="E473" s="91">
        <f>Réttabanki!$U509</f>
        <v>0</v>
      </c>
    </row>
    <row r="474" spans="1:5">
      <c r="A474">
        <f>Réttabanki!$X510</f>
        <v>0</v>
      </c>
      <c r="B474" t="str">
        <f>Réttabanki!$B510</f>
        <v>Sesamolía</v>
      </c>
      <c r="C474" t="str">
        <f>IFERROR(INDEX(Vöruskrá!$E:$E,MATCH(Réttabanki!$B510,Vöruskrá!$B:$B,0)),"")</f>
        <v>Sósur/drssingar/kraftar</v>
      </c>
      <c r="D474" s="115">
        <f>Réttabanki!$D510</f>
        <v>0</v>
      </c>
      <c r="E474" s="91">
        <f>Réttabanki!$U510</f>
        <v>0</v>
      </c>
    </row>
    <row r="475" spans="1:5">
      <c r="A475">
        <f>Réttabanki!$X511</f>
        <v>0</v>
      </c>
      <c r="B475" t="str">
        <f>Réttabanki!$B511</f>
        <v>Hvítlaukur (ferskur)</v>
      </c>
      <c r="C475" t="str">
        <f>IFERROR(INDEX(Vöruskrá!$E:$E,MATCH(Réttabanki!$B511,Vöruskrá!$B:$B,0)),"")</f>
        <v xml:space="preserve">Grænmeti </v>
      </c>
      <c r="D475" s="115" t="str">
        <f>Réttabanki!$D511</f>
        <v>Hvítlaukur</v>
      </c>
      <c r="E475" s="91">
        <f>Réttabanki!$U511</f>
        <v>0</v>
      </c>
    </row>
    <row r="476" spans="1:5">
      <c r="A476">
        <f>Réttabanki!$X512</f>
        <v>0</v>
      </c>
      <c r="B476" t="str">
        <f>Réttabanki!$B512</f>
        <v>Engifer (ferskur)</v>
      </c>
      <c r="C476" t="str">
        <f>IFERROR(INDEX(Vöruskrá!$E:$E,MATCH(Réttabanki!$B512,Vöruskrá!$B:$B,0)),"")</f>
        <v>Krydd</v>
      </c>
      <c r="D476" s="115" t="str">
        <f>Réttabanki!$D512</f>
        <v>Engifer</v>
      </c>
      <c r="E476" s="91">
        <f>Réttabanki!$U512</f>
        <v>0</v>
      </c>
    </row>
    <row r="477" spans="1:5">
      <c r="A477">
        <f>Réttabanki!$X513</f>
        <v>0</v>
      </c>
      <c r="B477" t="str">
        <f>Réttabanki!$B513</f>
        <v>Crystal Sugar (Sykur)</v>
      </c>
      <c r="C477" t="str">
        <f>IFERROR(INDEX(Vöruskrá!$E:$E,MATCH(Réttabanki!$B513,Vöruskrá!$B:$B,0)),"")</f>
        <v>Kornvörur og hráefni</v>
      </c>
      <c r="D477" s="115" t="str">
        <f>Réttabanki!$D513</f>
        <v>Súkrósi</v>
      </c>
      <c r="E477" s="91">
        <f>Réttabanki!$U513</f>
        <v>0</v>
      </c>
    </row>
    <row r="478" spans="1:5">
      <c r="A478">
        <f>Réttabanki!$X514</f>
        <v>0</v>
      </c>
      <c r="B478" t="str">
        <f>Réttabanki!$B514</f>
        <v>Borðsalt</v>
      </c>
      <c r="C478" t="str">
        <f>IFERROR(INDEX(Vöruskrá!$E:$E,MATCH(Réttabanki!$B514,Vöruskrá!$B:$B,0)),"")</f>
        <v xml:space="preserve">Krydd </v>
      </c>
      <c r="D478" s="115" t="str">
        <f>Réttabanki!$D514</f>
        <v>Salt (salt, kekkjavarnarefni E535, lyftiefni E500).</v>
      </c>
      <c r="E478" s="91">
        <f>Réttabanki!$U514</f>
        <v>0</v>
      </c>
    </row>
    <row r="479" spans="1:5">
      <c r="A479">
        <f>Réttabanki!$X515</f>
        <v>0</v>
      </c>
      <c r="B479" t="str">
        <f>Réttabanki!$B515</f>
        <v>Vatn</v>
      </c>
      <c r="C479" t="str">
        <f>IFERROR(INDEX(Vöruskrá!$E:$E,MATCH(Réttabanki!$B515,Vöruskrá!$B:$B,0)),"")</f>
        <v>Kornvörur og hráefni</v>
      </c>
      <c r="D479" s="115" t="str">
        <f>Réttabanki!$D515</f>
        <v>Vatn</v>
      </c>
      <c r="E479" s="91">
        <f>Réttabanki!$U515</f>
        <v>0</v>
      </c>
    </row>
    <row r="480" spans="1:5">
      <c r="A480">
        <f>Réttabanki!$X517</f>
        <v>0</v>
      </c>
      <c r="B480" t="str">
        <f>Réttabanki!$B517</f>
        <v>Pizzadeig</v>
      </c>
      <c r="C480" t="str">
        <f>IFERROR(INDEX(Vöruskrá!$E:$E,MATCH(Réttabanki!$B517,Vöruskrá!$B:$B,0)),"")</f>
        <v>Brauð og bakkelsi</v>
      </c>
      <c r="D480" s="115">
        <f>Réttabanki!$D517</f>
        <v>0</v>
      </c>
      <c r="E480" s="91">
        <f>Réttabanki!$U517</f>
        <v>0</v>
      </c>
    </row>
    <row r="481" spans="1:5">
      <c r="A481">
        <f>Réttabanki!$X518</f>
        <v>0</v>
      </c>
      <c r="B481" t="str">
        <f>Réttabanki!$B518</f>
        <v>Maukaðir tómatar</v>
      </c>
      <c r="C481" t="str">
        <f>IFERROR(INDEX(Vöruskrá!$E:$E,MATCH(Réttabanki!$B518,Vöruskrá!$B:$B,0)),"")</f>
        <v>Niðursuðuvörur</v>
      </c>
      <c r="D481" s="115" t="str">
        <f>Réttabanki!$D518</f>
        <v>Tómatar 100%.</v>
      </c>
      <c r="E481" s="91">
        <f>Réttabanki!$U518</f>
        <v>0</v>
      </c>
    </row>
    <row r="482" spans="1:5">
      <c r="A482">
        <f>Réttabanki!$X519</f>
        <v>0</v>
      </c>
      <c r="B482" t="str">
        <f>Réttabanki!$B519</f>
        <v>Rifinn ostur – Pizzatopping mozzarella (Ulkjær)</v>
      </c>
      <c r="C482" t="str">
        <f>IFERROR(INDEX(Vöruskrá!$E:$E,MATCH(Réttabanki!$B519,Vöruskrá!$B:$B,0)),"")</f>
        <v>Mjólkurvörur</v>
      </c>
      <c r="D482" s="115" t="str">
        <f>Réttabanki!$D519</f>
        <v>Gerilsneydd **mjólk**, pálmaolía, kekkjavarnarefni (kartöflumjöl), salt, **mjólkursýrugerlar**, ostahleypir (örveruleg).</v>
      </c>
      <c r="E482" s="91">
        <f>Réttabanki!$U519</f>
        <v>0</v>
      </c>
    </row>
    <row r="483" spans="1:5">
      <c r="A483">
        <f>Réttabanki!$X520</f>
        <v>0</v>
      </c>
      <c r="B483" t="str">
        <f>Réttabanki!$B520</f>
        <v>Brunoise grænmetisblanda</v>
      </c>
      <c r="C483" t="str">
        <f>IFERROR(INDEX(Vöruskrá!$E:$E,MATCH(Réttabanki!$B520,Vöruskrá!$B:$B,0)),"")</f>
        <v xml:space="preserve">Grænmeti </v>
      </c>
      <c r="D483" s="115" t="str">
        <f>Réttabanki!$D520</f>
        <v>Sellerírót (33%), gulrætur (32%), blaðlaukur (15%), **sellerí** (10%), laukur (10%)</v>
      </c>
      <c r="E483" s="91">
        <f>Réttabanki!$U520</f>
        <v>0</v>
      </c>
    </row>
    <row r="484" spans="1:5">
      <c r="A484">
        <f>Réttabanki!$X521</f>
        <v>0</v>
      </c>
      <c r="B484" t="str">
        <f>Réttabanki!$B521</f>
        <v>Ólífuolía</v>
      </c>
      <c r="C484" t="str">
        <f>IFERROR(INDEX(Vöruskrá!$E:$E,MATCH(Réttabanki!$B521,Vöruskrá!$B:$B,0)),"")</f>
        <v>Sósur/dressingar/kraftar</v>
      </c>
      <c r="D484" s="115" t="str">
        <f>Réttabanki!$D521</f>
        <v>Hreinsuð ólífuhratolía, extra jómfrúr ólífuolía</v>
      </c>
      <c r="E484" s="91">
        <f>Réttabanki!$U521</f>
        <v>0</v>
      </c>
    </row>
    <row r="485" spans="1:5">
      <c r="A485">
        <f>Réttabanki!$X522</f>
        <v>0</v>
      </c>
      <c r="B485" t="str">
        <f>Réttabanki!$B522</f>
        <v>Oregano</v>
      </c>
      <c r="C485" t="str">
        <f>IFERROR(INDEX(Vöruskrá!$E:$E,MATCH(Réttabanki!$B522,Vöruskrá!$B:$B,0)),"")</f>
        <v>Krydd</v>
      </c>
      <c r="D485" s="115" t="str">
        <f>Réttabanki!$D522</f>
        <v>Oregano 100% (Origanum vulgare L.).</v>
      </c>
      <c r="E485" s="91">
        <f>Réttabanki!$U522</f>
        <v>0</v>
      </c>
    </row>
    <row r="486" spans="1:5">
      <c r="A486">
        <f>Réttabanki!$X523</f>
        <v>0</v>
      </c>
      <c r="B486" t="str">
        <f>Réttabanki!$B523</f>
        <v>Borðsalt</v>
      </c>
      <c r="C486" t="str">
        <f>IFERROR(INDEX(Vöruskrá!$E:$E,MATCH(Réttabanki!$B523,Vöruskrá!$B:$B,0)),"")</f>
        <v xml:space="preserve">Krydd </v>
      </c>
      <c r="D486" s="115" t="str">
        <f>Réttabanki!$D523</f>
        <v>Salt (salt, kekkjavarnarefni E535, lyftiefni E500).</v>
      </c>
      <c r="E486" s="91">
        <f>Réttabanki!$U523</f>
        <v>0</v>
      </c>
    </row>
    <row r="487" spans="1:5">
      <c r="A487">
        <f>Réttabanki!$X524</f>
        <v>0</v>
      </c>
      <c r="B487" t="str">
        <f>Réttabanki!$B524</f>
        <v>Svartur pipar, malaður</v>
      </c>
      <c r="C487" t="str">
        <f>IFERROR(INDEX(Vöruskrá!$E:$E,MATCH(Réttabanki!$B524,Vöruskrá!$B:$B,0)),"")</f>
        <v>Krydd</v>
      </c>
      <c r="D487" s="115" t="str">
        <f>Réttabanki!$D524</f>
        <v>Svartur pipar 100% (Piper nigrum), hitaþurrkað.</v>
      </c>
      <c r="E487" s="91">
        <f>Réttabanki!$U524</f>
        <v>0</v>
      </c>
    </row>
    <row r="488" spans="1:5">
      <c r="A488">
        <f>Réttabanki!$X526</f>
        <v>0</v>
      </c>
      <c r="B488" t="str">
        <f>Réttabanki!$B526</f>
        <v>Couscous</v>
      </c>
      <c r="C488" t="str">
        <f>IFERROR(INDEX(Vöruskrá!$E:$E,MATCH(Réttabanki!$B526,Vöruskrá!$B:$B,0)),"")</f>
        <v>Kornvörur og hráefni</v>
      </c>
      <c r="D488" s="115" t="str">
        <f>Réttabanki!$D526</f>
        <v>Durum **hveiti**</v>
      </c>
      <c r="E488" s="91">
        <f>Réttabanki!$U526</f>
        <v>0</v>
      </c>
    </row>
    <row r="489" spans="1:5">
      <c r="A489">
        <f>Réttabanki!$X527</f>
        <v>0</v>
      </c>
      <c r="B489" t="str">
        <f>Réttabanki!$B527</f>
        <v>Brunoise grænmetisblanda</v>
      </c>
      <c r="C489" t="str">
        <f>IFERROR(INDEX(Vöruskrá!$E:$E,MATCH(Réttabanki!$B527,Vöruskrá!$B:$B,0)),"")</f>
        <v xml:space="preserve">Grænmeti </v>
      </c>
      <c r="D489" s="115" t="str">
        <f>Réttabanki!$D527</f>
        <v>Sellerírót (33%), gulrætur (32%), blaðlaukur (15%), **sellerí** (10%), laukur (10%)</v>
      </c>
      <c r="E489" s="91">
        <f>Réttabanki!$U527</f>
        <v>0</v>
      </c>
    </row>
    <row r="490" spans="1:5">
      <c r="A490">
        <f>Réttabanki!$X528</f>
        <v>0</v>
      </c>
      <c r="B490" t="str">
        <f>Réttabanki!$B528</f>
        <v>Fetaostur</v>
      </c>
      <c r="C490" t="str">
        <f>IFERROR(INDEX(Vöruskrá!$E:$E,MATCH(Réttabanki!$B528,Vöruskrá!$B:$B,0)),"")</f>
        <v>Mjólkurvörur</v>
      </c>
      <c r="D490" s="115" t="str">
        <f>Réttabanki!$D528</f>
        <v>Ostur 1,9 kg (**mjólk**, salt, mjólkursýrugerlar, ostahleypir). Kryddolía 1,4 kg (rapsolía, rauðlaukur, hvítlaukur, krydd).</v>
      </c>
      <c r="E490" s="91">
        <f>Réttabanki!$U528</f>
        <v>0</v>
      </c>
    </row>
    <row r="491" spans="1:5">
      <c r="A491">
        <f>Réttabanki!$X529</f>
        <v>0</v>
      </c>
      <c r="B491" t="str">
        <f>Réttabanki!$B529</f>
        <v>Vatn</v>
      </c>
      <c r="C491" t="str">
        <f>IFERROR(INDEX(Vöruskrá!$E:$E,MATCH(Réttabanki!$B529,Vöruskrá!$B:$B,0)),"")</f>
        <v>Kornvörur og hráefni</v>
      </c>
      <c r="D491" s="115" t="str">
        <f>Réttabanki!$D529</f>
        <v>Vatn</v>
      </c>
      <c r="E491" s="91">
        <f>Réttabanki!$U529</f>
        <v>0</v>
      </c>
    </row>
    <row r="492" spans="1:5">
      <c r="A492">
        <f>Réttabanki!$X530</f>
        <v>0</v>
      </c>
      <c r="B492" t="str">
        <f>Réttabanki!$B530</f>
        <v>Ólífuolía</v>
      </c>
      <c r="C492" t="str">
        <f>IFERROR(INDEX(Vöruskrá!$E:$E,MATCH(Réttabanki!$B530,Vöruskrá!$B:$B,0)),"")</f>
        <v>Sósur/dressingar/kraftar</v>
      </c>
      <c r="D492" s="115" t="str">
        <f>Réttabanki!$D530</f>
        <v>Hreinsuð ólífuhratolía, extra jómfrúr ólífuolía</v>
      </c>
      <c r="E492" s="91">
        <f>Réttabanki!$U530</f>
        <v>0</v>
      </c>
    </row>
    <row r="493" spans="1:5">
      <c r="A493">
        <f>Réttabanki!$X531</f>
        <v>0</v>
      </c>
      <c r="B493" t="str">
        <f>Réttabanki!$B531</f>
        <v>Timían</v>
      </c>
      <c r="C493">
        <f>IFERROR(INDEX(Vöruskrá!$E:$E,MATCH(Réttabanki!$B531,Vöruskrá!$B:$B,0)),"")</f>
        <v>0</v>
      </c>
      <c r="D493" s="115">
        <f>Réttabanki!$D531</f>
        <v>0</v>
      </c>
      <c r="E493" s="91">
        <f>Réttabanki!$U531</f>
        <v>0</v>
      </c>
    </row>
    <row r="494" spans="1:5">
      <c r="A494">
        <f>Réttabanki!$X532</f>
        <v>0</v>
      </c>
      <c r="B494" t="str">
        <f>Réttabanki!$B532</f>
        <v>Oregano</v>
      </c>
      <c r="C494" t="str">
        <f>IFERROR(INDEX(Vöruskrá!$E:$E,MATCH(Réttabanki!$B532,Vöruskrá!$B:$B,0)),"")</f>
        <v>Krydd</v>
      </c>
      <c r="D494" s="115" t="str">
        <f>Réttabanki!$D532</f>
        <v>Oregano 100% (Origanum vulgare L.).</v>
      </c>
      <c r="E494" s="91">
        <f>Réttabanki!$U532</f>
        <v>0</v>
      </c>
    </row>
    <row r="495" spans="1:5">
      <c r="A495">
        <f>Réttabanki!$X533</f>
        <v>0</v>
      </c>
      <c r="B495" t="str">
        <f>Réttabanki!$B533</f>
        <v>Borðsalt</v>
      </c>
      <c r="C495" t="str">
        <f>IFERROR(INDEX(Vöruskrá!$E:$E,MATCH(Réttabanki!$B533,Vöruskrá!$B:$B,0)),"")</f>
        <v xml:space="preserve">Krydd </v>
      </c>
      <c r="D495" s="115" t="str">
        <f>Réttabanki!$D533</f>
        <v>Salt (salt, kekkjavarnarefni E535, lyftiefni E500).</v>
      </c>
      <c r="E495" s="91">
        <f>Réttabanki!$U533</f>
        <v>0</v>
      </c>
    </row>
    <row r="496" spans="1:5">
      <c r="A496">
        <f>Réttabanki!$X534</f>
        <v>0</v>
      </c>
      <c r="B496" t="str">
        <f>Réttabanki!$B534</f>
        <v>Svartur pipar, malaður</v>
      </c>
      <c r="C496" t="str">
        <f>IFERROR(INDEX(Vöruskrá!$E:$E,MATCH(Réttabanki!$B534,Vöruskrá!$B:$B,0)),"")</f>
        <v>Krydd</v>
      </c>
      <c r="D496" s="115" t="str">
        <f>Réttabanki!$D534</f>
        <v>Svartur pipar 100% (Piper nigrum), hitaþurrkað.</v>
      </c>
      <c r="E496" s="91">
        <f>Réttabanki!$U534</f>
        <v>0</v>
      </c>
    </row>
    <row r="497" spans="1:5">
      <c r="A497">
        <f>Réttabanki!$X535</f>
        <v>0</v>
      </c>
      <c r="B497" t="str">
        <f>Réttabanki!$B535</f>
        <v>Sítrónusafi</v>
      </c>
      <c r="C497" t="str">
        <f>IFERROR(INDEX(Vöruskrá!$E:$E,MATCH(Réttabanki!$B535,Vöruskrá!$B:$B,0)),"")</f>
        <v>Sósur / Dressingar / Kraftar</v>
      </c>
      <c r="D497" s="115" t="str">
        <f>Réttabanki!$D535</f>
        <v>Sítrónusafi, rotvarnarefni (E224)</v>
      </c>
      <c r="E497" s="91">
        <f>Réttabanki!$U535</f>
        <v>0</v>
      </c>
    </row>
    <row r="498" spans="1:5">
      <c r="A498">
        <f>Réttabanki!$X536</f>
        <v>0</v>
      </c>
      <c r="B498" t="str">
        <f>Réttabanki!$B536</f>
        <v>Hvítlaukur (ferskur)</v>
      </c>
      <c r="C498" t="str">
        <f>IFERROR(INDEX(Vöruskrá!$E:$E,MATCH(Réttabanki!$B536,Vöruskrá!$B:$B,0)),"")</f>
        <v xml:space="preserve">Grænmeti </v>
      </c>
      <c r="D498" s="115" t="str">
        <f>Réttabanki!$D536</f>
        <v>Hvítlaukur</v>
      </c>
      <c r="E498" s="91">
        <f>Réttabanki!$U536</f>
        <v>0</v>
      </c>
    </row>
    <row r="499" spans="1:5">
      <c r="A499">
        <f>Réttabanki!$X538</f>
        <v>0</v>
      </c>
      <c r="B499" t="str">
        <f>Réttabanki!$B538</f>
        <v>Kjúklingabaunir</v>
      </c>
      <c r="C499" t="str">
        <f>IFERROR(INDEX(Vöruskrá!$E:$E,MATCH(Réttabanki!$B538,Vöruskrá!$B:$B,0)),"")</f>
        <v>Kornvörur oghráefni</v>
      </c>
      <c r="D499" s="115">
        <f>Réttabanki!$D538</f>
        <v>0</v>
      </c>
      <c r="E499" s="91">
        <f>Réttabanki!$U538</f>
        <v>0</v>
      </c>
    </row>
    <row r="500" spans="1:5">
      <c r="A500">
        <f>Réttabanki!$X539</f>
        <v>0</v>
      </c>
      <c r="B500" t="str">
        <f>Réttabanki!$B539</f>
        <v>Maukaðir tómatar</v>
      </c>
      <c r="C500" t="str">
        <f>IFERROR(INDEX(Vöruskrá!$E:$E,MATCH(Réttabanki!$B539,Vöruskrá!$B:$B,0)),"")</f>
        <v>Niðursuðuvörur</v>
      </c>
      <c r="D500" s="115" t="str">
        <f>Réttabanki!$D539</f>
        <v>Tómatar 100%.</v>
      </c>
      <c r="E500" s="91">
        <f>Réttabanki!$U539</f>
        <v>0</v>
      </c>
    </row>
    <row r="501" spans="1:5">
      <c r="A501">
        <f>Réttabanki!$X540</f>
        <v>0</v>
      </c>
      <c r="B501" t="str">
        <f>Réttabanki!$B540</f>
        <v>Kókosmjólk Roland Coconut Milk</v>
      </c>
      <c r="C501" t="str">
        <f>IFERROR(INDEX(Vöruskrá!$E:$E,MATCH(Réttabanki!$B540,Vöruskrá!$B:$B,0)),"")</f>
        <v>Niðursuðuvörur</v>
      </c>
      <c r="D501" s="115" t="str">
        <f>Réttabanki!$D540</f>
        <v>Kókosmjólk, vatn, gúargúmmí.</v>
      </c>
      <c r="E501" s="91">
        <f>Réttabanki!$U540</f>
        <v>0</v>
      </c>
    </row>
    <row r="502" spans="1:5">
      <c r="A502">
        <f>Réttabanki!$X541</f>
        <v>0</v>
      </c>
      <c r="B502" t="str">
        <f>Réttabanki!$B541</f>
        <v>Laukur (ferskur)</v>
      </c>
      <c r="C502" t="str">
        <f>IFERROR(INDEX(Vöruskrá!$E:$E,MATCH(Réttabanki!$B541,Vöruskrá!$B:$B,0)),"")</f>
        <v>Grænmeti</v>
      </c>
      <c r="D502" s="115" t="str">
        <f>Réttabanki!$D541</f>
        <v>Laukur</v>
      </c>
      <c r="E502" s="91">
        <f>Réttabanki!$U541</f>
        <v>0</v>
      </c>
    </row>
    <row r="503" spans="1:5">
      <c r="A503">
        <f>Réttabanki!$X542</f>
        <v>0</v>
      </c>
      <c r="B503" t="str">
        <f>Réttabanki!$B542</f>
        <v>Hvítlaukur (ferskur)</v>
      </c>
      <c r="C503" t="str">
        <f>IFERROR(INDEX(Vöruskrá!$E:$E,MATCH(Réttabanki!$B542,Vöruskrá!$B:$B,0)),"")</f>
        <v xml:space="preserve">Grænmeti </v>
      </c>
      <c r="D503" s="115" t="str">
        <f>Réttabanki!$D542</f>
        <v>Hvítlaukur</v>
      </c>
      <c r="E503" s="91">
        <f>Réttabanki!$U542</f>
        <v>0</v>
      </c>
    </row>
    <row r="504" spans="1:5">
      <c r="A504">
        <f>Réttabanki!$X543</f>
        <v>0</v>
      </c>
      <c r="B504" t="str">
        <f>Réttabanki!$B543</f>
        <v>Karríduft (Curry powder)</v>
      </c>
      <c r="C504" t="str">
        <f>IFERROR(INDEX(Vöruskrá!$E:$E,MATCH(Réttabanki!$B543,Vöruskrá!$B:$B,0)),"")</f>
        <v>Krydd</v>
      </c>
      <c r="D504" s="115" t="str">
        <f>Réttabanki!$D543</f>
        <v>Túrmerik, dillfræ, fenugreek (grikkjasmári), kóríander, cayennepipar, svartur pipar, negull.</v>
      </c>
      <c r="E504" s="91">
        <f>Réttabanki!$U543</f>
        <v>0</v>
      </c>
    </row>
    <row r="505" spans="1:5">
      <c r="A505">
        <f>Réttabanki!$X544</f>
        <v>0</v>
      </c>
      <c r="B505" t="str">
        <f>Réttabanki!$B544</f>
        <v>Engifer (ferskur)</v>
      </c>
      <c r="C505" t="str">
        <f>IFERROR(INDEX(Vöruskrá!$E:$E,MATCH(Réttabanki!$B544,Vöruskrá!$B:$B,0)),"")</f>
        <v>Krydd</v>
      </c>
      <c r="D505" s="115" t="str">
        <f>Réttabanki!$D544</f>
        <v>Engifer</v>
      </c>
      <c r="E505" s="91">
        <f>Réttabanki!$U544</f>
        <v>0</v>
      </c>
    </row>
    <row r="506" spans="1:5">
      <c r="A506">
        <f>Réttabanki!$X545</f>
        <v>0</v>
      </c>
      <c r="B506" t="str">
        <f>Réttabanki!$B545</f>
        <v>Borðsalt</v>
      </c>
      <c r="C506" t="str">
        <f>IFERROR(INDEX(Vöruskrá!$E:$E,MATCH(Réttabanki!$B545,Vöruskrá!$B:$B,0)),"")</f>
        <v xml:space="preserve">Krydd </v>
      </c>
      <c r="D506" s="115" t="str">
        <f>Réttabanki!$D545</f>
        <v>Salt (salt, kekkjavarnarefni E535, lyftiefni E500).</v>
      </c>
      <c r="E506" s="91">
        <f>Réttabanki!$U545</f>
        <v>0</v>
      </c>
    </row>
    <row r="507" spans="1:5">
      <c r="A507">
        <f>Réttabanki!$X546</f>
        <v>0</v>
      </c>
      <c r="B507" t="str">
        <f>Réttabanki!$B546</f>
        <v>Repjuolía</v>
      </c>
      <c r="C507" t="str">
        <f>IFERROR(INDEX(Vöruskrá!$E:$E,MATCH(Réttabanki!$B546,Vöruskrá!$B:$B,0)),"")</f>
        <v>Kornvörur og hráefni</v>
      </c>
      <c r="D507" s="115" t="str">
        <f>Réttabanki!$D546</f>
        <v>Repjuolía</v>
      </c>
      <c r="E507" s="91">
        <f>Réttabanki!$U546</f>
        <v>0</v>
      </c>
    </row>
    <row r="508" spans="1:5">
      <c r="A508">
        <f>Réttabanki!$X548</f>
        <v>0</v>
      </c>
      <c r="B508" t="str">
        <f>Réttabanki!$B548</f>
        <v>Hrísgrjón Thai Hom Mali (Royal Umbrella)</v>
      </c>
      <c r="C508" t="str">
        <f>IFERROR(INDEX(Vöruskrá!$E:$E,MATCH(Réttabanki!$B548,Vöruskrá!$B:$B,0)),"")</f>
        <v>Kornvörur og hráefni</v>
      </c>
      <c r="D508" s="115" t="str">
        <f>Réttabanki!$D548</f>
        <v>Hrísgrjón 100%</v>
      </c>
      <c r="E508" s="91">
        <f>Réttabanki!$U548</f>
        <v>0</v>
      </c>
    </row>
    <row r="509" spans="1:5">
      <c r="A509">
        <f>Réttabanki!$X549</f>
        <v>0</v>
      </c>
      <c r="B509" t="str">
        <f>Réttabanki!$B549</f>
        <v>Nýmjólk 1 L (MS)</v>
      </c>
      <c r="C509" t="str">
        <f>IFERROR(INDEX(Vöruskrá!$E:$E,MATCH(Réttabanki!$B549,Vöruskrá!$B:$B,0)),"")</f>
        <v>Mjólkurvörur</v>
      </c>
      <c r="D509" s="115" t="str">
        <f>Réttabanki!$D549</f>
        <v>**Mjólk**, laktasaensím, D-vítamín. Síuð, fitusprengd og gerilsneydd.</v>
      </c>
      <c r="E509" s="91">
        <f>Réttabanki!$U549</f>
        <v>0</v>
      </c>
    </row>
    <row r="510" spans="1:5">
      <c r="A510">
        <f>Réttabanki!$X550</f>
        <v>0</v>
      </c>
      <c r="B510" t="str">
        <f>Réttabanki!$B550</f>
        <v>Crystal Sugar (Sykur)</v>
      </c>
      <c r="C510" t="str">
        <f>IFERROR(INDEX(Vöruskrá!$E:$E,MATCH(Réttabanki!$B550,Vöruskrá!$B:$B,0)),"")</f>
        <v>Kornvörur og hráefni</v>
      </c>
      <c r="D510" s="115" t="str">
        <f>Réttabanki!$D550</f>
        <v>Súkrósi</v>
      </c>
      <c r="E510" s="91">
        <f>Réttabanki!$U550</f>
        <v>0</v>
      </c>
    </row>
    <row r="511" spans="1:5">
      <c r="A511">
        <f>Réttabanki!$X551</f>
        <v>0</v>
      </c>
      <c r="B511" t="str">
        <f>Réttabanki!$B551</f>
        <v>Borðsalt</v>
      </c>
      <c r="C511" t="str">
        <f>IFERROR(INDEX(Vöruskrá!$E:$E,MATCH(Réttabanki!$B551,Vöruskrá!$B:$B,0)),"")</f>
        <v xml:space="preserve">Krydd </v>
      </c>
      <c r="D511" s="115" t="str">
        <f>Réttabanki!$D551</f>
        <v>Salt (salt, kekkjavarnarefni E535, lyftiefni E500).</v>
      </c>
      <c r="E511" s="91">
        <f>Réttabanki!$U551</f>
        <v>0</v>
      </c>
    </row>
    <row r="512" spans="1:5">
      <c r="A512">
        <f>Réttabanki!$X552</f>
        <v>0</v>
      </c>
      <c r="B512" t="str">
        <f>Réttabanki!$B552</f>
        <v>Vanillsykur</v>
      </c>
      <c r="C512" t="str">
        <f>IFERROR(INDEX(Vöruskrá!$E:$E,MATCH(Réttabanki!$B552,Vöruskrá!$B:$B,0)),"")</f>
        <v>Kornvörur og hráefni</v>
      </c>
      <c r="D512" s="115">
        <f>Réttabanki!$D552</f>
        <v>0</v>
      </c>
      <c r="E512" s="91">
        <f>Réttabanki!$U552</f>
        <v>0</v>
      </c>
    </row>
    <row r="513" spans="1:5">
      <c r="A513">
        <f>Réttabanki!$X553</f>
        <v>0</v>
      </c>
      <c r="B513" t="str">
        <f>Réttabanki!$B553</f>
        <v>Smjör 500 g</v>
      </c>
      <c r="C513" t="str">
        <f>IFERROR(INDEX(Vöruskrá!$E:$E,MATCH(Réttabanki!$B553,Vöruskrá!$B:$B,0)),"")</f>
        <v>Mjólkurvörur</v>
      </c>
      <c r="D513" s="115" t="str">
        <f>Réttabanki!$D553</f>
        <v>**Rjómi**, salt.</v>
      </c>
      <c r="E513" s="91">
        <f>Réttabanki!$U553</f>
        <v>0</v>
      </c>
    </row>
    <row r="514" spans="1:5">
      <c r="A514">
        <f>Réttabanki!$X555</f>
        <v>0</v>
      </c>
      <c r="B514" t="str">
        <f>Réttabanki!$B555</f>
        <v>Mexico grænmetisblanda</v>
      </c>
      <c r="C514" t="str">
        <f>IFERROR(INDEX(Vöruskrá!$E:$E,MATCH(Réttabanki!$B555,Vöruskrá!$B:$B,0)),"")</f>
        <v>Frosnar blöndur</v>
      </c>
      <c r="D514" s="115" t="str">
        <f>Réttabanki!$D555</f>
        <v>Gulrætur, grænar baunir, rauð paprika, maís</v>
      </c>
      <c r="E514" s="91">
        <f>Réttabanki!$U555</f>
        <v>0</v>
      </c>
    </row>
    <row r="515" spans="1:5">
      <c r="A515">
        <f>Réttabanki!$X558</f>
        <v>0</v>
      </c>
      <c r="B515" t="str">
        <f>Réttabanki!$B558</f>
        <v>Maukaðir tómatar</v>
      </c>
      <c r="C515" t="str">
        <f>IFERROR(INDEX(Vöruskrá!$E:$E,MATCH(Réttabanki!$B558,Vöruskrá!$B:$B,0)),"")</f>
        <v>Niðursuðuvörur</v>
      </c>
      <c r="D515" s="115" t="str">
        <f>Réttabanki!$D558</f>
        <v>Tómatar 100%.</v>
      </c>
      <c r="E515" s="91">
        <f>Réttabanki!$U558</f>
        <v>0</v>
      </c>
    </row>
    <row r="516" spans="1:5">
      <c r="A516">
        <f>Réttabanki!$X559</f>
        <v>0</v>
      </c>
      <c r="B516" t="str">
        <f>Réttabanki!$B559</f>
        <v>Hvítlaukur (ferskur)</v>
      </c>
      <c r="C516" t="str">
        <f>IFERROR(INDEX(Vöruskrá!$E:$E,MATCH(Réttabanki!$B559,Vöruskrá!$B:$B,0)),"")</f>
        <v xml:space="preserve">Grænmeti </v>
      </c>
      <c r="D516" s="115" t="str">
        <f>Réttabanki!$D559</f>
        <v>Hvítlaukur</v>
      </c>
      <c r="E516" s="91">
        <f>Réttabanki!$U559</f>
        <v>0</v>
      </c>
    </row>
    <row r="517" spans="1:5">
      <c r="A517">
        <f>Réttabanki!$X560</f>
        <v>0</v>
      </c>
      <c r="B517" t="str">
        <f>Réttabanki!$B560</f>
        <v>Knorr grænmetiskraftur þurr</v>
      </c>
      <c r="C517" t="str">
        <f>IFERROR(INDEX(Vöruskrá!$E:$E,MATCH(Réttabanki!$B560,Vöruskrá!$B:$B,0)),"")</f>
        <v>Sósur / Dressingar / Kraftar</v>
      </c>
      <c r="D517" s="115" t="str">
        <f>Réttabanki!$D560</f>
        <v>Salt, maltódextrín, grænmetisduft 11% (laukur, gulrætur, gulrótarsafaduft, blaðlaukur), sterkja (maís, kartöflur), sykur, gerþykkni, bragðefni, krydd.</v>
      </c>
      <c r="E517" s="91">
        <f>Réttabanki!$U560</f>
        <v>0</v>
      </c>
    </row>
    <row r="518" spans="1:5">
      <c r="A518">
        <f>Réttabanki!$X562</f>
        <v>0</v>
      </c>
      <c r="B518" t="str">
        <f>Réttabanki!$B562</f>
        <v>Laukur (ferskur)</v>
      </c>
      <c r="C518" t="str">
        <f>IFERROR(INDEX(Vöruskrá!$E:$E,MATCH(Réttabanki!$B562,Vöruskrá!$B:$B,0)),"")</f>
        <v>Grænmeti</v>
      </c>
      <c r="D518" s="115" t="str">
        <f>Réttabanki!$D562</f>
        <v>Laukur</v>
      </c>
      <c r="E518" s="91">
        <f>Réttabanki!$U562</f>
        <v>0</v>
      </c>
    </row>
    <row r="519" spans="1:5">
      <c r="A519">
        <f>Réttabanki!$X563</f>
        <v>0</v>
      </c>
      <c r="B519" t="str">
        <f>Réttabanki!$B563</f>
        <v>Kryddblanda Napoletana (IQF)</v>
      </c>
      <c r="C519" t="str">
        <f>IFERROR(INDEX(Vöruskrá!$E:$E,MATCH(Réttabanki!$B563,Vöruskrá!$B:$B,0)),"")</f>
        <v>Frosnar blöndur</v>
      </c>
      <c r="D519" s="115" t="str">
        <f>Réttabanki!$D563</f>
        <v>Maukaðir tómatar 42,5%, basil 35%, hálfþurrkaðir tómatateningar 15%, oregano 5%, sólblómaolía 2,5%.</v>
      </c>
      <c r="E519" s="91">
        <f>Réttabanki!$U563</f>
        <v>0</v>
      </c>
    </row>
    <row r="520" spans="1:5">
      <c r="A520">
        <f>Réttabanki!$X564</f>
        <v>0</v>
      </c>
      <c r="B520" t="str">
        <f>Réttabanki!$B564</f>
        <v>Borðsalt</v>
      </c>
      <c r="C520" t="str">
        <f>IFERROR(INDEX(Vöruskrá!$E:$E,MATCH(Réttabanki!$B564,Vöruskrá!$B:$B,0)),"")</f>
        <v xml:space="preserve">Krydd </v>
      </c>
      <c r="D520" s="115" t="str">
        <f>Réttabanki!$D564</f>
        <v>Salt (salt, kekkjavarnarefni E535, lyftiefni E500).</v>
      </c>
      <c r="E520" s="91">
        <f>Réttabanki!$U564</f>
        <v>0</v>
      </c>
    </row>
    <row r="521" spans="1:5">
      <c r="A521">
        <f>Réttabanki!$X566</f>
        <v>0</v>
      </c>
      <c r="B521" t="str">
        <f>Réttabanki!$B566</f>
        <v>Hvítar baunir</v>
      </c>
      <c r="C521" t="str">
        <f>IFERROR(INDEX(Vöruskrá!$E:$E,MATCH(Réttabanki!$B566,Vöruskrá!$B:$B,0)),"")</f>
        <v>Kornvörur oghráefni</v>
      </c>
      <c r="D521" s="115">
        <f>Réttabanki!$D566</f>
        <v>0</v>
      </c>
      <c r="E521" s="91">
        <f>Réttabanki!$U566</f>
        <v>0</v>
      </c>
    </row>
    <row r="522" spans="1:5">
      <c r="A522">
        <f>Réttabanki!$X567</f>
        <v>0</v>
      </c>
      <c r="B522" t="str">
        <f>Réttabanki!$B567</f>
        <v>Laukur (ferskur)</v>
      </c>
      <c r="C522" t="str">
        <f>IFERROR(INDEX(Vöruskrá!$E:$E,MATCH(Réttabanki!$B567,Vöruskrá!$B:$B,0)),"")</f>
        <v>Grænmeti</v>
      </c>
      <c r="D522" s="115" t="str">
        <f>Réttabanki!$D567</f>
        <v>Laukur</v>
      </c>
      <c r="E522" s="91">
        <f>Réttabanki!$U567</f>
        <v>0</v>
      </c>
    </row>
    <row r="523" spans="1:5">
      <c r="A523">
        <f>Réttabanki!$X568</f>
        <v>0</v>
      </c>
      <c r="B523" t="str">
        <f>Réttabanki!$B568</f>
        <v>Hvítlaukur (ferskur)</v>
      </c>
      <c r="C523" t="str">
        <f>IFERROR(INDEX(Vöruskrá!$E:$E,MATCH(Réttabanki!$B568,Vöruskrá!$B:$B,0)),"")</f>
        <v xml:space="preserve">Grænmeti </v>
      </c>
      <c r="D523" s="115" t="str">
        <f>Réttabanki!$D568</f>
        <v>Hvítlaukur</v>
      </c>
      <c r="E523" s="91">
        <f>Réttabanki!$U568</f>
        <v>0</v>
      </c>
    </row>
    <row r="524" spans="1:5">
      <c r="A524">
        <f>Réttabanki!$X569</f>
        <v>0</v>
      </c>
      <c r="B524" t="str">
        <f>Réttabanki!$B569</f>
        <v>Saltkjöt / Beikon</v>
      </c>
      <c r="C524" t="str">
        <f>IFERROR(INDEX(Vöruskrá!$E:$E,MATCH(Réttabanki!$B569,Vöruskrá!$B:$B,0)),"")</f>
        <v>Kjöt/ Alifuglar</v>
      </c>
      <c r="D524" s="115">
        <f>Réttabanki!$D569</f>
        <v>0</v>
      </c>
      <c r="E524" s="91">
        <f>Réttabanki!$U569</f>
        <v>0</v>
      </c>
    </row>
    <row r="525" spans="1:5">
      <c r="A525">
        <f>Réttabanki!$X570</f>
        <v>0</v>
      </c>
      <c r="B525" t="str">
        <f>Réttabanki!$B570</f>
        <v>Nautakraftur Vegan</v>
      </c>
      <c r="C525" t="str">
        <f>IFERROR(INDEX(Vöruskrá!$E:$E,MATCH(Réttabanki!$B570,Vöruskrá!$B:$B,0)),"")</f>
        <v>Sósur / Dressingar / Kraftar</v>
      </c>
      <c r="D525" s="115" t="str">
        <f>Réttabanki!$D570</f>
        <v>Grænmetiskraftur (vatn, laukur, gulrótþykkni, tómatur, **sellerí**rót, jurtaextrakt), bragðefni, glúkósasíróp, gerþykkni, salt, litarefni (karamellusykur), repjuolía, maltódextrín, sykur.</v>
      </c>
      <c r="E525" s="91">
        <f>Réttabanki!$U570</f>
        <v>0</v>
      </c>
    </row>
    <row r="526" spans="1:5">
      <c r="A526">
        <f>Réttabanki!$X571</f>
        <v>0</v>
      </c>
      <c r="B526" t="str">
        <f>Réttabanki!$B571</f>
        <v>Gulrætur (ferskar)</v>
      </c>
      <c r="C526" t="str">
        <f>IFERROR(INDEX(Vöruskrá!$E:$E,MATCH(Réttabanki!$B571,Vöruskrá!$B:$B,0)),"")</f>
        <v>Grænmeti</v>
      </c>
      <c r="D526" s="115" t="str">
        <f>Réttabanki!$D571</f>
        <v>Gulrætur</v>
      </c>
      <c r="E526" s="91">
        <f>Réttabanki!$U571</f>
        <v>0</v>
      </c>
    </row>
    <row r="527" spans="1:5">
      <c r="A527">
        <f>Réttabanki!$X572</f>
        <v>0</v>
      </c>
      <c r="B527" t="str">
        <f>Réttabanki!$B572</f>
        <v>Borðsalt</v>
      </c>
      <c r="C527" t="str">
        <f>IFERROR(INDEX(Vöruskrá!$E:$E,MATCH(Réttabanki!$B572,Vöruskrá!$B:$B,0)),"")</f>
        <v xml:space="preserve">Krydd </v>
      </c>
      <c r="D527" s="115" t="str">
        <f>Réttabanki!$D572</f>
        <v>Salt (salt, kekkjavarnarefni E535, lyftiefni E500).</v>
      </c>
      <c r="E527" s="91">
        <f>Réttabanki!$U572</f>
        <v>0</v>
      </c>
    </row>
    <row r="528" spans="1:5">
      <c r="A528">
        <f>Réttabanki!$X573</f>
        <v>0</v>
      </c>
      <c r="B528" t="str">
        <f>Réttabanki!$B573</f>
        <v>Svartur pipar, malaður</v>
      </c>
      <c r="C528" t="str">
        <f>IFERROR(INDEX(Vöruskrá!$E:$E,MATCH(Réttabanki!$B573,Vöruskrá!$B:$B,0)),"")</f>
        <v>Krydd</v>
      </c>
      <c r="D528" s="115" t="str">
        <f>Réttabanki!$D573</f>
        <v>Svartur pipar 100% (Piper nigrum), hitaþurrkað.</v>
      </c>
      <c r="E528" s="91">
        <f>Réttabanki!$U573</f>
        <v>0</v>
      </c>
    </row>
    <row r="529" spans="1:5">
      <c r="A529">
        <f>Réttabanki!$X575</f>
        <v>0</v>
      </c>
      <c r="B529" t="str">
        <f>Réttabanki!$B575</f>
        <v>Tómatsúpugrunnur (Oscar)</v>
      </c>
      <c r="C529" t="str">
        <f>IFERROR(INDEX(Vöruskrá!$E:$E,MATCH(Réttabanki!$B575,Vöruskrá!$B:$B,0)),"")</f>
        <v>Sósur / Dressingar / Kraftar</v>
      </c>
      <c r="D529" s="115" t="str">
        <f>Réttabanki!$D575</f>
        <v>Pálmafita, tómatduft (20,5%), umbreytt maíssterkja, sykur, salt, bragðefni, maíssterkja, repjuolía, laukduft, þurrkað glúkósasíróp, þykkingarefni (xantangúmmí E415), sýra (eplasýra, mjólkursýra), hvítur pipar.</v>
      </c>
      <c r="E529" s="91">
        <f>Réttabanki!$U575</f>
        <v>0</v>
      </c>
    </row>
    <row r="530" spans="1:5">
      <c r="A530">
        <f>Réttabanki!$X576</f>
        <v>0</v>
      </c>
      <c r="B530" t="str">
        <f>Réttabanki!$B576</f>
        <v>Maukaðir tómatar</v>
      </c>
      <c r="C530" t="str">
        <f>IFERROR(INDEX(Vöruskrá!$E:$E,MATCH(Réttabanki!$B576,Vöruskrá!$B:$B,0)),"")</f>
        <v>Niðursuðuvörur</v>
      </c>
      <c r="D530" s="115" t="str">
        <f>Réttabanki!$D576</f>
        <v>Tómatar 100%.</v>
      </c>
      <c r="E530" s="91">
        <f>Réttabanki!$U576</f>
        <v>0</v>
      </c>
    </row>
    <row r="531" spans="1:5">
      <c r="A531">
        <f>Réttabanki!$X577</f>
        <v>0</v>
      </c>
      <c r="B531" t="str">
        <f>Réttabanki!$B577</f>
        <v>Chunky Salsa Medium (Salsa sósa)</v>
      </c>
      <c r="C531" t="str">
        <f>IFERROR(INDEX(Vöruskrá!$E:$E,MATCH(Réttabanki!$B577,Vöruskrá!$B:$B,0)),"")</f>
        <v>Sósur / Dressingar / Kraftar</v>
      </c>
      <c r="D531" s="115" t="str">
        <f>Réttabanki!$D577</f>
        <v>Tómatar (81%) (hakkaðir tómatar, tómatpúrra), laukur (8%), grænt chili, salt, maíssterkja, krydd og kryddjurtir (chilipipar, hvítlaukur, kúmen, cayennepipar, kóríander, oregano), jalapeño (0,6%), paprika, vínedik, límónusafi.</v>
      </c>
      <c r="E531" s="91">
        <f>Réttabanki!$U577</f>
        <v>0</v>
      </c>
    </row>
    <row r="532" spans="1:5">
      <c r="A532">
        <f>Réttabanki!$X578</f>
        <v>0</v>
      </c>
      <c r="B532" t="str">
        <f>Réttabanki!$B578</f>
        <v>Paprikuteningar litblandir</v>
      </c>
      <c r="C532" t="str">
        <f>IFERROR(INDEX(Vöruskrá!$E:$E,MATCH(Réttabanki!$B578,Vöruskrá!$B:$B,0)),"")</f>
        <v>Grænmeti</v>
      </c>
      <c r="D532" s="115" t="str">
        <f>Réttabanki!$D578</f>
        <v>Rauð paprika 33%, græn paprika 33%, gul paprika 34%</v>
      </c>
      <c r="E532" s="91">
        <f>Réttabanki!$U578</f>
        <v>0</v>
      </c>
    </row>
    <row r="533" spans="1:5">
      <c r="A533">
        <f>Réttabanki!$X579</f>
        <v>0</v>
      </c>
      <c r="B533" t="str">
        <f>Réttabanki!$B579</f>
        <v>Forsteiktur laukur (Pre-fried sliced onions)</v>
      </c>
      <c r="C533" t="str">
        <f>IFERROR(INDEX(Vöruskrá!$E:$E,MATCH(Réttabanki!$B579,Vöruskrá!$B:$B,0)),"")</f>
        <v xml:space="preserve">Grænmeti </v>
      </c>
      <c r="D533" s="115" t="str">
        <f>Réttabanki!$D579</f>
        <v>Laukur (90%), repjuolía (10%).</v>
      </c>
      <c r="E533" s="91">
        <f>Réttabanki!$U579</f>
        <v>0</v>
      </c>
    </row>
    <row r="534" spans="1:5">
      <c r="A534">
        <f>Réttabanki!$X580</f>
        <v>0</v>
      </c>
      <c r="B534" t="str">
        <f>Réttabanki!$B580</f>
        <v>Fennel frosinn (Diced Fennel)</v>
      </c>
      <c r="C534" t="str">
        <f>IFERROR(INDEX(Vöruskrá!$E:$E,MATCH(Réttabanki!$B580,Vöruskrá!$B:$B,0)),"")</f>
        <v xml:space="preserve">Grænmeti </v>
      </c>
      <c r="D534" s="115" t="str">
        <f>Réttabanki!$D580</f>
        <v>Fennika</v>
      </c>
      <c r="E534" s="91">
        <f>Réttabanki!$U580</f>
        <v>0</v>
      </c>
    </row>
    <row r="535" spans="1:5">
      <c r="A535">
        <f>Réttabanki!$X581</f>
        <v>0</v>
      </c>
      <c r="B535" t="str">
        <f>Réttabanki!$B581</f>
        <v>Kjúklingakraftur Vegan (Essential Cuisine)</v>
      </c>
      <c r="C535" t="str">
        <f>IFERROR(INDEX(Vöruskrá!$E:$E,MATCH(Réttabanki!$B581,Vöruskrá!$B:$B,0)),"")</f>
        <v>Sósur / Dressingar / Kraftar</v>
      </c>
      <c r="D535" s="115" t="str">
        <f>Réttabanki!$D581</f>
        <v>Grænmetiskraftur (vatn, laukur, gulrótarsafi, tómatur, jurtaextrakt), glúkósasíróp, bragðefni, salt, gerextrakt, maltódextrín, sykur, sólblómaolía.</v>
      </c>
      <c r="E535" s="91">
        <f>Réttabanki!$U581</f>
        <v>0</v>
      </c>
    </row>
    <row r="536" spans="1:5">
      <c r="A536">
        <f>Réttabanki!$X582</f>
        <v>0</v>
      </c>
      <c r="B536" t="str">
        <f>Réttabanki!$B582</f>
        <v>Hvítlaukur í olíu (Crushed garlic, coarse cut with oil)</v>
      </c>
      <c r="C536" t="str">
        <f>IFERROR(INDEX(Vöruskrá!$E:$E,MATCH(Réttabanki!$B582,Vöruskrá!$B:$B,0)),"")</f>
        <v xml:space="preserve">Grænmeti </v>
      </c>
      <c r="D536" s="115" t="str">
        <f>Réttabanki!$D582</f>
        <v>Hvítlaukur 95%, repjuolía 4%, mjólkursýra (E270) 1%.</v>
      </c>
      <c r="E536" s="91">
        <f>Réttabanki!$U582</f>
        <v>0</v>
      </c>
    </row>
    <row r="537" spans="1:5">
      <c r="A537">
        <f>Réttabanki!$X583</f>
        <v>0</v>
      </c>
      <c r="B537" t="str">
        <f>Réttabanki!$B583</f>
        <v>Borðsalt</v>
      </c>
      <c r="C537" t="str">
        <f>IFERROR(INDEX(Vöruskrá!$E:$E,MATCH(Réttabanki!$B583,Vöruskrá!$B:$B,0)),"")</f>
        <v xml:space="preserve">Krydd </v>
      </c>
      <c r="D537" s="115" t="str">
        <f>Réttabanki!$D583</f>
        <v>Salt (salt, kekkjavarnarefni E535, lyftiefni E500).</v>
      </c>
      <c r="E537" s="91">
        <f>Réttabanki!$U583</f>
        <v>0</v>
      </c>
    </row>
    <row r="538" spans="1:5">
      <c r="A538">
        <f>Réttabanki!$X584</f>
        <v>0</v>
      </c>
      <c r="B538" t="str">
        <f>Réttabanki!$B584</f>
        <v>Kúmen (cumin)</v>
      </c>
      <c r="C538" t="str">
        <f>IFERROR(INDEX(Vöruskrá!$E:$E,MATCH(Réttabanki!$B584,Vöruskrá!$B:$B,0)),"")</f>
        <v>Krydd</v>
      </c>
      <c r="D538" s="115" t="str">
        <f>Réttabanki!$D584</f>
        <v>Kúmenfræ 100% (Cuminum cyminum)</v>
      </c>
      <c r="E538" s="91">
        <f>Réttabanki!$U584</f>
        <v>0</v>
      </c>
    </row>
    <row r="539" spans="1:5">
      <c r="A539">
        <f>Réttabanki!$X585</f>
        <v>0</v>
      </c>
      <c r="B539" t="str">
        <f>Réttabanki!$B585</f>
        <v>Svartur pipar, malaður</v>
      </c>
      <c r="C539" t="str">
        <f>IFERROR(INDEX(Vöruskrá!$E:$E,MATCH(Réttabanki!$B585,Vöruskrá!$B:$B,0)),"")</f>
        <v>Krydd</v>
      </c>
      <c r="D539" s="115" t="str">
        <f>Réttabanki!$D585</f>
        <v>Svartur pipar 100% (Piper nigrum), hitaþurrkað.</v>
      </c>
      <c r="E539" s="91">
        <f>Réttabanki!$U585</f>
        <v>0</v>
      </c>
    </row>
    <row r="540" spans="1:5">
      <c r="A540">
        <f>Réttabanki!$X586</f>
        <v>0</v>
      </c>
      <c r="B540" t="str">
        <f>Réttabanki!$B586</f>
        <v>Paprikuduft</v>
      </c>
      <c r="C540" t="str">
        <f>IFERROR(INDEX(Vöruskrá!$E:$E,MATCH(Réttabanki!$B586,Vöruskrá!$B:$B,0)),"")</f>
        <v>Krydd</v>
      </c>
      <c r="D540" s="115" t="str">
        <f>Réttabanki!$D586</f>
        <v>Þurrkuð og möluð paprika (Capsicum annuum)</v>
      </c>
      <c r="E540" s="91">
        <f>Réttabanki!$U586</f>
        <v>0</v>
      </c>
    </row>
    <row r="541" spans="1:5">
      <c r="A541">
        <f>Réttabanki!$X587</f>
        <v>0</v>
      </c>
      <c r="B541" t="str">
        <f>Réttabanki!$B587</f>
        <v>Chiliduft mild</v>
      </c>
      <c r="C541" t="str">
        <f>IFERROR(INDEX(Vöruskrá!$E:$E,MATCH(Réttabanki!$B587,Vöruskrá!$B:$B,0)),"")</f>
        <v>Krydd</v>
      </c>
      <c r="D541" s="115" t="str">
        <f>Réttabanki!$D587</f>
        <v>Chilipipar 100% (Capsicum annuum).</v>
      </c>
      <c r="E541" s="91">
        <f>Réttabanki!$U587</f>
        <v>0</v>
      </c>
    </row>
    <row r="542" spans="1:5">
      <c r="A542">
        <f>Réttabanki!$X588</f>
        <v>0</v>
      </c>
      <c r="B542" t="str">
        <f>Réttabanki!$B588</f>
        <v>Oregano</v>
      </c>
      <c r="C542" t="str">
        <f>IFERROR(INDEX(Vöruskrá!$E:$E,MATCH(Réttabanki!$B588,Vöruskrá!$B:$B,0)),"")</f>
        <v>Krydd</v>
      </c>
      <c r="D542" s="115" t="str">
        <f>Réttabanki!$D588</f>
        <v>Oregano 100% (Origanum vulgare L.).</v>
      </c>
      <c r="E542" s="91">
        <f>Réttabanki!$U588</f>
        <v>0</v>
      </c>
    </row>
    <row r="543" spans="1:5">
      <c r="A543">
        <f>Réttabanki!$X589</f>
        <v>0</v>
      </c>
      <c r="B543" t="str">
        <f>Réttabanki!$B589</f>
        <v>Lárviðarlauf, heil</v>
      </c>
      <c r="C543" t="str">
        <f>IFERROR(INDEX(Vöruskrá!$E:$E,MATCH(Réttabanki!$B589,Vöruskrá!$B:$B,0)),"")</f>
        <v>Krydd</v>
      </c>
      <c r="D543" s="115" t="str">
        <f>Réttabanki!$D589</f>
        <v>Lárviðarlauf 100% (Laurus nobilis).</v>
      </c>
      <c r="E543" s="91">
        <f>Réttabanki!$U589</f>
        <v>0</v>
      </c>
    </row>
    <row r="544" spans="1:5">
      <c r="A544">
        <f>Réttabanki!$X590</f>
        <v>0</v>
      </c>
      <c r="B544" t="str">
        <f>Réttabanki!$B590</f>
        <v>Crystal Sugar (Sykur)</v>
      </c>
      <c r="C544" t="str">
        <f>IFERROR(INDEX(Vöruskrá!$E:$E,MATCH(Réttabanki!$B590,Vöruskrá!$B:$B,0)),"")</f>
        <v>Kornvörur og hráefni</v>
      </c>
      <c r="D544" s="115" t="str">
        <f>Réttabanki!$D590</f>
        <v>Súkrósi</v>
      </c>
      <c r="E544" s="91">
        <f>Réttabanki!$U590</f>
        <v>0</v>
      </c>
    </row>
    <row r="545" spans="1:5">
      <c r="A545">
        <f>Réttabanki!$X591</f>
        <v>0</v>
      </c>
      <c r="B545" t="str">
        <f>Réttabanki!$B591</f>
        <v>Kjúklinga lærakjöt Rodizio</v>
      </c>
      <c r="C545" t="str">
        <f>IFERROR(INDEX(Vöruskrá!$E:$E,MATCH(Réttabanki!$B591,Vöruskrá!$B:$B,0)),"")</f>
        <v>Kjöt / Alifuglar</v>
      </c>
      <c r="D545" s="115" t="str">
        <f>Réttabanki!$D591</f>
        <v>Úrbeinuð skinnlaus kjúklingalæri (83%), vatn, salt, jurtaolia (repju og palma olia), sykur, mango chutney, ávaxtaþykkni, sýrustillir (E500), krydd reykbragðefni, rotvarnarefni (E262), þráavarnarefni (E320)</v>
      </c>
      <c r="E545" s="91">
        <f>Réttabanki!$U591</f>
        <v>0</v>
      </c>
    </row>
    <row r="546" spans="1:5">
      <c r="A546">
        <f>Réttabanki!$X592</f>
        <v>0</v>
      </c>
      <c r="B546" t="str">
        <f>Réttabanki!$B592</f>
        <v>Vatn</v>
      </c>
      <c r="C546" t="str">
        <f>IFERROR(INDEX(Vöruskrá!$E:$E,MATCH(Réttabanki!$B592,Vöruskrá!$B:$B,0)),"")</f>
        <v>Kornvörur og hráefni</v>
      </c>
      <c r="D546" s="115" t="str">
        <f>Réttabanki!$D592</f>
        <v>Vatn</v>
      </c>
      <c r="E546" s="91">
        <f>Réttabanki!$U592</f>
        <v>0</v>
      </c>
    </row>
    <row r="547" spans="1:5">
      <c r="A547">
        <f>Réttabanki!$X594</f>
        <v>0</v>
      </c>
      <c r="B547" t="str">
        <f>Réttabanki!$B594</f>
        <v>Lambakjöt teningar</v>
      </c>
      <c r="C547" t="str">
        <f>IFERROR(INDEX(Vöruskrá!$E:$E,MATCH(Réttabanki!$B594,Vöruskrá!$B:$B,0)),"")</f>
        <v>Kjöt / Alifuglar</v>
      </c>
      <c r="D547" s="115" t="str">
        <f>Réttabanki!$D594</f>
        <v>Lambakjöt 100% (Ísland)</v>
      </c>
      <c r="E547" s="91">
        <f>Réttabanki!$U594</f>
        <v>0</v>
      </c>
    </row>
    <row r="548" spans="1:5">
      <c r="A548">
        <f>Réttabanki!$X595</f>
        <v>0</v>
      </c>
      <c r="B548" t="str">
        <f>Réttabanki!$B595</f>
        <v>Kartöflur (ferskar)</v>
      </c>
      <c r="C548" t="str">
        <f>IFERROR(INDEX(Vöruskrá!$E:$E,MATCH(Réttabanki!$B595,Vöruskrá!$B:$B,0)),"")</f>
        <v>Grænmeti</v>
      </c>
      <c r="D548" s="115" t="str">
        <f>Réttabanki!$D595</f>
        <v>Kartöflur</v>
      </c>
      <c r="E548" s="91">
        <f>Réttabanki!$U595</f>
        <v>0</v>
      </c>
    </row>
    <row r="549" spans="1:5">
      <c r="A549">
        <f>Réttabanki!$X596</f>
        <v>0</v>
      </c>
      <c r="B549" t="str">
        <f>Réttabanki!$B596</f>
        <v>Gulrætur (ferskar)</v>
      </c>
      <c r="C549" t="str">
        <f>IFERROR(INDEX(Vöruskrá!$E:$E,MATCH(Réttabanki!$B596,Vöruskrá!$B:$B,0)),"")</f>
        <v>Grænmeti</v>
      </c>
      <c r="D549" s="115" t="str">
        <f>Réttabanki!$D596</f>
        <v>Gulrætur</v>
      </c>
      <c r="E549" s="91">
        <f>Réttabanki!$U596</f>
        <v>0</v>
      </c>
    </row>
    <row r="550" spans="1:5">
      <c r="A550">
        <f>Réttabanki!$X597</f>
        <v>0</v>
      </c>
      <c r="B550" t="str">
        <f>Réttabanki!$B597</f>
        <v>Rófur</v>
      </c>
      <c r="C550" t="str">
        <f>IFERROR(INDEX(Vöruskrá!$E:$E,MATCH(Réttabanki!$B597,Vöruskrá!$B:$B,0)),"")</f>
        <v>Grænmeti</v>
      </c>
      <c r="D550" s="115" t="str">
        <f>Réttabanki!$D597</f>
        <v>Rófur</v>
      </c>
      <c r="E550" s="91">
        <f>Réttabanki!$U597</f>
        <v>0</v>
      </c>
    </row>
    <row r="551" spans="1:5">
      <c r="A551">
        <f>Réttabanki!$X598</f>
        <v>0</v>
      </c>
      <c r="B551" t="str">
        <f>Réttabanki!$B598</f>
        <v>Sellerí (ferskt)</v>
      </c>
      <c r="C551" t="str">
        <f>IFERROR(INDEX(Vöruskrá!$E:$E,MATCH(Réttabanki!$B598,Vöruskrá!$B:$B,0)),"")</f>
        <v xml:space="preserve">Grænmeti </v>
      </c>
      <c r="D551" s="115" t="str">
        <f>Réttabanki!$D598</f>
        <v>**Sellerí**</v>
      </c>
      <c r="E551" s="91">
        <f>Réttabanki!$U598</f>
        <v>0</v>
      </c>
    </row>
    <row r="552" spans="1:5">
      <c r="A552">
        <f>Réttabanki!$X599</f>
        <v>0</v>
      </c>
      <c r="B552" t="str">
        <f>Réttabanki!$B599</f>
        <v>Laukur (ferskur)</v>
      </c>
      <c r="C552" t="str">
        <f>IFERROR(INDEX(Vöruskrá!$E:$E,MATCH(Réttabanki!$B599,Vöruskrá!$B:$B,0)),"")</f>
        <v>Grænmeti</v>
      </c>
      <c r="D552" s="115" t="str">
        <f>Réttabanki!$D599</f>
        <v>Laukur</v>
      </c>
      <c r="E552" s="91">
        <f>Réttabanki!$U599</f>
        <v>0</v>
      </c>
    </row>
    <row r="553" spans="1:5">
      <c r="A553">
        <f>Réttabanki!$X600</f>
        <v>0</v>
      </c>
      <c r="B553" t="str">
        <f>Réttabanki!$B600</f>
        <v>Vatn</v>
      </c>
      <c r="C553" t="str">
        <f>IFERROR(INDEX(Vöruskrá!$E:$E,MATCH(Réttabanki!$B600,Vöruskrá!$B:$B,0)),"")</f>
        <v>Kornvörur og hráefni</v>
      </c>
      <c r="D553" s="115" t="str">
        <f>Réttabanki!$D600</f>
        <v>Vatn</v>
      </c>
      <c r="E553" s="91">
        <f>Réttabanki!$U600</f>
        <v>0</v>
      </c>
    </row>
    <row r="554" spans="1:5">
      <c r="A554">
        <f>Réttabanki!$X601</f>
        <v>0</v>
      </c>
      <c r="B554" t="str">
        <f>Réttabanki!$B601</f>
        <v>Nautakraftur Vegan</v>
      </c>
      <c r="C554" t="str">
        <f>IFERROR(INDEX(Vöruskrá!$E:$E,MATCH(Réttabanki!$B601,Vöruskrá!$B:$B,0)),"")</f>
        <v>Sósur / Dressingar / Kraftar</v>
      </c>
      <c r="D554" s="115" t="str">
        <f>Réttabanki!$D601</f>
        <v>Grænmetiskraftur (vatn, laukur, gulrótþykkni, tómatur, **sellerí**rót, jurtaextrakt), bragðefni, glúkósasíróp, gerþykkni, salt, litarefni (karamellusykur), repjuolía, maltódextrín, sykur.</v>
      </c>
      <c r="E554" s="91">
        <f>Réttabanki!$U601</f>
        <v>0</v>
      </c>
    </row>
    <row r="555" spans="1:5">
      <c r="A555">
        <f>Réttabanki!$X602</f>
        <v>0</v>
      </c>
      <c r="B555" t="str">
        <f>Réttabanki!$B602</f>
        <v>Borðsalt</v>
      </c>
      <c r="C555" t="str">
        <f>IFERROR(INDEX(Vöruskrá!$E:$E,MATCH(Réttabanki!$B602,Vöruskrá!$B:$B,0)),"")</f>
        <v xml:space="preserve">Krydd </v>
      </c>
      <c r="D555" s="115" t="str">
        <f>Réttabanki!$D602</f>
        <v>Salt (salt, kekkjavarnarefni E535, lyftiefni E500).</v>
      </c>
      <c r="E555" s="91">
        <f>Réttabanki!$U602</f>
        <v>0</v>
      </c>
    </row>
    <row r="556" spans="1:5">
      <c r="A556">
        <f>Réttabanki!$X603</f>
        <v>0</v>
      </c>
      <c r="B556" t="str">
        <f>Réttabanki!$B603</f>
        <v>Svartur pipar, malaður</v>
      </c>
      <c r="C556" t="str">
        <f>IFERROR(INDEX(Vöruskrá!$E:$E,MATCH(Réttabanki!$B603,Vöruskrá!$B:$B,0)),"")</f>
        <v>Krydd</v>
      </c>
      <c r="D556" s="115" t="str">
        <f>Réttabanki!$D603</f>
        <v>Svartur pipar 100% (Piper nigrum), hitaþurrkað.</v>
      </c>
      <c r="E556" s="91">
        <f>Réttabanki!$U603</f>
        <v>0</v>
      </c>
    </row>
    <row r="557" spans="1:5">
      <c r="A557">
        <f>Réttabanki!$X604</f>
        <v>0</v>
      </c>
      <c r="B557" t="str">
        <f>Réttabanki!$B604</f>
        <v>Lárviðarlauf, heil</v>
      </c>
      <c r="C557" t="str">
        <f>IFERROR(INDEX(Vöruskrá!$E:$E,MATCH(Réttabanki!$B604,Vöruskrá!$B:$B,0)),"")</f>
        <v>Krydd</v>
      </c>
      <c r="D557" s="115" t="str">
        <f>Réttabanki!$D604</f>
        <v>Lárviðarlauf 100% (Laurus nobilis).</v>
      </c>
      <c r="E557" s="91">
        <f>Réttabanki!$U604</f>
        <v>0</v>
      </c>
    </row>
    <row r="558" spans="1:5">
      <c r="A558">
        <f>Réttabanki!$X605</f>
        <v>0</v>
      </c>
      <c r="B558" t="str">
        <f>Réttabanki!$B605</f>
        <v>Timían</v>
      </c>
      <c r="C558">
        <f>IFERROR(INDEX(Vöruskrá!$E:$E,MATCH(Réttabanki!$B605,Vöruskrá!$B:$B,0)),"")</f>
        <v>0</v>
      </c>
      <c r="D558" s="115">
        <f>Réttabanki!$D605</f>
        <v>0</v>
      </c>
      <c r="E558" s="91">
        <f>Réttabanki!$U605</f>
        <v>0</v>
      </c>
    </row>
    <row r="559" spans="1:5">
      <c r="A559">
        <f>Réttabanki!$X607</f>
        <v>0</v>
      </c>
      <c r="B559" t="str">
        <f>Réttabanki!$B607</f>
        <v>Rauðar linsur</v>
      </c>
      <c r="C559" t="str">
        <f>IFERROR(INDEX(Vöruskrá!$E:$E,MATCH(Réttabanki!$B607,Vöruskrá!$B:$B,0)),"")</f>
        <v>Kornvörur oghráefni</v>
      </c>
      <c r="D559" s="115" t="str">
        <f>Réttabanki!$D607</f>
        <v>Rauðar linsubaunir</v>
      </c>
      <c r="E559" s="91">
        <f>Réttabanki!$U607</f>
        <v>0</v>
      </c>
    </row>
    <row r="560" spans="1:5">
      <c r="A560">
        <f>Réttabanki!$X608</f>
        <v>0</v>
      </c>
      <c r="B560" t="str">
        <f>Réttabanki!$B608</f>
        <v>Maukaðir tómatar</v>
      </c>
      <c r="C560" t="str">
        <f>IFERROR(INDEX(Vöruskrá!$E:$E,MATCH(Réttabanki!$B608,Vöruskrá!$B:$B,0)),"")</f>
        <v>Niðursuðuvörur</v>
      </c>
      <c r="D560" s="115" t="str">
        <f>Réttabanki!$D608</f>
        <v>Tómatar 100%.</v>
      </c>
      <c r="E560" s="91">
        <f>Réttabanki!$U608</f>
        <v>0</v>
      </c>
    </row>
    <row r="561" spans="1:5">
      <c r="A561">
        <f>Réttabanki!$X609</f>
        <v>0</v>
      </c>
      <c r="B561" t="str">
        <f>Réttabanki!$B609</f>
        <v>Kókosmjólk Roland Coconut Milk</v>
      </c>
      <c r="C561" t="str">
        <f>IFERROR(INDEX(Vöruskrá!$E:$E,MATCH(Réttabanki!$B609,Vöruskrá!$B:$B,0)),"")</f>
        <v>Niðursuðuvörur</v>
      </c>
      <c r="D561" s="115" t="str">
        <f>Réttabanki!$D609</f>
        <v>Kókosmjólk, vatn, gúargúmmí.</v>
      </c>
      <c r="E561" s="91">
        <f>Réttabanki!$U609</f>
        <v>0</v>
      </c>
    </row>
    <row r="562" spans="1:5">
      <c r="A562">
        <f>Réttabanki!$X610</f>
        <v>0</v>
      </c>
      <c r="B562" t="str">
        <f>Réttabanki!$B610</f>
        <v>Knorr grænmetiskraftur þurr</v>
      </c>
      <c r="C562" t="str">
        <f>IFERROR(INDEX(Vöruskrá!$E:$E,MATCH(Réttabanki!$B610,Vöruskrá!$B:$B,0)),"")</f>
        <v>Sósur / Dressingar / Kraftar</v>
      </c>
      <c r="D562" s="115" t="str">
        <f>Réttabanki!$D610</f>
        <v>Salt, maltódextrín, grænmetisduft 11% (laukur, gulrætur, gulrótarsafaduft, blaðlaukur), sterkja (maís, kartöflur), sykur, gerþykkni, bragðefni, krydd.</v>
      </c>
      <c r="E562" s="91">
        <f>Réttabanki!$U610</f>
        <v>0</v>
      </c>
    </row>
    <row r="563" spans="1:5">
      <c r="A563">
        <f>Réttabanki!$X611</f>
        <v>0</v>
      </c>
      <c r="B563" t="str">
        <f>Réttabanki!$B611</f>
        <v>Laukur (ferskur)</v>
      </c>
      <c r="C563" t="str">
        <f>IFERROR(INDEX(Vöruskrá!$E:$E,MATCH(Réttabanki!$B611,Vöruskrá!$B:$B,0)),"")</f>
        <v>Grænmeti</v>
      </c>
      <c r="D563" s="115" t="str">
        <f>Réttabanki!$D611</f>
        <v>Laukur</v>
      </c>
      <c r="E563" s="91">
        <f>Réttabanki!$U611</f>
        <v>0</v>
      </c>
    </row>
    <row r="564" spans="1:5">
      <c r="A564">
        <f>Réttabanki!$X612</f>
        <v>0</v>
      </c>
      <c r="B564" t="str">
        <f>Réttabanki!$B612</f>
        <v>Hvítlaukur (ferskur)</v>
      </c>
      <c r="C564" t="str">
        <f>IFERROR(INDEX(Vöruskrá!$E:$E,MATCH(Réttabanki!$B612,Vöruskrá!$B:$B,0)),"")</f>
        <v xml:space="preserve">Grænmeti </v>
      </c>
      <c r="D564" s="115" t="str">
        <f>Réttabanki!$D612</f>
        <v>Hvítlaukur</v>
      </c>
      <c r="E564" s="91">
        <f>Réttabanki!$U612</f>
        <v>0</v>
      </c>
    </row>
    <row r="565" spans="1:5">
      <c r="A565">
        <f>Réttabanki!$X613</f>
        <v>0</v>
      </c>
      <c r="B565" t="str">
        <f>Réttabanki!$B613</f>
        <v>Karríduft (Curry powder)</v>
      </c>
      <c r="C565" t="str">
        <f>IFERROR(INDEX(Vöruskrá!$E:$E,MATCH(Réttabanki!$B613,Vöruskrá!$B:$B,0)),"")</f>
        <v>Krydd</v>
      </c>
      <c r="D565" s="115" t="str">
        <f>Réttabanki!$D613</f>
        <v>Túrmerik, dillfræ, fenugreek (grikkjasmári), kóríander, cayennepipar, svartur pipar, negull.</v>
      </c>
      <c r="E565" s="91">
        <f>Réttabanki!$U613</f>
        <v>0</v>
      </c>
    </row>
    <row r="566" spans="1:5">
      <c r="A566">
        <f>Réttabanki!$X614</f>
        <v>0</v>
      </c>
      <c r="B566" t="str">
        <f>Réttabanki!$B614</f>
        <v>Kúmen (cumin)</v>
      </c>
      <c r="C566" t="str">
        <f>IFERROR(INDEX(Vöruskrá!$E:$E,MATCH(Réttabanki!$B614,Vöruskrá!$B:$B,0)),"")</f>
        <v>Krydd</v>
      </c>
      <c r="D566" s="115" t="str">
        <f>Réttabanki!$D614</f>
        <v>Kúmenfræ 100% (Cuminum cyminum)</v>
      </c>
      <c r="E566" s="91">
        <f>Réttabanki!$U614</f>
        <v>0</v>
      </c>
    </row>
    <row r="567" spans="1:5">
      <c r="A567">
        <f>Réttabanki!$X615</f>
        <v>0</v>
      </c>
      <c r="B567" t="str">
        <f>Réttabanki!$B615</f>
        <v>Engifer (ferskur)</v>
      </c>
      <c r="C567" t="str">
        <f>IFERROR(INDEX(Vöruskrá!$E:$E,MATCH(Réttabanki!$B615,Vöruskrá!$B:$B,0)),"")</f>
        <v>Krydd</v>
      </c>
      <c r="D567" s="115" t="str">
        <f>Réttabanki!$D615</f>
        <v>Engifer</v>
      </c>
      <c r="E567" s="91">
        <f>Réttabanki!$U615</f>
        <v>0</v>
      </c>
    </row>
    <row r="568" spans="1:5">
      <c r="A568">
        <f>Réttabanki!$X616</f>
        <v>0</v>
      </c>
      <c r="B568" t="str">
        <f>Réttabanki!$B616</f>
        <v>Tómatpuré Doppio Concentrato 800 g (Menu)</v>
      </c>
      <c r="C568" t="str">
        <f>IFERROR(INDEX(Vöruskrá!$E:$E,MATCH(Réttabanki!$B616,Vöruskrá!$B:$B,0)),"")</f>
        <v>Niðursuðuvörur</v>
      </c>
      <c r="D568" s="115" t="str">
        <f>Réttabanki!$D616</f>
        <v>Tómatar</v>
      </c>
      <c r="E568" s="91">
        <f>Réttabanki!$U616</f>
        <v>0</v>
      </c>
    </row>
    <row r="569" spans="1:5">
      <c r="A569">
        <f>Réttabanki!$X617</f>
        <v>0</v>
      </c>
      <c r="B569" t="str">
        <f>Réttabanki!$B617</f>
        <v>Borðsalt</v>
      </c>
      <c r="C569" t="str">
        <f>IFERROR(INDEX(Vöruskrá!$E:$E,MATCH(Réttabanki!$B617,Vöruskrá!$B:$B,0)),"")</f>
        <v xml:space="preserve">Krydd </v>
      </c>
      <c r="D569" s="115" t="str">
        <f>Réttabanki!$D617</f>
        <v>Salt (salt, kekkjavarnarefni E535, lyftiefni E500).</v>
      </c>
      <c r="E569" s="91">
        <f>Réttabanki!$U617</f>
        <v>0</v>
      </c>
    </row>
    <row r="570" spans="1:5">
      <c r="A570">
        <f>Réttabanki!$X618</f>
        <v>0</v>
      </c>
      <c r="B570" t="str">
        <f>Réttabanki!$B618</f>
        <v>Repjuolía</v>
      </c>
      <c r="C570" t="str">
        <f>IFERROR(INDEX(Vöruskrá!$E:$E,MATCH(Réttabanki!$B618,Vöruskrá!$B:$B,0)),"")</f>
        <v>Kornvörur og hráefni</v>
      </c>
      <c r="D570" s="115" t="str">
        <f>Réttabanki!$D618</f>
        <v>Repjuolía</v>
      </c>
      <c r="E570" s="91">
        <f>Réttabanki!$U618</f>
        <v>0</v>
      </c>
    </row>
    <row r="571" spans="1:5">
      <c r="A571">
        <f>Réttabanki!$X619</f>
        <v>0</v>
      </c>
      <c r="B571" t="str">
        <f>Réttabanki!$B619</f>
        <v>Kóríander (ferskur)</v>
      </c>
      <c r="C571" t="str">
        <f>IFERROR(INDEX(Vöruskrá!$E:$E,MATCH(Réttabanki!$B619,Vöruskrá!$B:$B,0)),"")</f>
        <v>Krydd</v>
      </c>
      <c r="D571" s="115" t="str">
        <f>Réttabanki!$D619</f>
        <v>Kóriander</v>
      </c>
      <c r="E571" s="91">
        <f>Réttabanki!$U619</f>
        <v>0</v>
      </c>
    </row>
    <row r="572" spans="1:5">
      <c r="A572">
        <f>Réttabanki!$X621</f>
        <v>0</v>
      </c>
      <c r="B572" t="str">
        <f>Réttabanki!$B621</f>
        <v>Aspas</v>
      </c>
      <c r="C572" t="str">
        <f>IFERROR(INDEX(Vöruskrá!$E:$E,MATCH(Réttabanki!$B621,Vöruskrá!$B:$B,0)),"")</f>
        <v>Grænmeti</v>
      </c>
      <c r="D572" s="115">
        <f>Réttabanki!$D621</f>
        <v>0</v>
      </c>
      <c r="E572" s="91">
        <f>Réttabanki!$U621</f>
        <v>0</v>
      </c>
    </row>
    <row r="573" spans="1:5">
      <c r="A573">
        <f>Réttabanki!$X622</f>
        <v>0</v>
      </c>
      <c r="B573" t="str">
        <f>Réttabanki!$B622</f>
        <v>Knorr grænmetiskraftur þurr</v>
      </c>
      <c r="C573" t="str">
        <f>IFERROR(INDEX(Vöruskrá!$E:$E,MATCH(Réttabanki!$B622,Vöruskrá!$B:$B,0)),"")</f>
        <v>Sósur / Dressingar / Kraftar</v>
      </c>
      <c r="D573" s="115" t="str">
        <f>Réttabanki!$D622</f>
        <v>Salt, maltódextrín, grænmetisduft 11% (laukur, gulrætur, gulrótarsafaduft, blaðlaukur), sterkja (maís, kartöflur), sykur, gerþykkni, bragðefni, krydd.</v>
      </c>
      <c r="E573" s="91">
        <f>Réttabanki!$U622</f>
        <v>0</v>
      </c>
    </row>
    <row r="574" spans="1:5">
      <c r="A574">
        <f>Réttabanki!$X623</f>
        <v>0</v>
      </c>
      <c r="B574" t="str">
        <f>Réttabanki!$B623</f>
        <v>Matreiðslurjómi (MS)</v>
      </c>
      <c r="C574" t="str">
        <f>IFERROR(INDEX(Vöruskrá!$E:$E,MATCH(Réttabanki!$B623,Vöruskrá!$B:$B,0)),"")</f>
        <v>mjólkurvörur</v>
      </c>
      <c r="D574" s="115" t="str">
        <f>Réttabanki!$D623</f>
        <v>Rjómi (**mjólk**)</v>
      </c>
      <c r="E574" s="91">
        <f>Réttabanki!$U623</f>
        <v>0</v>
      </c>
    </row>
    <row r="575" spans="1:5">
      <c r="A575">
        <f>Réttabanki!$X624</f>
        <v>0</v>
      </c>
      <c r="B575" t="str">
        <f>Réttabanki!$B624</f>
        <v>Smjör 500 g</v>
      </c>
      <c r="C575" t="str">
        <f>IFERROR(INDEX(Vöruskrá!$E:$E,MATCH(Réttabanki!$B624,Vöruskrá!$B:$B,0)),"")</f>
        <v>Mjólkurvörur</v>
      </c>
      <c r="D575" s="115" t="str">
        <f>Réttabanki!$D624</f>
        <v>**Rjómi**, salt.</v>
      </c>
      <c r="E575" s="91">
        <f>Réttabanki!$U624</f>
        <v>0</v>
      </c>
    </row>
    <row r="576" spans="1:5">
      <c r="A576">
        <f>Réttabanki!$X625</f>
        <v>0</v>
      </c>
      <c r="B576" t="str">
        <f>Réttabanki!$B625</f>
        <v>Laukur (ferskur)</v>
      </c>
      <c r="C576" t="str">
        <f>IFERROR(INDEX(Vöruskrá!$E:$E,MATCH(Réttabanki!$B625,Vöruskrá!$B:$B,0)),"")</f>
        <v>Grænmeti</v>
      </c>
      <c r="D576" s="115" t="str">
        <f>Réttabanki!$D625</f>
        <v>Laukur</v>
      </c>
      <c r="E576" s="91">
        <f>Réttabanki!$U625</f>
        <v>0</v>
      </c>
    </row>
    <row r="577" spans="1:5">
      <c r="A577">
        <f>Réttabanki!$X626</f>
        <v>0</v>
      </c>
      <c r="B577" t="str">
        <f>Réttabanki!$B626</f>
        <v>Hvítlaukur (ferskur)</v>
      </c>
      <c r="C577" t="str">
        <f>IFERROR(INDEX(Vöruskrá!$E:$E,MATCH(Réttabanki!$B626,Vöruskrá!$B:$B,0)),"")</f>
        <v xml:space="preserve">Grænmeti </v>
      </c>
      <c r="D577" s="115" t="str">
        <f>Réttabanki!$D626</f>
        <v>Hvítlaukur</v>
      </c>
      <c r="E577" s="91">
        <f>Réttabanki!$U626</f>
        <v>0</v>
      </c>
    </row>
    <row r="578" spans="1:5">
      <c r="A578">
        <f>Réttabanki!$X627</f>
        <v>0</v>
      </c>
      <c r="B578" t="str">
        <f>Réttabanki!$B627</f>
        <v>Borðsalt</v>
      </c>
      <c r="C578" t="str">
        <f>IFERROR(INDEX(Vöruskrá!$E:$E,MATCH(Réttabanki!$B627,Vöruskrá!$B:$B,0)),"")</f>
        <v xml:space="preserve">Krydd </v>
      </c>
      <c r="D578" s="115" t="str">
        <f>Réttabanki!$D627</f>
        <v>Salt (salt, kekkjavarnarefni E535, lyftiefni E500).</v>
      </c>
      <c r="E578" s="91">
        <f>Réttabanki!$U627</f>
        <v>0</v>
      </c>
    </row>
    <row r="579" spans="1:5">
      <c r="A579">
        <f>Réttabanki!$X628</f>
        <v>0</v>
      </c>
      <c r="B579" t="str">
        <f>Réttabanki!$B628</f>
        <v>Hvítur pipar</v>
      </c>
      <c r="C579" t="str">
        <f>IFERROR(INDEX(Vöruskrá!$E:$E,MATCH(Réttabanki!$B628,Vöruskrá!$B:$B,0)),"")</f>
        <v>Krydd</v>
      </c>
      <c r="D579" s="115" t="str">
        <f>Réttabanki!$D628</f>
        <v>100% malaður hvítur pipar (piper nigrum l.)</v>
      </c>
      <c r="E579" s="91">
        <f>Réttabanki!$U628</f>
        <v>0</v>
      </c>
    </row>
    <row r="580" spans="1:5">
      <c r="A580">
        <f>Réttabanki!$X629</f>
        <v>0</v>
      </c>
      <c r="B580" t="str">
        <f>Réttabanki!$B629</f>
        <v>Sítrónusafi</v>
      </c>
      <c r="C580" t="str">
        <f>IFERROR(INDEX(Vöruskrá!$E:$E,MATCH(Réttabanki!$B629,Vöruskrá!$B:$B,0)),"")</f>
        <v>Sósur / Dressingar / Kraftar</v>
      </c>
      <c r="D580" s="115" t="str">
        <f>Réttabanki!$D629</f>
        <v>Sítrónusafi, rotvarnarefni (E224)</v>
      </c>
      <c r="E580" s="91">
        <f>Réttabanki!$U629</f>
        <v>0</v>
      </c>
    </row>
    <row r="581" spans="1:5">
      <c r="A581">
        <f>Réttabanki!$X631</f>
        <v>0</v>
      </c>
      <c r="B581" t="str">
        <f>Réttabanki!$B631</f>
        <v>Sveppir (ferskir)</v>
      </c>
      <c r="C581" t="str">
        <f>IFERROR(INDEX(Vöruskrá!$E:$E,MATCH(Réttabanki!$B631,Vöruskrá!$B:$B,0)),"")</f>
        <v>Grænmeti</v>
      </c>
      <c r="D581" s="115" t="str">
        <f>Réttabanki!$D631</f>
        <v>Sveppir</v>
      </c>
      <c r="E581" s="91">
        <f>Réttabanki!$U631</f>
        <v>0</v>
      </c>
    </row>
    <row r="582" spans="1:5">
      <c r="A582">
        <f>Réttabanki!$X632</f>
        <v>0</v>
      </c>
      <c r="B582" t="str">
        <f>Réttabanki!$B632</f>
        <v>Knorr grænmetiskraftur þurr</v>
      </c>
      <c r="C582" t="str">
        <f>IFERROR(INDEX(Vöruskrá!$E:$E,MATCH(Réttabanki!$B632,Vöruskrá!$B:$B,0)),"")</f>
        <v>Sósur / Dressingar / Kraftar</v>
      </c>
      <c r="D582" s="115" t="str">
        <f>Réttabanki!$D632</f>
        <v>Salt, maltódextrín, grænmetisduft 11% (laukur, gulrætur, gulrótarsafaduft, blaðlaukur), sterkja (maís, kartöflur), sykur, gerþykkni, bragðefni, krydd.</v>
      </c>
      <c r="E582" s="91">
        <f>Réttabanki!$U632</f>
        <v>0</v>
      </c>
    </row>
    <row r="583" spans="1:5">
      <c r="A583">
        <f>Réttabanki!$X633</f>
        <v>0</v>
      </c>
      <c r="B583" t="str">
        <f>Réttabanki!$B633</f>
        <v>Matreiðslurjómi (MS)</v>
      </c>
      <c r="C583" t="str">
        <f>IFERROR(INDEX(Vöruskrá!$E:$E,MATCH(Réttabanki!$B633,Vöruskrá!$B:$B,0)),"")</f>
        <v>mjólkurvörur</v>
      </c>
      <c r="D583" s="115" t="str">
        <f>Réttabanki!$D633</f>
        <v>Rjómi (**mjólk**)</v>
      </c>
      <c r="E583" s="91">
        <f>Réttabanki!$U633</f>
        <v>0</v>
      </c>
    </row>
    <row r="584" spans="1:5">
      <c r="A584">
        <f>Réttabanki!$X634</f>
        <v>0</v>
      </c>
      <c r="B584" t="str">
        <f>Réttabanki!$B634</f>
        <v>Smjör 500 g</v>
      </c>
      <c r="C584" t="str">
        <f>IFERROR(INDEX(Vöruskrá!$E:$E,MATCH(Réttabanki!$B634,Vöruskrá!$B:$B,0)),"")</f>
        <v>Mjólkurvörur</v>
      </c>
      <c r="D584" s="115" t="str">
        <f>Réttabanki!$D634</f>
        <v>**Rjómi**, salt.</v>
      </c>
      <c r="E584" s="91">
        <f>Réttabanki!$U634</f>
        <v>0</v>
      </c>
    </row>
    <row r="585" spans="1:5">
      <c r="A585">
        <f>Réttabanki!$X635</f>
        <v>0</v>
      </c>
      <c r="B585" t="str">
        <f>Réttabanki!$B635</f>
        <v>Laukur (ferskur)</v>
      </c>
      <c r="C585" t="str">
        <f>IFERROR(INDEX(Vöruskrá!$E:$E,MATCH(Réttabanki!$B635,Vöruskrá!$B:$B,0)),"")</f>
        <v>Grænmeti</v>
      </c>
      <c r="D585" s="115" t="str">
        <f>Réttabanki!$D635</f>
        <v>Laukur</v>
      </c>
      <c r="E585" s="91">
        <f>Réttabanki!$U635</f>
        <v>0</v>
      </c>
    </row>
    <row r="586" spans="1:5">
      <c r="A586">
        <f>Réttabanki!$X636</f>
        <v>0</v>
      </c>
      <c r="B586" t="str">
        <f>Réttabanki!$B636</f>
        <v>Hvítlaukur (ferskur)</v>
      </c>
      <c r="C586" t="str">
        <f>IFERROR(INDEX(Vöruskrá!$E:$E,MATCH(Réttabanki!$B636,Vöruskrá!$B:$B,0)),"")</f>
        <v xml:space="preserve">Grænmeti </v>
      </c>
      <c r="D586" s="115" t="str">
        <f>Réttabanki!$D636</f>
        <v>Hvítlaukur</v>
      </c>
      <c r="E586" s="91">
        <f>Réttabanki!$U636</f>
        <v>0</v>
      </c>
    </row>
    <row r="587" spans="1:5">
      <c r="A587">
        <f>Réttabanki!$X637</f>
        <v>0</v>
      </c>
      <c r="B587" t="str">
        <f>Réttabanki!$B637</f>
        <v>Timían</v>
      </c>
      <c r="C587">
        <f>IFERROR(INDEX(Vöruskrá!$E:$E,MATCH(Réttabanki!$B637,Vöruskrá!$B:$B,0)),"")</f>
        <v>0</v>
      </c>
      <c r="D587" s="115">
        <f>Réttabanki!$D637</f>
        <v>0</v>
      </c>
      <c r="E587" s="91">
        <f>Réttabanki!$U637</f>
        <v>0</v>
      </c>
    </row>
    <row r="588" spans="1:5">
      <c r="A588">
        <f>Réttabanki!$X638</f>
        <v>0</v>
      </c>
      <c r="B588" t="str">
        <f>Réttabanki!$B638</f>
        <v>Borðsalt</v>
      </c>
      <c r="C588" t="str">
        <f>IFERROR(INDEX(Vöruskrá!$E:$E,MATCH(Réttabanki!$B638,Vöruskrá!$B:$B,0)),"")</f>
        <v xml:space="preserve">Krydd </v>
      </c>
      <c r="D588" s="115" t="str">
        <f>Réttabanki!$D638</f>
        <v>Salt (salt, kekkjavarnarefni E535, lyftiefni E500).</v>
      </c>
      <c r="E588" s="91">
        <f>Réttabanki!$U638</f>
        <v>0</v>
      </c>
    </row>
    <row r="589" spans="1:5">
      <c r="A589">
        <f>Réttabanki!$X639</f>
        <v>0</v>
      </c>
      <c r="B589" t="str">
        <f>Réttabanki!$B639</f>
        <v>Svartur pipar, malaður</v>
      </c>
      <c r="C589" t="str">
        <f>IFERROR(INDEX(Vöruskrá!$E:$E,MATCH(Réttabanki!$B639,Vöruskrá!$B:$B,0)),"")</f>
        <v>Krydd</v>
      </c>
      <c r="D589" s="115" t="str">
        <f>Réttabanki!$D639</f>
        <v>Svartur pipar 100% (Piper nigrum), hitaþurrkað.</v>
      </c>
      <c r="E589" s="91">
        <f>Réttabanki!$U639</f>
        <v>0</v>
      </c>
    </row>
    <row r="590" spans="1:5">
      <c r="A590">
        <f>Réttabanki!$X640</f>
        <v>0</v>
      </c>
      <c r="B590" t="str">
        <f>Réttabanki!$B640</f>
        <v>Hveiti 2kg (rauður)</v>
      </c>
      <c r="C590" t="str">
        <f>IFERROR(INDEX(Vöruskrá!$E:$E,MATCH(Réttabanki!$B640,Vöruskrá!$B:$B,0)),"")</f>
        <v>Kornvörur og hráefni</v>
      </c>
      <c r="D590" s="115" t="str">
        <f>Réttabanki!$D640</f>
        <v>**Hveiti**, maltað **hveiti**, mjölmeðhöndlunarefni (E 300)</v>
      </c>
      <c r="E590" s="91">
        <f>Réttabanki!$U640</f>
        <v>0</v>
      </c>
    </row>
    <row r="591" spans="1:5">
      <c r="A591">
        <f>Réttabanki!$X641</f>
        <v>0</v>
      </c>
      <c r="B591" t="str">
        <f>Réttabanki!$B641</f>
        <v>Vatn</v>
      </c>
      <c r="C591" t="str">
        <f>IFERROR(INDEX(Vöruskrá!$E:$E,MATCH(Réttabanki!$B641,Vöruskrá!$B:$B,0)),"")</f>
        <v>Kornvörur og hráefni</v>
      </c>
      <c r="D591" s="115" t="str">
        <f>Réttabanki!$D641</f>
        <v>Vatn</v>
      </c>
      <c r="E591" s="91">
        <f>Réttabanki!$U641</f>
        <v>0</v>
      </c>
    </row>
    <row r="592" spans="1:5">
      <c r="A592">
        <f>Réttabanki!$X643</f>
        <v>0</v>
      </c>
      <c r="B592" t="str">
        <f>Réttabanki!$B643</f>
        <v>Maukaðir tómatar</v>
      </c>
      <c r="C592" t="str">
        <f>IFERROR(INDEX(Vöruskrá!$E:$E,MATCH(Réttabanki!$B643,Vöruskrá!$B:$B,0)),"")</f>
        <v>Niðursuðuvörur</v>
      </c>
      <c r="D592" s="115" t="str">
        <f>Réttabanki!$D643</f>
        <v>Tómatar 100%.</v>
      </c>
      <c r="E592" s="91">
        <f>Réttabanki!$U643</f>
        <v>0</v>
      </c>
    </row>
    <row r="593" spans="1:5">
      <c r="A593">
        <f>Réttabanki!$X644</f>
        <v>0</v>
      </c>
      <c r="B593" t="str">
        <f>Réttabanki!$B644</f>
        <v>Knorr grænmetiskraftur þurr</v>
      </c>
      <c r="C593" t="str">
        <f>IFERROR(INDEX(Vöruskrá!$E:$E,MATCH(Réttabanki!$B644,Vöruskrá!$B:$B,0)),"")</f>
        <v>Sósur / Dressingar / Kraftar</v>
      </c>
      <c r="D593" s="115" t="str">
        <f>Réttabanki!$D644</f>
        <v>Salt, maltódextrín, grænmetisduft 11% (laukur, gulrætur, gulrótarsafaduft, blaðlaukur), sterkja (maís, kartöflur), sykur, gerþykkni, bragðefni, krydd.</v>
      </c>
      <c r="E593" s="91">
        <f>Réttabanki!$U644</f>
        <v>0</v>
      </c>
    </row>
    <row r="594" spans="1:5">
      <c r="A594">
        <f>Réttabanki!$X645</f>
        <v>0</v>
      </c>
      <c r="B594" t="str">
        <f>Réttabanki!$B645</f>
        <v>Matreiðslurjómi (MS)</v>
      </c>
      <c r="C594" t="str">
        <f>IFERROR(INDEX(Vöruskrá!$E:$E,MATCH(Réttabanki!$B645,Vöruskrá!$B:$B,0)),"")</f>
        <v>mjólkurvörur</v>
      </c>
      <c r="D594" s="115" t="str">
        <f>Réttabanki!$D645</f>
        <v>Rjómi (**mjólk**)</v>
      </c>
      <c r="E594" s="91">
        <f>Réttabanki!$U645</f>
        <v>0</v>
      </c>
    </row>
    <row r="595" spans="1:5">
      <c r="A595">
        <f>Réttabanki!$X646</f>
        <v>0</v>
      </c>
      <c r="B595" t="str">
        <f>Réttabanki!$B646</f>
        <v>Laukur (ferskur)</v>
      </c>
      <c r="C595" t="str">
        <f>IFERROR(INDEX(Vöruskrá!$E:$E,MATCH(Réttabanki!$B646,Vöruskrá!$B:$B,0)),"")</f>
        <v>Grænmeti</v>
      </c>
      <c r="D595" s="115" t="str">
        <f>Réttabanki!$D646</f>
        <v>Laukur</v>
      </c>
      <c r="E595" s="91">
        <f>Réttabanki!$U646</f>
        <v>0</v>
      </c>
    </row>
    <row r="596" spans="1:5">
      <c r="A596">
        <f>Réttabanki!$X647</f>
        <v>0</v>
      </c>
      <c r="B596" t="str">
        <f>Réttabanki!$B647</f>
        <v>Hvítlaukur (ferskur)</v>
      </c>
      <c r="C596" t="str">
        <f>IFERROR(INDEX(Vöruskrá!$E:$E,MATCH(Réttabanki!$B647,Vöruskrá!$B:$B,0)),"")</f>
        <v xml:space="preserve">Grænmeti </v>
      </c>
      <c r="D596" s="115" t="str">
        <f>Réttabanki!$D647</f>
        <v>Hvítlaukur</v>
      </c>
      <c r="E596" s="91">
        <f>Réttabanki!$U647</f>
        <v>0</v>
      </c>
    </row>
    <row r="597" spans="1:5">
      <c r="A597">
        <f>Réttabanki!$X648</f>
        <v>0</v>
      </c>
      <c r="B597" t="str">
        <f>Réttabanki!$B648</f>
        <v>Crystal Sugar (Sykur)</v>
      </c>
      <c r="C597" t="str">
        <f>IFERROR(INDEX(Vöruskrá!$E:$E,MATCH(Réttabanki!$B648,Vöruskrá!$B:$B,0)),"")</f>
        <v>Kornvörur og hráefni</v>
      </c>
      <c r="D597" s="115" t="str">
        <f>Réttabanki!$D648</f>
        <v>Súkrósi</v>
      </c>
      <c r="E597" s="91">
        <f>Réttabanki!$U648</f>
        <v>0</v>
      </c>
    </row>
    <row r="598" spans="1:5">
      <c r="A598">
        <f>Réttabanki!$X649</f>
        <v>0</v>
      </c>
      <c r="B598" t="str">
        <f>Réttabanki!$B649</f>
        <v>Borðsalt</v>
      </c>
      <c r="C598" t="str">
        <f>IFERROR(INDEX(Vöruskrá!$E:$E,MATCH(Réttabanki!$B649,Vöruskrá!$B:$B,0)),"")</f>
        <v xml:space="preserve">Krydd </v>
      </c>
      <c r="D598" s="115" t="str">
        <f>Réttabanki!$D649</f>
        <v>Salt (salt, kekkjavarnarefni E535, lyftiefni E500).</v>
      </c>
      <c r="E598" s="91">
        <f>Réttabanki!$U649</f>
        <v>0</v>
      </c>
    </row>
    <row r="599" spans="1:5">
      <c r="A599">
        <f>Réttabanki!$X650</f>
        <v>0</v>
      </c>
      <c r="B599" t="str">
        <f>Réttabanki!$B650</f>
        <v>Basilíka</v>
      </c>
      <c r="C599" t="str">
        <f>IFERROR(INDEX(Vöruskrá!$E:$E,MATCH(Réttabanki!$B650,Vöruskrá!$B:$B,0)),"")</f>
        <v>Krydd</v>
      </c>
      <c r="D599" s="115" t="str">
        <f>Réttabanki!$D650</f>
        <v>100% Basilika (Ocimum Basilicum)</v>
      </c>
      <c r="E599" s="91">
        <f>Réttabanki!$U650</f>
        <v>0</v>
      </c>
    </row>
    <row r="600" spans="1:5">
      <c r="A600">
        <f>Réttabanki!$X652</f>
        <v>0</v>
      </c>
      <c r="B600" t="str">
        <f>Réttabanki!$B652</f>
        <v>Brokkolí (ferskt)</v>
      </c>
      <c r="C600" t="str">
        <f>IFERROR(INDEX(Vöruskrá!$E:$E,MATCH(Réttabanki!$B652,Vöruskrá!$B:$B,0)),"")</f>
        <v>Grænmeti</v>
      </c>
      <c r="D600" s="115" t="str">
        <f>Réttabanki!$D652</f>
        <v>Brokkolí</v>
      </c>
      <c r="E600" s="91">
        <f>Réttabanki!$U652</f>
        <v>0</v>
      </c>
    </row>
    <row r="601" spans="1:5">
      <c r="A601">
        <f>Réttabanki!$X653</f>
        <v>0</v>
      </c>
      <c r="B601" t="str">
        <f>Réttabanki!$B653</f>
        <v>Knorr grænmetiskraftur þurr</v>
      </c>
      <c r="C601" t="str">
        <f>IFERROR(INDEX(Vöruskrá!$E:$E,MATCH(Réttabanki!$B653,Vöruskrá!$B:$B,0)),"")</f>
        <v>Sósur / Dressingar / Kraftar</v>
      </c>
      <c r="D601" s="115" t="str">
        <f>Réttabanki!$D653</f>
        <v>Salt, maltódextrín, grænmetisduft 11% (laukur, gulrætur, gulrótarsafaduft, blaðlaukur), sterkja (maís, kartöflur), sykur, gerþykkni, bragðefni, krydd.</v>
      </c>
      <c r="E601" s="91">
        <f>Réttabanki!$U653</f>
        <v>0</v>
      </c>
    </row>
    <row r="602" spans="1:5">
      <c r="A602">
        <f>Réttabanki!$X654</f>
        <v>0</v>
      </c>
      <c r="B602" t="str">
        <f>Réttabanki!$B654</f>
        <v>Matreiðslurjómi (MS)</v>
      </c>
      <c r="C602" t="str">
        <f>IFERROR(INDEX(Vöruskrá!$E:$E,MATCH(Réttabanki!$B654,Vöruskrá!$B:$B,0)),"")</f>
        <v>mjólkurvörur</v>
      </c>
      <c r="D602" s="115" t="str">
        <f>Réttabanki!$D654</f>
        <v>Rjómi (**mjólk**)</v>
      </c>
      <c r="E602" s="91">
        <f>Réttabanki!$U654</f>
        <v>0</v>
      </c>
    </row>
    <row r="603" spans="1:5">
      <c r="A603">
        <f>Réttabanki!$X655</f>
        <v>0</v>
      </c>
      <c r="B603" t="str">
        <f>Réttabanki!$B655</f>
        <v>Rifinn ostur – Pizzatopping mozzarella (Ulkjær)</v>
      </c>
      <c r="C603" t="str">
        <f>IFERROR(INDEX(Vöruskrá!$E:$E,MATCH(Réttabanki!$B655,Vöruskrá!$B:$B,0)),"")</f>
        <v>Mjólkurvörur</v>
      </c>
      <c r="D603" s="115" t="str">
        <f>Réttabanki!$D655</f>
        <v>Gerilsneydd **mjólk**, pálmaolía, kekkjavarnarefni (kartöflumjöl), salt, **mjólkursýrugerlar**, ostahleypir (örveruleg).</v>
      </c>
      <c r="E603" s="91">
        <f>Réttabanki!$U655</f>
        <v>0</v>
      </c>
    </row>
    <row r="604" spans="1:5">
      <c r="A604">
        <f>Réttabanki!$X656</f>
        <v>0</v>
      </c>
      <c r="B604" t="str">
        <f>Réttabanki!$B656</f>
        <v>Smjör 500 g</v>
      </c>
      <c r="C604" t="str">
        <f>IFERROR(INDEX(Vöruskrá!$E:$E,MATCH(Réttabanki!$B656,Vöruskrá!$B:$B,0)),"")</f>
        <v>Mjólkurvörur</v>
      </c>
      <c r="D604" s="115" t="str">
        <f>Réttabanki!$D656</f>
        <v>**Rjómi**, salt.</v>
      </c>
      <c r="E604" s="91">
        <f>Réttabanki!$U656</f>
        <v>0</v>
      </c>
    </row>
    <row r="605" spans="1:5">
      <c r="A605">
        <f>Réttabanki!$X657</f>
        <v>0</v>
      </c>
      <c r="B605" t="str">
        <f>Réttabanki!$B657</f>
        <v>Laukur (ferskur)</v>
      </c>
      <c r="C605" t="str">
        <f>IFERROR(INDEX(Vöruskrá!$E:$E,MATCH(Réttabanki!$B657,Vöruskrá!$B:$B,0)),"")</f>
        <v>Grænmeti</v>
      </c>
      <c r="D605" s="115" t="str">
        <f>Réttabanki!$D657</f>
        <v>Laukur</v>
      </c>
      <c r="E605" s="91">
        <f>Réttabanki!$U657</f>
        <v>0</v>
      </c>
    </row>
    <row r="606" spans="1:5">
      <c r="A606">
        <f>Réttabanki!$X658</f>
        <v>0</v>
      </c>
      <c r="B606" t="str">
        <f>Réttabanki!$B658</f>
        <v>Hvítlaukur (ferskur)</v>
      </c>
      <c r="C606" t="str">
        <f>IFERROR(INDEX(Vöruskrá!$E:$E,MATCH(Réttabanki!$B658,Vöruskrá!$B:$B,0)),"")</f>
        <v xml:space="preserve">Grænmeti </v>
      </c>
      <c r="D606" s="115" t="str">
        <f>Réttabanki!$D658</f>
        <v>Hvítlaukur</v>
      </c>
      <c r="E606" s="91">
        <f>Réttabanki!$U658</f>
        <v>0</v>
      </c>
    </row>
    <row r="607" spans="1:5">
      <c r="A607">
        <f>Réttabanki!$X659</f>
        <v>0</v>
      </c>
      <c r="B607" t="str">
        <f>Réttabanki!$B659</f>
        <v>Borðsalt</v>
      </c>
      <c r="C607" t="str">
        <f>IFERROR(INDEX(Vöruskrá!$E:$E,MATCH(Réttabanki!$B659,Vöruskrá!$B:$B,0)),"")</f>
        <v xml:space="preserve">Krydd </v>
      </c>
      <c r="D607" s="115" t="str">
        <f>Réttabanki!$D659</f>
        <v>Salt (salt, kekkjavarnarefni E535, lyftiefni E500).</v>
      </c>
      <c r="E607" s="91">
        <f>Réttabanki!$U659</f>
        <v>0</v>
      </c>
    </row>
    <row r="608" spans="1:5">
      <c r="A608">
        <f>Réttabanki!$X661</f>
        <v>0</v>
      </c>
      <c r="B608" t="str">
        <f>Réttabanki!$B661</f>
        <v>Maukaðir tómatar</v>
      </c>
      <c r="C608" t="str">
        <f>IFERROR(INDEX(Vöruskrá!$E:$E,MATCH(Réttabanki!$B661,Vöruskrá!$B:$B,0)),"")</f>
        <v>Niðursuðuvörur</v>
      </c>
      <c r="D608" s="115" t="str">
        <f>Réttabanki!$D661</f>
        <v>Tómatar 100%.</v>
      </c>
      <c r="E608" s="91">
        <f>Réttabanki!$U661</f>
        <v>0</v>
      </c>
    </row>
    <row r="609" spans="1:5">
      <c r="A609">
        <f>Réttabanki!$X662</f>
        <v>0</v>
      </c>
      <c r="B609" t="str">
        <f>Réttabanki!$B662</f>
        <v>Knorr grænmetiskraftur þurr</v>
      </c>
      <c r="C609" t="str">
        <f>IFERROR(INDEX(Vöruskrá!$E:$E,MATCH(Réttabanki!$B662,Vöruskrá!$B:$B,0)),"")</f>
        <v>Sósur / Dressingar / Kraftar</v>
      </c>
      <c r="D609" s="115" t="str">
        <f>Réttabanki!$D662</f>
        <v>Salt, maltódextrín, grænmetisduft 11% (laukur, gulrætur, gulrótarsafaduft, blaðlaukur), sterkja (maís, kartöflur), sykur, gerþykkni, bragðefni, krydd.</v>
      </c>
      <c r="E609" s="91">
        <f>Réttabanki!$U662</f>
        <v>0</v>
      </c>
    </row>
    <row r="610" spans="1:5">
      <c r="A610">
        <f>Réttabanki!$X663</f>
        <v>0</v>
      </c>
      <c r="B610" t="str">
        <f>Réttabanki!$B663</f>
        <v>Brunoise grænmetisblanda</v>
      </c>
      <c r="C610" t="str">
        <f>IFERROR(INDEX(Vöruskrá!$E:$E,MATCH(Réttabanki!$B663,Vöruskrá!$B:$B,0)),"")</f>
        <v xml:space="preserve">Grænmeti </v>
      </c>
      <c r="D610" s="115" t="str">
        <f>Réttabanki!$D663</f>
        <v>Sellerírót (33%), gulrætur (32%), blaðlaukur (15%), **sellerí** (10%), laukur (10%)</v>
      </c>
      <c r="E610" s="91">
        <f>Réttabanki!$U663</f>
        <v>0</v>
      </c>
    </row>
    <row r="611" spans="1:5">
      <c r="A611">
        <f>Réttabanki!$X664</f>
        <v>0</v>
      </c>
      <c r="B611" t="str">
        <f>Réttabanki!$B664</f>
        <v>Laukur (ferskur)</v>
      </c>
      <c r="C611" t="str">
        <f>IFERROR(INDEX(Vöruskrá!$E:$E,MATCH(Réttabanki!$B664,Vöruskrá!$B:$B,0)),"")</f>
        <v>Grænmeti</v>
      </c>
      <c r="D611" s="115" t="str">
        <f>Réttabanki!$D664</f>
        <v>Laukur</v>
      </c>
      <c r="E611" s="91">
        <f>Réttabanki!$U664</f>
        <v>0</v>
      </c>
    </row>
    <row r="612" spans="1:5">
      <c r="A612">
        <f>Réttabanki!$X665</f>
        <v>0</v>
      </c>
      <c r="B612" t="str">
        <f>Réttabanki!$B665</f>
        <v>Hvítlaukur (ferskur)</v>
      </c>
      <c r="C612" t="str">
        <f>IFERROR(INDEX(Vöruskrá!$E:$E,MATCH(Réttabanki!$B665,Vöruskrá!$B:$B,0)),"")</f>
        <v xml:space="preserve">Grænmeti </v>
      </c>
      <c r="D612" s="115" t="str">
        <f>Réttabanki!$D665</f>
        <v>Hvítlaukur</v>
      </c>
      <c r="E612" s="91">
        <f>Réttabanki!$U665</f>
        <v>0</v>
      </c>
    </row>
    <row r="613" spans="1:5">
      <c r="A613">
        <f>Réttabanki!$X666</f>
        <v>0</v>
      </c>
      <c r="B613" t="str">
        <f>Réttabanki!$B666</f>
        <v>Crystal Sugar (Sykur)</v>
      </c>
      <c r="C613" t="str">
        <f>IFERROR(INDEX(Vöruskrá!$E:$E,MATCH(Réttabanki!$B666,Vöruskrá!$B:$B,0)),"")</f>
        <v>Kornvörur og hráefni</v>
      </c>
      <c r="D613" s="115" t="str">
        <f>Réttabanki!$D666</f>
        <v>Súkrósi</v>
      </c>
      <c r="E613" s="91">
        <f>Réttabanki!$U666</f>
        <v>0</v>
      </c>
    </row>
    <row r="614" spans="1:5">
      <c r="A614">
        <f>Réttabanki!$X667</f>
        <v>0</v>
      </c>
      <c r="B614" t="str">
        <f>Réttabanki!$B667</f>
        <v>Borðsalt</v>
      </c>
      <c r="C614" t="str">
        <f>IFERROR(INDEX(Vöruskrá!$E:$E,MATCH(Réttabanki!$B667,Vöruskrá!$B:$B,0)),"")</f>
        <v xml:space="preserve">Krydd </v>
      </c>
      <c r="D614" s="115" t="str">
        <f>Réttabanki!$D667</f>
        <v>Salt (salt, kekkjavarnarefni E535, lyftiefni E500).</v>
      </c>
      <c r="E614" s="91">
        <f>Réttabanki!$U667</f>
        <v>0</v>
      </c>
    </row>
    <row r="615" spans="1:5">
      <c r="A615">
        <f>Réttabanki!$X668</f>
        <v>0</v>
      </c>
      <c r="B615" t="str">
        <f>Réttabanki!$B668</f>
        <v>Basilíka</v>
      </c>
      <c r="C615" t="str">
        <f>IFERROR(INDEX(Vöruskrá!$E:$E,MATCH(Réttabanki!$B668,Vöruskrá!$B:$B,0)),"")</f>
        <v>Krydd</v>
      </c>
      <c r="D615" s="115" t="str">
        <f>Réttabanki!$D668</f>
        <v>100% Basilika (Ocimum Basilicum)</v>
      </c>
      <c r="E615" s="91">
        <f>Réttabanki!$U668</f>
        <v>0</v>
      </c>
    </row>
    <row r="616" spans="1:5">
      <c r="A616">
        <f>Réttabanki!$X669</f>
        <v>0</v>
      </c>
      <c r="B616" t="str">
        <f>Réttabanki!$B669</f>
        <v>Repjuolía</v>
      </c>
      <c r="C616" t="str">
        <f>IFERROR(INDEX(Vöruskrá!$E:$E,MATCH(Réttabanki!$B669,Vöruskrá!$B:$B,0)),"")</f>
        <v>Kornvörur og hráefni</v>
      </c>
      <c r="D616" s="115" t="str">
        <f>Réttabanki!$D669</f>
        <v>Repjuolía</v>
      </c>
      <c r="E616" s="91">
        <f>Réttabanki!$U669</f>
        <v>0</v>
      </c>
    </row>
    <row r="617" spans="1:5">
      <c r="A617">
        <f>Réttabanki!$X670</f>
        <v>0</v>
      </c>
      <c r="B617" t="str">
        <f>Réttabanki!$B670</f>
        <v>Svartur pipar, malaður</v>
      </c>
      <c r="C617" t="str">
        <f>IFERROR(INDEX(Vöruskrá!$E:$E,MATCH(Réttabanki!$B670,Vöruskrá!$B:$B,0)),"")</f>
        <v>Krydd</v>
      </c>
      <c r="D617" s="115" t="str">
        <f>Réttabanki!$D670</f>
        <v>Svartur pipar 100% (Piper nigrum), hitaþurrkað.</v>
      </c>
      <c r="E617" s="91">
        <f>Réttabanki!$U670</f>
        <v>0</v>
      </c>
    </row>
    <row r="618" spans="1:5">
      <c r="A618">
        <f>Réttabanki!$X671</f>
        <v>0</v>
      </c>
      <c r="B618" t="str">
        <f>Réttabanki!$B671</f>
        <v>Vatn</v>
      </c>
      <c r="C618" t="str">
        <f>IFERROR(INDEX(Vöruskrá!$E:$E,MATCH(Réttabanki!$B671,Vöruskrá!$B:$B,0)),"")</f>
        <v>Kornvörur og hráefni</v>
      </c>
      <c r="D618" s="115" t="str">
        <f>Réttabanki!$D671</f>
        <v>Vatn</v>
      </c>
      <c r="E618" s="91">
        <f>Réttabanki!$U671</f>
        <v>0</v>
      </c>
    </row>
    <row r="619" spans="1:5">
      <c r="A619">
        <f>Réttabanki!$X673</f>
        <v>0</v>
      </c>
      <c r="B619" t="str">
        <f>Réttabanki!$B673</f>
        <v>Hrísgrjón Thai Hom Mali (Royal Umbrella)</v>
      </c>
      <c r="C619" t="str">
        <f>IFERROR(INDEX(Vöruskrá!$E:$E,MATCH(Réttabanki!$B673,Vöruskrá!$B:$B,0)),"")</f>
        <v>Kornvörur og hráefni</v>
      </c>
      <c r="D619" s="115" t="str">
        <f>Réttabanki!$D673</f>
        <v>Hrísgrjón 100%</v>
      </c>
      <c r="E619" s="91">
        <f>Réttabanki!$U673</f>
        <v>0</v>
      </c>
    </row>
    <row r="620" spans="1:5">
      <c r="A620">
        <f>Réttabanki!$X674</f>
        <v>0</v>
      </c>
      <c r="B620" t="str">
        <f>Réttabanki!$B674</f>
        <v>Vatn</v>
      </c>
      <c r="C620" t="str">
        <f>IFERROR(INDEX(Vöruskrá!$E:$E,MATCH(Réttabanki!$B674,Vöruskrá!$B:$B,0)),"")</f>
        <v>Kornvörur og hráefni</v>
      </c>
      <c r="D620" s="115" t="str">
        <f>Réttabanki!$D674</f>
        <v>Vatn</v>
      </c>
      <c r="E620" s="91">
        <f>Réttabanki!$U674</f>
        <v>0</v>
      </c>
    </row>
    <row r="621" spans="1:5">
      <c r="A621">
        <f>Réttabanki!$X675</f>
        <v>0</v>
      </c>
      <c r="B621" t="str">
        <f>Réttabanki!$B675</f>
        <v> </v>
      </c>
      <c r="C621" t="str">
        <f>IFERROR(INDEX(Vöruskrá!$E:$E,MATCH(Réttabanki!$B675,Vöruskrá!$B:$B,0)),"")</f>
        <v/>
      </c>
      <c r="D621" s="115" t="str">
        <f>Réttabanki!$D675</f>
        <v>Vatn (64%), jurtaolía (29%) (pálmakjarni, pálmi), þurrkað glúkósasíróp (5%), umbreytt sterkja, salt, bindiefni (E339, gellangúmmí), ýruefni (lesitín, E435, E472b), litarefni (karótín), náttúruleg bragðefni.</v>
      </c>
      <c r="E621" s="91">
        <f>Réttabanki!$U675</f>
        <v>0</v>
      </c>
    </row>
    <row r="622" spans="1:5">
      <c r="A622">
        <f>Réttabanki!$X676</f>
        <v>0</v>
      </c>
      <c r="B622" t="str">
        <f>Réttabanki!$B676</f>
        <v>Crystal Sugar (Sykur)</v>
      </c>
      <c r="C622" t="str">
        <f>IFERROR(INDEX(Vöruskrá!$E:$E,MATCH(Réttabanki!$B676,Vöruskrá!$B:$B,0)),"")</f>
        <v>Kornvörur og hráefni</v>
      </c>
      <c r="D622" s="115" t="str">
        <f>Réttabanki!$D676</f>
        <v>Súkrósi</v>
      </c>
      <c r="E622" s="91">
        <f>Réttabanki!$U676</f>
        <v>0</v>
      </c>
    </row>
    <row r="623" spans="1:5">
      <c r="A623">
        <f>Réttabanki!$X677</f>
        <v>0</v>
      </c>
      <c r="B623" t="str">
        <f>Réttabanki!$B677</f>
        <v>Borðsalt</v>
      </c>
      <c r="C623" t="str">
        <f>IFERROR(INDEX(Vöruskrá!$E:$E,MATCH(Réttabanki!$B677,Vöruskrá!$B:$B,0)),"")</f>
        <v xml:space="preserve">Krydd </v>
      </c>
      <c r="D623" s="115" t="str">
        <f>Réttabanki!$D677</f>
        <v>Salt (salt, kekkjavarnarefni E535, lyftiefni E500).</v>
      </c>
      <c r="E623" s="91">
        <f>Réttabanki!$U677</f>
        <v>0</v>
      </c>
    </row>
    <row r="624" spans="1:5">
      <c r="A624">
        <f>Réttabanki!$X679</f>
        <v>0</v>
      </c>
      <c r="B624" t="str">
        <f>Réttabanki!$B679</f>
        <v>Nýmjólk 1 L (MS)</v>
      </c>
      <c r="C624" t="str">
        <f>IFERROR(INDEX(Vöruskrá!$E:$E,MATCH(Réttabanki!$B679,Vöruskrá!$B:$B,0)),"")</f>
        <v>Mjólkurvörur</v>
      </c>
      <c r="D624" s="115" t="str">
        <f>Réttabanki!$D679</f>
        <v>**Mjólk**, laktasaensím, D-vítamín. Síuð, fitusprengd og gerilsneydd.</v>
      </c>
      <c r="E624" s="91">
        <f>Réttabanki!$U679</f>
        <v>0</v>
      </c>
    </row>
    <row r="625" spans="1:5">
      <c r="A625">
        <f>Réttabanki!$X680</f>
        <v>0</v>
      </c>
      <c r="B625" t="str">
        <f>Réttabanki!$B680</f>
        <v>Cheddar ostur rifinn (MS)</v>
      </c>
      <c r="C625" t="str">
        <f>IFERROR(INDEX(Vöruskrá!$E:$E,MATCH(Réttabanki!$B680,Vöruskrá!$B:$B,0)),"")</f>
        <v>mjólkurvörur</v>
      </c>
      <c r="D625" s="115" t="str">
        <f>Réttabanki!$D680</f>
        <v>**Mjólk**, **undanrenna**, salt, kekkjavarnarefni (E460ii), ostahleypir, litarefni (E160b)</v>
      </c>
      <c r="E625" s="91">
        <f>Réttabanki!$U680</f>
        <v>0</v>
      </c>
    </row>
    <row r="626" spans="1:5">
      <c r="A626">
        <f>Réttabanki!$X681</f>
        <v>0</v>
      </c>
      <c r="B626" t="str">
        <f>Réttabanki!$B681</f>
        <v>Smjör 500 g</v>
      </c>
      <c r="C626" t="str">
        <f>IFERROR(INDEX(Vöruskrá!$E:$E,MATCH(Réttabanki!$B681,Vöruskrá!$B:$B,0)),"")</f>
        <v>Mjólkurvörur</v>
      </c>
      <c r="D626" s="115" t="str">
        <f>Réttabanki!$D681</f>
        <v>**Rjómi**, salt.</v>
      </c>
      <c r="E626" s="91">
        <f>Réttabanki!$U681</f>
        <v>0</v>
      </c>
    </row>
    <row r="627" spans="1:5">
      <c r="A627">
        <f>Réttabanki!$X682</f>
        <v>0</v>
      </c>
      <c r="B627" t="str">
        <f>Réttabanki!$B682</f>
        <v>Hveiti 2kg (rauður)</v>
      </c>
      <c r="C627" t="str">
        <f>IFERROR(INDEX(Vöruskrá!$E:$E,MATCH(Réttabanki!$B682,Vöruskrá!$B:$B,0)),"")</f>
        <v>Kornvörur og hráefni</v>
      </c>
      <c r="D627" s="115" t="str">
        <f>Réttabanki!$D682</f>
        <v>**Hveiti**, maltað **hveiti**, mjölmeðhöndlunarefni (E 300)</v>
      </c>
      <c r="E627" s="91">
        <f>Réttabanki!$U682</f>
        <v>0</v>
      </c>
    </row>
    <row r="628" spans="1:5">
      <c r="A628">
        <f>Réttabanki!$X683</f>
        <v>0</v>
      </c>
      <c r="B628" t="str">
        <f>Réttabanki!$B683</f>
        <v>Laukur (ferskur)</v>
      </c>
      <c r="C628" t="str">
        <f>IFERROR(INDEX(Vöruskrá!$E:$E,MATCH(Réttabanki!$B683,Vöruskrá!$B:$B,0)),"")</f>
        <v>Grænmeti</v>
      </c>
      <c r="D628" s="115" t="str">
        <f>Réttabanki!$D683</f>
        <v>Laukur</v>
      </c>
      <c r="E628" s="91">
        <f>Réttabanki!$U683</f>
        <v>0</v>
      </c>
    </row>
    <row r="629" spans="1:5">
      <c r="A629">
        <f>Réttabanki!$X684</f>
        <v>0</v>
      </c>
      <c r="B629" t="str">
        <f>Réttabanki!$B684</f>
        <v>Country Grill grænmetisblanda</v>
      </c>
      <c r="C629" t="str">
        <f>IFERROR(INDEX(Vöruskrá!$E:$E,MATCH(Réttabanki!$B684,Vöruskrá!$B:$B,0)),"")</f>
        <v>Grænmeti</v>
      </c>
      <c r="D629" s="115" t="str">
        <f>Réttabanki!$D684</f>
        <v>Grillað grænmeti: brokkólí 25%, kúrbítur 25%, eggaldin 20%, gul paprika 10%, rauð paprika 10%, laukur 10%, sólblómaolía.</v>
      </c>
      <c r="E629" s="91">
        <f>Réttabanki!$U684</f>
        <v>0</v>
      </c>
    </row>
    <row r="630" spans="1:5">
      <c r="A630">
        <f>Réttabanki!$X685</f>
        <v>0</v>
      </c>
      <c r="B630" t="str">
        <f>Réttabanki!$B685</f>
        <v>Rustic gulrætur frosnar (Mix of rustica carrots)</v>
      </c>
      <c r="C630" t="str">
        <f>IFERROR(INDEX(Vöruskrá!$E:$E,MATCH(Réttabanki!$B685,Vöruskrá!$B:$B,0)),"")</f>
        <v>Grænmeti</v>
      </c>
      <c r="D630" s="115" t="str">
        <f>Réttabanki!$D685</f>
        <v>Gulrætur (Dökkappelsínugular gulrætur 60%, gular gulrætur 40%.)</v>
      </c>
      <c r="E630" s="91">
        <f>Réttabanki!$U685</f>
        <v>0</v>
      </c>
    </row>
    <row r="631" spans="1:5">
      <c r="A631">
        <f>Réttabanki!$X686</f>
        <v>0</v>
      </c>
      <c r="B631" t="str">
        <f>Réttabanki!$B686</f>
        <v>Hvítlauksmauk (Wiik &amp; Co)</v>
      </c>
      <c r="C631" t="str">
        <f>IFERROR(INDEX(Vöruskrá!$E:$E,MATCH(Réttabanki!$B686,Vöruskrá!$B:$B,0)),"")</f>
        <v>Kornvörur og hráefni</v>
      </c>
      <c r="D631" s="115" t="str">
        <f>Réttabanki!$D686</f>
        <v>Hvítlaukur 95%, repjuolía 4%, mjólkursýra (E270) 1%.</v>
      </c>
      <c r="E631" s="91">
        <f>Réttabanki!$U686</f>
        <v>0</v>
      </c>
    </row>
    <row r="632" spans="1:5">
      <c r="A632">
        <f>Réttabanki!$X687</f>
        <v>0</v>
      </c>
      <c r="B632" t="str">
        <f>Réttabanki!$B687</f>
        <v>Borðsalt</v>
      </c>
      <c r="C632" t="str">
        <f>IFERROR(INDEX(Vöruskrá!$E:$E,MATCH(Réttabanki!$B687,Vöruskrá!$B:$B,0)),"")</f>
        <v xml:space="preserve">Krydd </v>
      </c>
      <c r="D632" s="115" t="str">
        <f>Réttabanki!$D687</f>
        <v>Salt (salt, kekkjavarnarefni E535, lyftiefni E500).</v>
      </c>
      <c r="E632" s="91">
        <f>Réttabanki!$U687</f>
        <v>0</v>
      </c>
    </row>
    <row r="633" spans="1:5">
      <c r="A633">
        <f>Réttabanki!$X688</f>
        <v>0</v>
      </c>
      <c r="B633" t="str">
        <f>Réttabanki!$B688</f>
        <v>Svartur pipar, malaður</v>
      </c>
      <c r="C633" t="str">
        <f>IFERROR(INDEX(Vöruskrá!$E:$E,MATCH(Réttabanki!$B688,Vöruskrá!$B:$B,0)),"")</f>
        <v>Krydd</v>
      </c>
      <c r="D633" s="115" t="str">
        <f>Réttabanki!$D688</f>
        <v>Svartur pipar 100% (Piper nigrum), hitaþurrkað.</v>
      </c>
      <c r="E633" s="91">
        <f>Réttabanki!$U688</f>
        <v>0</v>
      </c>
    </row>
    <row r="634" spans="1:5">
      <c r="A634">
        <f>Réttabanki!$X689</f>
        <v>0</v>
      </c>
      <c r="B634" t="str">
        <f>Réttabanki!$B689</f>
        <v>Múskat, malaður</v>
      </c>
      <c r="C634" t="str">
        <f>IFERROR(INDEX(Vöruskrá!$E:$E,MATCH(Réttabanki!$B689,Vöruskrá!$B:$B,0)),"")</f>
        <v>Krydd</v>
      </c>
      <c r="D634" s="115" t="str">
        <f>Réttabanki!$D689</f>
        <v>Múskat 100% (Myristica fragrans), hitaþurrkað.</v>
      </c>
      <c r="E634" s="91">
        <f>Réttabanki!$U689</f>
        <v>0</v>
      </c>
    </row>
    <row r="635" spans="1:5">
      <c r="A635">
        <f>Réttabanki!$X690</f>
        <v>0</v>
      </c>
      <c r="B635" t="str">
        <f>Réttabanki!$B690</f>
        <v>Vatn</v>
      </c>
      <c r="C635" t="str">
        <f>IFERROR(INDEX(Vöruskrá!$E:$E,MATCH(Réttabanki!$B690,Vöruskrá!$B:$B,0)),"")</f>
        <v>Kornvörur og hráefni</v>
      </c>
      <c r="D635" s="115" t="str">
        <f>Réttabanki!$D690</f>
        <v>Vatn</v>
      </c>
      <c r="E635" s="91">
        <f>Réttabanki!$U690</f>
        <v>0</v>
      </c>
    </row>
    <row r="636" spans="1:5">
      <c r="A636">
        <f>Réttabanki!$X692</f>
        <v>0</v>
      </c>
      <c r="B636" t="str">
        <f>Réttabanki!$B692</f>
        <v>Debic Vegan Top (jurtarjómi)</v>
      </c>
      <c r="C636" t="str">
        <f>IFERROR(INDEX(Vöruskrá!$E:$E,MATCH(Réttabanki!$B692,Vöruskrá!$B:$B,0)),"")</f>
        <v>Plöntubasað</v>
      </c>
      <c r="D636" s="115" t="str">
        <f>Réttabanki!$D692</f>
        <v>Vatn (64%), jurtaolía (29%) (pálmakjarni, pálmi), þurrkað glúkósasíróp (5%), umbreytt sterkja, salt, bindiefni (E339, gellangúmmí), ýruefni (lesitín, E435, E472b), litarefni (karótín), náttúruleg bragðefni.</v>
      </c>
      <c r="E636" s="91">
        <f>Réttabanki!$U692</f>
        <v>0</v>
      </c>
    </row>
    <row r="637" spans="1:5">
      <c r="A637">
        <f>Réttabanki!$X693</f>
        <v>0</v>
      </c>
      <c r="B637" t="str">
        <f>Réttabanki!$B693</f>
        <v>Vegan rifinn ostur</v>
      </c>
      <c r="C637">
        <f>IFERROR(INDEX(Vöruskrá!$E:$E,MATCH(Réttabanki!$B693,Vöruskrá!$B:$B,0)),"")</f>
        <v>0</v>
      </c>
      <c r="D637" s="115">
        <f>Réttabanki!$D693</f>
        <v>0</v>
      </c>
      <c r="E637" s="91">
        <f>Réttabanki!$U693</f>
        <v>0</v>
      </c>
    </row>
    <row r="638" spans="1:5">
      <c r="A638">
        <f>Réttabanki!$X694</f>
        <v>0</v>
      </c>
      <c r="B638" t="str">
        <f>Réttabanki!$B694</f>
        <v>Hveiti 2kg (rauður)</v>
      </c>
      <c r="C638" t="str">
        <f>IFERROR(INDEX(Vöruskrá!$E:$E,MATCH(Réttabanki!$B694,Vöruskrá!$B:$B,0)),"")</f>
        <v>Kornvörur og hráefni</v>
      </c>
      <c r="D638" s="115" t="str">
        <f>Réttabanki!$D694</f>
        <v>**Hveiti**, maltað **hveiti**, mjölmeðhöndlunarefni (E 300)</v>
      </c>
      <c r="E638" s="91">
        <f>Réttabanki!$U694</f>
        <v>0</v>
      </c>
    </row>
    <row r="639" spans="1:5">
      <c r="A639">
        <f>Réttabanki!$X695</f>
        <v>0</v>
      </c>
      <c r="B639" t="str">
        <f>Réttabanki!$B695</f>
        <v>Laukur (ferskur)</v>
      </c>
      <c r="C639" t="str">
        <f>IFERROR(INDEX(Vöruskrá!$E:$E,MATCH(Réttabanki!$B695,Vöruskrá!$B:$B,0)),"")</f>
        <v>Grænmeti</v>
      </c>
      <c r="D639" s="115" t="str">
        <f>Réttabanki!$D695</f>
        <v>Laukur</v>
      </c>
      <c r="E639" s="91">
        <f>Réttabanki!$U695</f>
        <v>0</v>
      </c>
    </row>
    <row r="640" spans="1:5">
      <c r="A640">
        <f>Réttabanki!$X696</f>
        <v>0</v>
      </c>
      <c r="B640" t="str">
        <f>Réttabanki!$B696</f>
        <v>Country Grill grænmetisblanda</v>
      </c>
      <c r="C640" t="str">
        <f>IFERROR(INDEX(Vöruskrá!$E:$E,MATCH(Réttabanki!$B696,Vöruskrá!$B:$B,0)),"")</f>
        <v>Grænmeti</v>
      </c>
      <c r="D640" s="115" t="str">
        <f>Réttabanki!$D696</f>
        <v>Grillað grænmeti: brokkólí 25%, kúrbítur 25%, eggaldin 20%, gul paprika 10%, rauð paprika 10%, laukur 10%, sólblómaolía.</v>
      </c>
      <c r="E640" s="91">
        <f>Réttabanki!$U696</f>
        <v>0</v>
      </c>
    </row>
    <row r="641" spans="1:5">
      <c r="A641">
        <f>Réttabanki!$X697</f>
        <v>0</v>
      </c>
      <c r="B641" t="str">
        <f>Réttabanki!$B697</f>
        <v>Rustic gulrætur frosnar (Mix of rustica carrots)</v>
      </c>
      <c r="C641" t="str">
        <f>IFERROR(INDEX(Vöruskrá!$E:$E,MATCH(Réttabanki!$B697,Vöruskrá!$B:$B,0)),"")</f>
        <v>Grænmeti</v>
      </c>
      <c r="D641" s="115" t="str">
        <f>Réttabanki!$D697</f>
        <v>Gulrætur (Dökkappelsínugular gulrætur 60%, gular gulrætur 40%.)</v>
      </c>
      <c r="E641" s="91">
        <f>Réttabanki!$U697</f>
        <v>0</v>
      </c>
    </row>
    <row r="642" spans="1:5">
      <c r="A642">
        <f>Réttabanki!$X698</f>
        <v>0</v>
      </c>
      <c r="B642" t="str">
        <f>Réttabanki!$B698</f>
        <v>Hvítlauksmauk (Wiik &amp; Co)</v>
      </c>
      <c r="C642" t="str">
        <f>IFERROR(INDEX(Vöruskrá!$E:$E,MATCH(Réttabanki!$B698,Vöruskrá!$B:$B,0)),"")</f>
        <v>Kornvörur og hráefni</v>
      </c>
      <c r="D642" s="115" t="str">
        <f>Réttabanki!$D698</f>
        <v>Hvítlaukur 95%, repjuolía 4%, mjólkursýra (E270) 1%.</v>
      </c>
      <c r="E642" s="91">
        <f>Réttabanki!$U698</f>
        <v>0</v>
      </c>
    </row>
    <row r="643" spans="1:5">
      <c r="A643">
        <f>Réttabanki!$X699</f>
        <v>0</v>
      </c>
      <c r="B643" t="str">
        <f>Réttabanki!$B699</f>
        <v>Borðsalt</v>
      </c>
      <c r="C643" t="str">
        <f>IFERROR(INDEX(Vöruskrá!$E:$E,MATCH(Réttabanki!$B699,Vöruskrá!$B:$B,0)),"")</f>
        <v xml:space="preserve">Krydd </v>
      </c>
      <c r="D643" s="115" t="str">
        <f>Réttabanki!$D699</f>
        <v>Salt (salt, kekkjavarnarefni E535, lyftiefni E500).</v>
      </c>
      <c r="E643" s="91">
        <f>Réttabanki!$U699</f>
        <v>0</v>
      </c>
    </row>
    <row r="644" spans="1:5">
      <c r="A644">
        <f>Réttabanki!$X700</f>
        <v>0</v>
      </c>
      <c r="B644" t="str">
        <f>Réttabanki!$B700</f>
        <v>Svartur pipar, malaður</v>
      </c>
      <c r="C644" t="str">
        <f>IFERROR(INDEX(Vöruskrá!$E:$E,MATCH(Réttabanki!$B700,Vöruskrá!$B:$B,0)),"")</f>
        <v>Krydd</v>
      </c>
      <c r="D644" s="115" t="str">
        <f>Réttabanki!$D700</f>
        <v>Svartur pipar 100% (Piper nigrum), hitaþurrkað.</v>
      </c>
      <c r="E644" s="91">
        <f>Réttabanki!$U700</f>
        <v>0</v>
      </c>
    </row>
    <row r="645" spans="1:5">
      <c r="A645">
        <f>Réttabanki!$X701</f>
        <v>0</v>
      </c>
      <c r="B645" t="str">
        <f>Réttabanki!$B701</f>
        <v>Múskat, malaður</v>
      </c>
      <c r="C645" t="str">
        <f>IFERROR(INDEX(Vöruskrá!$E:$E,MATCH(Réttabanki!$B701,Vöruskrá!$B:$B,0)),"")</f>
        <v>Krydd</v>
      </c>
      <c r="D645" s="115" t="str">
        <f>Réttabanki!$D701</f>
        <v>Múskat 100% (Myristica fragrans), hitaþurrkað.</v>
      </c>
      <c r="E645" s="91">
        <f>Réttabanki!$U701</f>
        <v>0</v>
      </c>
    </row>
    <row r="646" spans="1:5">
      <c r="A646">
        <f>Réttabanki!$X702</f>
        <v>0</v>
      </c>
      <c r="B646" t="str">
        <f>Réttabanki!$B702</f>
        <v>Vatn</v>
      </c>
      <c r="C646" t="str">
        <f>IFERROR(INDEX(Vöruskrá!$E:$E,MATCH(Réttabanki!$B702,Vöruskrá!$B:$B,0)),"")</f>
        <v>Kornvörur og hráefni</v>
      </c>
      <c r="D646" s="115" t="str">
        <f>Réttabanki!$D702</f>
        <v>Vatn</v>
      </c>
      <c r="E646" s="91">
        <f>Réttabanki!$U702</f>
        <v>0</v>
      </c>
    </row>
    <row r="647" spans="1:5">
      <c r="A647">
        <f>Réttabanki!$X704</f>
        <v>0</v>
      </c>
      <c r="B647" t="str">
        <f>Réttabanki!$B704</f>
        <v>Pestosósa</v>
      </c>
      <c r="C647" t="str">
        <f>IFERROR(INDEX(Vöruskrá!$E:$E,MATCH(Réttabanki!$B704,Vöruskrá!$B:$B,0)),"")</f>
        <v>Sósur/dressingar/kraftar</v>
      </c>
      <c r="D647" s="115">
        <f>Réttabanki!$D704</f>
        <v>0</v>
      </c>
      <c r="E647" s="91">
        <f>Réttabanki!$U704</f>
        <v>0</v>
      </c>
    </row>
    <row r="648" spans="1:5">
      <c r="A648">
        <f>Réttabanki!$X705</f>
        <v>0</v>
      </c>
      <c r="B648" t="str">
        <f>Réttabanki!$B705</f>
        <v>Tómatar (ferskir)</v>
      </c>
      <c r="C648" t="str">
        <f>IFERROR(INDEX(Vöruskrá!$E:$E,MATCH(Réttabanki!$B705,Vöruskrá!$B:$B,0)),"")</f>
        <v>Grænmeti</v>
      </c>
      <c r="D648" s="115" t="str">
        <f>Réttabanki!$D705</f>
        <v>Ferskir tómatar</v>
      </c>
      <c r="E648" s="91">
        <f>Réttabanki!$U705</f>
        <v>0</v>
      </c>
    </row>
    <row r="649" spans="1:5">
      <c r="A649">
        <f>Réttabanki!$X706</f>
        <v>0</v>
      </c>
      <c r="B649" t="str">
        <f>Réttabanki!$B706</f>
        <v>Rifinn ostur – Pizzatopping mozzarella (Ulkjær)</v>
      </c>
      <c r="C649" t="str">
        <f>IFERROR(INDEX(Vöruskrá!$E:$E,MATCH(Réttabanki!$B706,Vöruskrá!$B:$B,0)),"")</f>
        <v>Mjólkurvörur</v>
      </c>
      <c r="D649" s="115" t="str">
        <f>Réttabanki!$D706</f>
        <v>Gerilsneydd **mjólk**, pálmaolía, kekkjavarnarefni (kartöflumjöl), salt, **mjólkursýrugerlar**, ostahleypir (örveruleg).</v>
      </c>
      <c r="E649" s="91">
        <f>Réttabanki!$U706</f>
        <v>0</v>
      </c>
    </row>
    <row r="650" spans="1:5">
      <c r="A650">
        <f>Réttabanki!$X707</f>
        <v>0</v>
      </c>
      <c r="B650" t="str">
        <f>Réttabanki!$B707</f>
        <v>Parmesanostur (Grana padano)</v>
      </c>
      <c r="C650" t="str">
        <f>IFERROR(INDEX(Vöruskrá!$E:$E,MATCH(Réttabanki!$B707,Vöruskrá!$B:$B,0)),"")</f>
        <v>mjólkurvörur</v>
      </c>
      <c r="D650" s="115" t="str">
        <f>Réttabanki!$D707</f>
        <v>**Mjólk**, salt, kálfaostahleypir, lýsósím (úr **eggi**).</v>
      </c>
      <c r="E650" s="91">
        <f>Réttabanki!$U707</f>
        <v>0</v>
      </c>
    </row>
    <row r="651" spans="1:5">
      <c r="A651">
        <f>Réttabanki!$X708</f>
        <v>0</v>
      </c>
      <c r="B651" t="str">
        <f>Réttabanki!$B708</f>
        <v>Ólífuolía</v>
      </c>
      <c r="C651" t="str">
        <f>IFERROR(INDEX(Vöruskrá!$E:$E,MATCH(Réttabanki!$B708,Vöruskrá!$B:$B,0)),"")</f>
        <v>Sósur/dressingar/kraftar</v>
      </c>
      <c r="D651" s="115" t="str">
        <f>Réttabanki!$D708</f>
        <v>Hreinsuð ólífuhratolía, extra jómfrúr ólífuolía</v>
      </c>
      <c r="E651" s="91">
        <f>Réttabanki!$U708</f>
        <v>0</v>
      </c>
    </row>
    <row r="652" spans="1:5">
      <c r="A652">
        <f>Réttabanki!$X709</f>
        <v>0</v>
      </c>
      <c r="B652" t="str">
        <f>Réttabanki!$B709</f>
        <v>Hvítlaukur (ferskur)</v>
      </c>
      <c r="C652" t="str">
        <f>IFERROR(INDEX(Vöruskrá!$E:$E,MATCH(Réttabanki!$B709,Vöruskrá!$B:$B,0)),"")</f>
        <v xml:space="preserve">Grænmeti </v>
      </c>
      <c r="D652" s="115" t="str">
        <f>Réttabanki!$D709</f>
        <v>Hvítlaukur</v>
      </c>
      <c r="E652" s="91">
        <f>Réttabanki!$U709</f>
        <v>0</v>
      </c>
    </row>
    <row r="653" spans="1:5">
      <c r="A653">
        <f>Réttabanki!$X710</f>
        <v>0</v>
      </c>
      <c r="B653" t="str">
        <f>Réttabanki!$B710</f>
        <v>Borðsalt</v>
      </c>
      <c r="C653" t="str">
        <f>IFERROR(INDEX(Vöruskrá!$E:$E,MATCH(Réttabanki!$B710,Vöruskrá!$B:$B,0)),"")</f>
        <v xml:space="preserve">Krydd </v>
      </c>
      <c r="D653" s="115" t="str">
        <f>Réttabanki!$D710</f>
        <v>Salt (salt, kekkjavarnarefni E535, lyftiefni E500).</v>
      </c>
      <c r="E653" s="91">
        <f>Réttabanki!$U710</f>
        <v>0</v>
      </c>
    </row>
    <row r="654" spans="1:5">
      <c r="A654">
        <f>Réttabanki!$X711</f>
        <v>0</v>
      </c>
      <c r="B654" t="str">
        <f>Réttabanki!$B711</f>
        <v>Svartur pipar, malaður</v>
      </c>
      <c r="C654" t="str">
        <f>IFERROR(INDEX(Vöruskrá!$E:$E,MATCH(Réttabanki!$B711,Vöruskrá!$B:$B,0)),"")</f>
        <v>Krydd</v>
      </c>
      <c r="D654" s="115" t="str">
        <f>Réttabanki!$D711</f>
        <v>Svartur pipar 100% (Piper nigrum), hitaþurrkað.</v>
      </c>
      <c r="E654" s="91">
        <f>Réttabanki!$U711</f>
        <v>0</v>
      </c>
    </row>
    <row r="655" spans="1:5">
      <c r="A655">
        <f>Réttabanki!$X713</f>
        <v>0</v>
      </c>
      <c r="B655" t="str">
        <f>Réttabanki!$B713</f>
        <v>Hrein jógúrt 5 kg (MS)</v>
      </c>
      <c r="C655" t="str">
        <f>IFERROR(INDEX(Vöruskrá!$E:$E,MATCH(Réttabanki!$B713,Vöruskrá!$B:$B,0)),"")</f>
        <v>Mjólkurvörur</v>
      </c>
      <c r="D655" s="115" t="str">
        <f>Réttabanki!$D713</f>
        <v>**Mjólk**, jógúrtgerlar.</v>
      </c>
      <c r="E655" s="91">
        <f>Réttabanki!$U713</f>
        <v>0</v>
      </c>
    </row>
    <row r="656" spans="1:5">
      <c r="A656">
        <f>Réttabanki!$X714</f>
        <v>0</v>
      </c>
      <c r="B656" t="str">
        <f>Réttabanki!$B714</f>
        <v>Sítrónusafi</v>
      </c>
      <c r="C656" t="str">
        <f>IFERROR(INDEX(Vöruskrá!$E:$E,MATCH(Réttabanki!$B714,Vöruskrá!$B:$B,0)),"")</f>
        <v>Sósur / Dressingar / Kraftar</v>
      </c>
      <c r="D656" s="115" t="str">
        <f>Réttabanki!$D714</f>
        <v>Sítrónusafi, rotvarnarefni (E224)</v>
      </c>
      <c r="E656" s="91">
        <f>Réttabanki!$U714</f>
        <v>0</v>
      </c>
    </row>
    <row r="657" spans="1:5">
      <c r="A657">
        <f>Réttabanki!$X715</f>
        <v>0</v>
      </c>
      <c r="B657" t="str">
        <f>Réttabanki!$B715</f>
        <v>Hvítlaukur í olíu (Crushed garlic, coarse cut with oil)</v>
      </c>
      <c r="C657" t="str">
        <f>IFERROR(INDEX(Vöruskrá!$E:$E,MATCH(Réttabanki!$B715,Vöruskrá!$B:$B,0)),"")</f>
        <v xml:space="preserve">Grænmeti </v>
      </c>
      <c r="D657" s="115" t="str">
        <f>Réttabanki!$D715</f>
        <v>Hvítlaukur 95%, repjuolía 4%, mjólkursýra (E270) 1%.</v>
      </c>
      <c r="E657" s="91">
        <f>Réttabanki!$U715</f>
        <v>0</v>
      </c>
    </row>
    <row r="658" spans="1:5">
      <c r="A658" t="s">
        <v>213</v>
      </c>
      <c r="B658" t="str">
        <f>Réttabanki!B721</f>
        <v>Hrísgrjón Thai Hom Mali (Royal Umbrella)</v>
      </c>
      <c r="C658" t="s">
        <v>420</v>
      </c>
      <c r="D658" s="112" t="str">
        <f>Réttabanki!D721</f>
        <v>Hrísgrjón 100%</v>
      </c>
      <c r="E658">
        <f>Réttabanki!U721</f>
        <v>0</v>
      </c>
    </row>
    <row r="659" spans="1:5">
      <c r="A659" t="s">
        <v>213</v>
      </c>
      <c r="B659" t="str">
        <f>Réttabanki!B722</f>
        <v>Vatn</v>
      </c>
      <c r="C659" t="s">
        <v>420</v>
      </c>
      <c r="D659" s="112" t="str">
        <f>Réttabanki!D722</f>
        <v>Vatn</v>
      </c>
      <c r="E659">
        <f>Réttabanki!U722</f>
        <v>0</v>
      </c>
    </row>
    <row r="660" spans="1:5">
      <c r="A660" t="s">
        <v>213</v>
      </c>
      <c r="B660" t="str">
        <f>Réttabanki!B723</f>
        <v>Nýmjólk 1 L (MS)</v>
      </c>
      <c r="C660" t="s">
        <v>208</v>
      </c>
      <c r="D660" s="112" t="str">
        <f>Réttabanki!D723</f>
        <v>**Mjólk**, laktasaensím, D-vítamín. Síuð, fitusprengd og gerilsneydd.</v>
      </c>
      <c r="E660">
        <f>Réttabanki!U723</f>
        <v>0</v>
      </c>
    </row>
    <row r="661" spans="1:5">
      <c r="A661" t="s">
        <v>213</v>
      </c>
      <c r="B661" t="str">
        <f>Réttabanki!B724</f>
        <v>Crystal Sugar (Sykur)</v>
      </c>
      <c r="C661" t="s">
        <v>420</v>
      </c>
      <c r="D661" s="112" t="str">
        <f>Réttabanki!D724</f>
        <v>Súkrósi</v>
      </c>
      <c r="E661">
        <f>Réttabanki!U724</f>
        <v>0</v>
      </c>
    </row>
    <row r="662" spans="1:5">
      <c r="A662" t="s">
        <v>213</v>
      </c>
      <c r="B662" t="str">
        <f>Réttabanki!B725</f>
        <v>Borðsalt</v>
      </c>
      <c r="C662" t="s">
        <v>391</v>
      </c>
      <c r="D662" s="112" t="str">
        <f>Réttabanki!D725</f>
        <v>Salt (salt, kekkjavarnarefni E535, lyftiefni E500).</v>
      </c>
      <c r="E662">
        <f>Réttabanki!U725</f>
        <v>0</v>
      </c>
    </row>
    <row r="663" spans="1:5">
      <c r="A663">
        <f>Réttabanki!$X728</f>
        <v>0</v>
      </c>
      <c r="B663" t="str">
        <f>Réttabanki!$B728</f>
        <v>Hrein jógúrt 5 kg (MS)</v>
      </c>
      <c r="C663" t="str">
        <f>IFERROR(INDEX(Vöruskrá!$E:$E,MATCH(Réttabanki!$B728,Vöruskrá!$B:$B,0)),"")</f>
        <v>Mjólkurvörur</v>
      </c>
      <c r="D663" s="112" t="str">
        <f>Réttabanki!$D728</f>
        <v>**Mjólk**, jógúrtgerlar.</v>
      </c>
      <c r="E663">
        <f>Réttabanki!$U728</f>
        <v>0</v>
      </c>
    </row>
    <row r="664" spans="1:5">
      <c r="A664">
        <f>Réttabanki!$X729</f>
        <v>0</v>
      </c>
      <c r="B664" t="str">
        <f>Réttabanki!$B729</f>
        <v>Mangó chutney</v>
      </c>
      <c r="C664" t="str">
        <f>IFERROR(INDEX(Vöruskrá!$E:$E,MATCH(Réttabanki!$B729,Vöruskrá!$B:$B,0)),"")</f>
        <v>Sósur / Dressingar / Kraftar</v>
      </c>
      <c r="D664" s="112" t="str">
        <f>Réttabanki!$D729</f>
        <v>VANTAR – innihaldslýsing af umbúðum</v>
      </c>
      <c r="E664">
        <f>Réttabanki!$U729</f>
        <v>0</v>
      </c>
    </row>
    <row r="665" spans="1:5">
      <c r="A665" t="s">
        <v>2175</v>
      </c>
      <c r="B665" t="s">
        <v>1425</v>
      </c>
      <c r="D665" s="112">
        <v>25000</v>
      </c>
    </row>
    <row r="666" spans="1:5">
      <c r="A666" t="s">
        <v>2175</v>
      </c>
      <c r="B666" t="s">
        <v>264</v>
      </c>
      <c r="D666" s="112">
        <v>30000</v>
      </c>
    </row>
    <row r="667" spans="1:5">
      <c r="A667" t="s">
        <v>2175</v>
      </c>
      <c r="B667" t="s">
        <v>673</v>
      </c>
      <c r="D667" s="112">
        <v>15000</v>
      </c>
    </row>
    <row r="668" spans="1:5">
      <c r="A668" t="s">
        <v>2175</v>
      </c>
      <c r="B668" t="s">
        <v>1104</v>
      </c>
      <c r="D668" s="112">
        <v>8000</v>
      </c>
    </row>
    <row r="669" spans="1:5">
      <c r="A669" t="s">
        <v>2175</v>
      </c>
      <c r="B669" t="s">
        <v>1088</v>
      </c>
      <c r="D669" s="112">
        <v>7000</v>
      </c>
    </row>
    <row r="670" spans="1:5">
      <c r="A670" t="s">
        <v>2175</v>
      </c>
      <c r="B670" t="s">
        <v>789</v>
      </c>
      <c r="D670" s="112">
        <v>12000</v>
      </c>
    </row>
    <row r="671" spans="1:5">
      <c r="A671" t="s">
        <v>2175</v>
      </c>
      <c r="B671" t="s">
        <v>1427</v>
      </c>
      <c r="D671" s="112">
        <v>800</v>
      </c>
    </row>
    <row r="672" spans="1:5">
      <c r="A672" t="s">
        <v>2175</v>
      </c>
      <c r="B672" t="s">
        <v>1228</v>
      </c>
      <c r="D672" s="112">
        <v>2200</v>
      </c>
    </row>
    <row r="673" spans="1:4">
      <c r="A673" t="s">
        <v>2180</v>
      </c>
      <c r="B673" t="s">
        <v>724</v>
      </c>
      <c r="D673" s="112">
        <v>35000</v>
      </c>
    </row>
    <row r="674" spans="1:4">
      <c r="A674" t="s">
        <v>2180</v>
      </c>
      <c r="B674" t="s">
        <v>418</v>
      </c>
      <c r="D674" s="112">
        <v>15000</v>
      </c>
    </row>
    <row r="675" spans="1:4">
      <c r="A675" t="s">
        <v>2180</v>
      </c>
      <c r="B675" t="s">
        <v>377</v>
      </c>
      <c r="D675" s="112">
        <v>3000</v>
      </c>
    </row>
    <row r="676" spans="1:4">
      <c r="A676" t="s">
        <v>2180</v>
      </c>
      <c r="B676" t="s">
        <v>1015</v>
      </c>
      <c r="D676" s="112">
        <v>44000</v>
      </c>
    </row>
    <row r="677" spans="1:4">
      <c r="A677" t="s">
        <v>2180</v>
      </c>
      <c r="B677" t="s">
        <v>762</v>
      </c>
      <c r="D677" s="112">
        <v>2600</v>
      </c>
    </row>
    <row r="678" spans="1:4">
      <c r="A678" t="s">
        <v>2180</v>
      </c>
      <c r="B678" t="s">
        <v>382</v>
      </c>
      <c r="D678" s="112">
        <v>300</v>
      </c>
    </row>
    <row r="679" spans="1:4">
      <c r="A679" t="s">
        <v>2180</v>
      </c>
      <c r="B679" t="s">
        <v>840</v>
      </c>
      <c r="D679" s="112">
        <v>100</v>
      </c>
    </row>
    <row r="680" spans="1:4">
      <c r="A680" t="s">
        <v>2184</v>
      </c>
      <c r="B680" t="s">
        <v>949</v>
      </c>
      <c r="D680" s="112">
        <v>40000</v>
      </c>
    </row>
    <row r="681" spans="1:4">
      <c r="A681" t="s">
        <v>2184</v>
      </c>
      <c r="B681" t="s">
        <v>2189</v>
      </c>
      <c r="D681" s="112">
        <v>42000</v>
      </c>
    </row>
    <row r="682" spans="1:4">
      <c r="A682" t="s">
        <v>2184</v>
      </c>
      <c r="B682" t="s">
        <v>792</v>
      </c>
      <c r="D682" s="112">
        <v>10000</v>
      </c>
    </row>
    <row r="683" spans="1:4">
      <c r="A683" t="s">
        <v>2184</v>
      </c>
      <c r="B683" t="s">
        <v>673</v>
      </c>
      <c r="D683" s="112">
        <v>7000</v>
      </c>
    </row>
    <row r="684" spans="1:4">
      <c r="A684" t="s">
        <v>2184</v>
      </c>
      <c r="B684" t="s">
        <v>382</v>
      </c>
      <c r="D684" s="112">
        <v>500</v>
      </c>
    </row>
    <row r="685" spans="1:4">
      <c r="A685" t="s">
        <v>2184</v>
      </c>
      <c r="B685" t="s">
        <v>852</v>
      </c>
      <c r="D685" s="112">
        <v>500</v>
      </c>
    </row>
    <row r="686" spans="1:4">
      <c r="A686" t="s">
        <v>2190</v>
      </c>
      <c r="B686" t="s">
        <v>206</v>
      </c>
      <c r="D686" s="112">
        <v>70000</v>
      </c>
    </row>
    <row r="687" spans="1:4">
      <c r="A687" t="s">
        <v>2190</v>
      </c>
      <c r="B687" t="s">
        <v>597</v>
      </c>
      <c r="D687" s="112">
        <v>12000</v>
      </c>
    </row>
    <row r="688" spans="1:4">
      <c r="A688" t="s">
        <v>2190</v>
      </c>
      <c r="B688" t="s">
        <v>631</v>
      </c>
      <c r="D688" s="112">
        <v>12000</v>
      </c>
    </row>
    <row r="689" spans="1:4">
      <c r="A689" t="s">
        <v>2190</v>
      </c>
      <c r="B689" t="s">
        <v>431</v>
      </c>
      <c r="D689" s="112">
        <v>6000</v>
      </c>
    </row>
    <row r="690" spans="1:4">
      <c r="A690" t="s">
        <v>2195</v>
      </c>
      <c r="B690" t="s">
        <v>695</v>
      </c>
      <c r="D690" s="112">
        <v>42000</v>
      </c>
    </row>
    <row r="691" spans="1:4">
      <c r="A691" t="s">
        <v>2195</v>
      </c>
      <c r="B691" t="s">
        <v>1004</v>
      </c>
      <c r="D691" s="112">
        <v>45000</v>
      </c>
    </row>
    <row r="692" spans="1:4">
      <c r="A692" t="s">
        <v>2195</v>
      </c>
      <c r="B692" t="s">
        <v>1444</v>
      </c>
      <c r="D692" s="112">
        <v>8500</v>
      </c>
    </row>
    <row r="693" spans="1:4">
      <c r="A693" t="s">
        <v>2195</v>
      </c>
      <c r="B693" t="s">
        <v>508</v>
      </c>
      <c r="D693" s="112">
        <v>4000</v>
      </c>
    </row>
    <row r="694" spans="1:4">
      <c r="A694" t="s">
        <v>2195</v>
      </c>
      <c r="B694" t="s">
        <v>840</v>
      </c>
      <c r="D694" s="112">
        <v>500</v>
      </c>
    </row>
    <row r="695" spans="1:4">
      <c r="A695" t="s">
        <v>2199</v>
      </c>
      <c r="B695" t="s">
        <v>1411</v>
      </c>
      <c r="D695" s="112">
        <v>12000</v>
      </c>
    </row>
    <row r="696" spans="1:4">
      <c r="A696" t="s">
        <v>2199</v>
      </c>
      <c r="B696" t="s">
        <v>1134</v>
      </c>
      <c r="D696" s="112">
        <v>25000</v>
      </c>
    </row>
    <row r="697" spans="1:4">
      <c r="A697" t="s">
        <v>2199</v>
      </c>
      <c r="B697" t="s">
        <v>775</v>
      </c>
      <c r="D697" s="112">
        <v>20000</v>
      </c>
    </row>
    <row r="698" spans="1:4">
      <c r="A698" t="s">
        <v>2199</v>
      </c>
      <c r="B698" t="s">
        <v>1005</v>
      </c>
      <c r="D698" s="112">
        <v>5000</v>
      </c>
    </row>
    <row r="699" spans="1:4">
      <c r="A699" t="s">
        <v>2199</v>
      </c>
      <c r="B699" t="s">
        <v>1001</v>
      </c>
      <c r="D699" s="112">
        <v>4000</v>
      </c>
    </row>
    <row r="700" spans="1:4">
      <c r="A700" t="s">
        <v>2199</v>
      </c>
      <c r="B700" t="s">
        <v>865</v>
      </c>
      <c r="D700" s="112">
        <v>12000</v>
      </c>
    </row>
    <row r="701" spans="1:4">
      <c r="A701" t="s">
        <v>2199</v>
      </c>
      <c r="B701" t="s">
        <v>1380</v>
      </c>
      <c r="D701" s="112">
        <v>1500</v>
      </c>
    </row>
    <row r="702" spans="1:4">
      <c r="A702" t="s">
        <v>2199</v>
      </c>
      <c r="B702" t="s">
        <v>508</v>
      </c>
      <c r="D702" s="112">
        <v>1500</v>
      </c>
    </row>
    <row r="703" spans="1:4">
      <c r="A703" t="s">
        <v>2199</v>
      </c>
      <c r="B703" t="s">
        <v>1068</v>
      </c>
      <c r="D703" s="112">
        <v>6000</v>
      </c>
    </row>
    <row r="704" spans="1:4">
      <c r="A704" t="s">
        <v>2199</v>
      </c>
      <c r="B704" t="s">
        <v>171</v>
      </c>
      <c r="D704" s="112">
        <v>12000</v>
      </c>
    </row>
    <row r="705" spans="1:4">
      <c r="A705" t="s">
        <v>2199</v>
      </c>
      <c r="B705" t="s">
        <v>837</v>
      </c>
      <c r="D705" s="112">
        <v>300</v>
      </c>
    </row>
    <row r="706" spans="1:4">
      <c r="A706" t="s">
        <v>2199</v>
      </c>
      <c r="B706" t="s">
        <v>382</v>
      </c>
      <c r="D706" s="112">
        <v>700</v>
      </c>
    </row>
    <row r="707" spans="1:4">
      <c r="A707" t="s">
        <v>2204</v>
      </c>
      <c r="B707" t="s">
        <v>290</v>
      </c>
      <c r="D707" s="112">
        <v>30000</v>
      </c>
    </row>
    <row r="708" spans="1:4">
      <c r="A708" t="s">
        <v>2204</v>
      </c>
      <c r="B708" t="s">
        <v>418</v>
      </c>
      <c r="D708" s="112">
        <v>14000</v>
      </c>
    </row>
    <row r="709" spans="1:4">
      <c r="A709" t="s">
        <v>2204</v>
      </c>
      <c r="B709" t="s">
        <v>369</v>
      </c>
      <c r="D709" s="112">
        <v>22000</v>
      </c>
    </row>
    <row r="710" spans="1:4">
      <c r="A710" t="s">
        <v>2204</v>
      </c>
      <c r="B710" t="s">
        <v>1015</v>
      </c>
      <c r="D710" s="112">
        <v>29000</v>
      </c>
    </row>
    <row r="711" spans="1:4">
      <c r="A711" t="s">
        <v>2204</v>
      </c>
      <c r="B711" t="s">
        <v>1005</v>
      </c>
      <c r="D711" s="112">
        <v>4000</v>
      </c>
    </row>
    <row r="712" spans="1:4">
      <c r="A712" t="s">
        <v>2204</v>
      </c>
      <c r="B712" t="s">
        <v>1016</v>
      </c>
      <c r="D712" s="112">
        <v>300</v>
      </c>
    </row>
    <row r="713" spans="1:4">
      <c r="A713" t="s">
        <v>2204</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5747</v>
      </c>
    </row>
    <row r="2" spans="1:7" ht="15" thickBot="1">
      <c r="A2" s="165" t="s">
        <v>2257</v>
      </c>
      <c r="B2" s="165" t="s">
        <v>5748</v>
      </c>
      <c r="C2" s="165" t="s">
        <v>5749</v>
      </c>
      <c r="D2" s="165" t="s">
        <v>5750</v>
      </c>
      <c r="E2" s="165" t="s">
        <v>5751</v>
      </c>
      <c r="F2" s="165" t="s">
        <v>5752</v>
      </c>
      <c r="G2" s="165" t="s">
        <v>5753</v>
      </c>
    </row>
    <row r="3" spans="1:7" ht="39.6" thickBot="1">
      <c r="A3" s="269">
        <v>46265</v>
      </c>
      <c r="B3" s="255" t="s">
        <v>5754</v>
      </c>
      <c r="C3" s="256" t="s">
        <v>5755</v>
      </c>
      <c r="D3" s="256" t="s">
        <v>5756</v>
      </c>
      <c r="E3" s="257" t="s">
        <v>5757</v>
      </c>
      <c r="F3" s="258" t="s">
        <v>5758</v>
      </c>
      <c r="G3" s="259" t="s">
        <v>2363</v>
      </c>
    </row>
    <row r="4" spans="1:7" ht="39.6" thickBot="1">
      <c r="A4" s="269">
        <v>46266</v>
      </c>
      <c r="B4" s="260" t="s">
        <v>5759</v>
      </c>
      <c r="C4" s="261" t="s">
        <v>5760</v>
      </c>
      <c r="D4" s="262" t="s">
        <v>5761</v>
      </c>
      <c r="E4" s="261" t="s">
        <v>5762</v>
      </c>
      <c r="F4" s="258" t="s">
        <v>5758</v>
      </c>
      <c r="G4" s="258" t="s">
        <v>5763</v>
      </c>
    </row>
    <row r="5" spans="1:7" ht="39.6" thickBot="1">
      <c r="A5" s="269">
        <v>46267</v>
      </c>
      <c r="B5" s="255" t="s">
        <v>5764</v>
      </c>
      <c r="C5" s="257" t="s">
        <v>5765</v>
      </c>
      <c r="D5" s="257" t="s">
        <v>5766</v>
      </c>
      <c r="E5" s="257" t="s">
        <v>5767</v>
      </c>
      <c r="F5" s="258" t="s">
        <v>5758</v>
      </c>
      <c r="G5" s="259" t="s">
        <v>5768</v>
      </c>
    </row>
    <row r="6" spans="1:7" ht="39.6" thickBot="1">
      <c r="A6" s="269">
        <v>46268</v>
      </c>
      <c r="B6" s="260" t="s">
        <v>5769</v>
      </c>
      <c r="C6" s="261" t="s">
        <v>5770</v>
      </c>
      <c r="D6" s="261" t="s">
        <v>5771</v>
      </c>
      <c r="E6" s="261" t="s">
        <v>5772</v>
      </c>
      <c r="F6" s="258" t="s">
        <v>5758</v>
      </c>
      <c r="G6" s="258" t="s">
        <v>5773</v>
      </c>
    </row>
    <row r="7" spans="1:7" ht="39.6" thickBot="1">
      <c r="A7" s="269">
        <v>46269</v>
      </c>
      <c r="B7" s="263" t="s">
        <v>5774</v>
      </c>
      <c r="C7" s="263" t="s">
        <v>5775</v>
      </c>
      <c r="D7" s="264" t="s">
        <v>5776</v>
      </c>
      <c r="E7" s="263" t="s">
        <v>5777</v>
      </c>
      <c r="F7" s="258" t="s">
        <v>5758</v>
      </c>
      <c r="G7" s="265" t="s">
        <v>5778</v>
      </c>
    </row>
    <row r="8" spans="1:7" ht="39.6" thickBot="1">
      <c r="A8" s="269" t="s">
        <v>5779</v>
      </c>
      <c r="B8" s="295" t="s">
        <v>5780</v>
      </c>
      <c r="C8" s="262" t="s">
        <v>5781</v>
      </c>
      <c r="D8" s="256" t="s">
        <v>5782</v>
      </c>
      <c r="E8" s="296" t="s">
        <v>5783</v>
      </c>
      <c r="F8" s="297" t="s">
        <v>5784</v>
      </c>
      <c r="G8" s="298" t="s">
        <v>2363</v>
      </c>
    </row>
    <row r="9" spans="1:7" ht="39.6" thickBot="1">
      <c r="A9" s="269" t="s">
        <v>5785</v>
      </c>
      <c r="B9" s="299" t="s">
        <v>5786</v>
      </c>
      <c r="C9" s="300" t="s">
        <v>5787</v>
      </c>
      <c r="D9" s="262" t="s">
        <v>5788</v>
      </c>
      <c r="E9" s="301" t="s">
        <v>5789</v>
      </c>
      <c r="F9" s="297" t="s">
        <v>5784</v>
      </c>
      <c r="G9" s="302" t="s">
        <v>5790</v>
      </c>
    </row>
    <row r="10" spans="1:7" ht="39.6" thickBot="1">
      <c r="A10" s="269" t="s">
        <v>5791</v>
      </c>
      <c r="B10" s="295" t="s">
        <v>5792</v>
      </c>
      <c r="C10" s="261" t="s">
        <v>5793</v>
      </c>
      <c r="D10" s="256" t="s">
        <v>5794</v>
      </c>
      <c r="E10" s="296" t="s">
        <v>5795</v>
      </c>
      <c r="F10" s="297" t="s">
        <v>5784</v>
      </c>
      <c r="G10" s="298" t="s">
        <v>5796</v>
      </c>
    </row>
    <row r="11" spans="1:7" ht="39.6" thickBot="1">
      <c r="A11" s="269" t="s">
        <v>5797</v>
      </c>
      <c r="B11" s="299" t="s">
        <v>5798</v>
      </c>
      <c r="C11" s="256" t="s">
        <v>5799</v>
      </c>
      <c r="D11" s="262" t="s">
        <v>5800</v>
      </c>
      <c r="E11" s="301" t="s">
        <v>5801</v>
      </c>
      <c r="F11" s="297" t="s">
        <v>5784</v>
      </c>
      <c r="G11" s="302" t="s">
        <v>5802</v>
      </c>
    </row>
    <row r="12" spans="1:7" ht="39.6" thickBot="1">
      <c r="A12" s="269" t="s">
        <v>5803</v>
      </c>
      <c r="B12" s="303" t="s">
        <v>5804</v>
      </c>
      <c r="C12" s="304"/>
      <c r="D12" s="264" t="s">
        <v>5805</v>
      </c>
      <c r="E12" s="305" t="s">
        <v>5806</v>
      </c>
      <c r="F12" s="297" t="s">
        <v>5784</v>
      </c>
      <c r="G12" s="298"/>
    </row>
    <row r="13" spans="1:7" ht="39.6" thickBot="1">
      <c r="A13" s="269" t="s">
        <v>5807</v>
      </c>
      <c r="B13" s="306" t="s">
        <v>5808</v>
      </c>
      <c r="C13" s="256" t="s">
        <v>5809</v>
      </c>
      <c r="D13" s="261" t="s">
        <v>5810</v>
      </c>
      <c r="E13" s="259" t="s">
        <v>5811</v>
      </c>
      <c r="F13" s="307" t="s">
        <v>5812</v>
      </c>
      <c r="G13" s="259" t="s">
        <v>2363</v>
      </c>
    </row>
    <row r="14" spans="1:7" ht="39.6" thickBot="1">
      <c r="A14" s="269" t="s">
        <v>5813</v>
      </c>
      <c r="B14" s="308" t="s">
        <v>5814</v>
      </c>
      <c r="C14" s="257" t="s">
        <v>5815</v>
      </c>
      <c r="D14" s="257" t="s">
        <v>5816</v>
      </c>
      <c r="E14" s="258" t="s">
        <v>5817</v>
      </c>
      <c r="F14" s="307" t="s">
        <v>5812</v>
      </c>
      <c r="G14" s="258" t="s">
        <v>5818</v>
      </c>
    </row>
    <row r="15" spans="1:7" ht="52.5" thickBot="1">
      <c r="A15" s="269" t="s">
        <v>5819</v>
      </c>
      <c r="B15" s="255" t="s">
        <v>5820</v>
      </c>
      <c r="C15" s="262" t="s">
        <v>5821</v>
      </c>
      <c r="D15" s="261" t="s">
        <v>5822</v>
      </c>
      <c r="E15" s="259" t="s">
        <v>5823</v>
      </c>
      <c r="F15" s="307" t="s">
        <v>5812</v>
      </c>
      <c r="G15" s="259" t="s">
        <v>5824</v>
      </c>
    </row>
    <row r="16" spans="1:7" ht="39.6" thickBot="1">
      <c r="A16" s="269" t="s">
        <v>5825</v>
      </c>
      <c r="B16" s="299" t="s">
        <v>5826</v>
      </c>
      <c r="C16" s="309" t="s">
        <v>5827</v>
      </c>
      <c r="D16" s="257" t="s">
        <v>5828</v>
      </c>
      <c r="E16" s="258" t="s">
        <v>5829</v>
      </c>
      <c r="F16" s="307" t="s">
        <v>5812</v>
      </c>
      <c r="G16" s="258" t="s">
        <v>5830</v>
      </c>
    </row>
    <row r="17" spans="1:7" ht="39.6" thickBot="1">
      <c r="A17" s="269" t="s">
        <v>5831</v>
      </c>
      <c r="B17" s="310" t="s">
        <v>5832</v>
      </c>
      <c r="C17" s="311"/>
      <c r="D17" s="300" t="s">
        <v>5833</v>
      </c>
      <c r="E17" s="265"/>
      <c r="F17" s="307" t="s">
        <v>5812</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5835</v>
      </c>
    </row>
    <row r="2" spans="1:15">
      <c r="A2" s="331" t="s">
        <v>5836</v>
      </c>
      <c r="B2" s="437">
        <v>46293</v>
      </c>
      <c r="C2" s="194" t="str">
        <f>CHOOSE(WEEKDAY(B2,2),"Mánudagur","Þriðjudagur","Miðvikudagur","Fimmtudagur","Föstudagur","Laugardagur","Sunnudagur")</f>
        <v>Mánudagur</v>
      </c>
      <c r="D2" s="194" t="str">
        <f>"Vika "&amp;_xlfn.ISOWEEKNUM(B2)</f>
        <v>Vika 40</v>
      </c>
    </row>
    <row r="3" spans="1:15">
      <c r="A3" s="331" t="s">
        <v>5837</v>
      </c>
      <c r="B3" s="436" t="s">
        <v>5838</v>
      </c>
    </row>
    <row r="5" spans="1:15" ht="42" customHeight="1">
      <c r="A5" s="439" t="s">
        <v>5839</v>
      </c>
      <c r="B5" s="439" t="s">
        <v>2262</v>
      </c>
      <c r="C5" s="439" t="s">
        <v>5840</v>
      </c>
      <c r="D5" s="439" t="s">
        <v>1791</v>
      </c>
      <c r="E5" s="439" t="s">
        <v>1792</v>
      </c>
      <c r="F5" s="439" t="s">
        <v>1793</v>
      </c>
      <c r="G5" s="439" t="s">
        <v>2264</v>
      </c>
      <c r="H5" s="439" t="s">
        <v>2265</v>
      </c>
      <c r="I5" s="439" t="s">
        <v>5841</v>
      </c>
      <c r="J5" s="439" t="s">
        <v>5842</v>
      </c>
      <c r="K5" s="439" t="s">
        <v>5843</v>
      </c>
      <c r="L5" s="439" t="s">
        <v>5844</v>
      </c>
      <c r="M5" s="439" t="s">
        <v>5845</v>
      </c>
      <c r="N5" s="439" t="s">
        <v>5846</v>
      </c>
      <c r="O5" s="439" t="s">
        <v>5847</v>
      </c>
    </row>
    <row r="6" spans="1:15" ht="37.5">
      <c r="A6" s="441" t="s">
        <v>2288</v>
      </c>
      <c r="B6" s="440" t="s">
        <v>2236</v>
      </c>
      <c r="C6" s="440" t="s">
        <v>2236</v>
      </c>
      <c r="D6" s="440" t="str">
        <f>IFERROR(IFERROR(INDEX(Réttabanki!$E:$E,MATCH($B6,Réttabanki!$A:$A,0)),INDEX(Vöruskrá!$F:$F,MATCH($B6,Vöruskrá!$B:$B,0))),"")</f>
        <v>Engir skráðir</v>
      </c>
      <c r="E6" s="440">
        <f>IFERROR(IFERROR(INDEX(Réttabanki!$F:$F,MATCH($B6,Réttabanki!$A:$A,0)),INDEX(Vöruskrá!$G:$G,MATCH($B6,Vöruskrá!$B:$B,0))),"")</f>
        <v>0</v>
      </c>
      <c r="F6" s="440" t="str">
        <f>IFERROR(IFERROR(INDEX(Réttabanki!$G:$G,MATCH($B6,Réttabanki!$A:$A,0)),INDEX(Vöruskrá!$H:$H,MATCH($B6,Vöruskrá!$B:$B,0))),"")</f>
        <v/>
      </c>
      <c r="G6" s="442">
        <v>90</v>
      </c>
      <c r="H6" s="442">
        <v>130</v>
      </c>
      <c r="I6" s="442" t="str">
        <f>IFERROR(IFERROR(INDEX(Réttabanki!$H:$H,MATCH($B6,Réttabanki!$A:$A,0)),INDEX(Vöruskrá!$J:$J,MATCH($B6,Vöruskrá!$B:$B,0))),"")</f>
        <v/>
      </c>
      <c r="J6" s="443" t="str">
        <f>IFERROR(IFERROR(INDEX(Réttabanki!$I:$I,MATCH($B6,Réttabanki!$A:$A,0)),INDEX(Vöruskrá!$K:$K,MATCH($B6,Vöruskrá!$B:$B,0))),"")</f>
        <v/>
      </c>
      <c r="K6" s="443" t="str">
        <f>IFERROR(IFERROR(INDEX(Réttabanki!$J:$J,MATCH($B6,Réttabanki!$A:$A,0)),INDEX(Vöruskrá!$L:$L,MATCH($B6,Vöruskrá!$B:$B,0))),"")</f>
        <v/>
      </c>
      <c r="L6" s="443">
        <f>IFERROR(IFERROR(INDEX(Réttabanki!$K:$K,MATCH($B6,Réttabanki!$A:$A,0)),INDEX(Vöruskrá!$M:$M,MATCH($B6,Vöruskrá!$B:$B,0))),"")</f>
        <v>0</v>
      </c>
      <c r="M6" s="443" t="str">
        <f>IFERROR(IFERROR(INDEX(Réttabanki!$L:$L,MATCH($B6,Réttabanki!$A:$A,0)),INDEX(Vöruskrá!$N:$N,MATCH($B6,Vöruskrá!$B:$B,0))),"")</f>
        <v/>
      </c>
      <c r="N6" s="443" t="str">
        <f>IFERROR(IFERROR(INDEX(Réttabanki!$M:$M,MATCH($B6,Réttabanki!$A:$A,0)),INDEX(Vöruskrá!$O:$O,MATCH($B6,Vöruskrá!$B:$B,0))),"")</f>
        <v/>
      </c>
      <c r="O6" s="443" t="str">
        <f>IFERROR(IFERROR(INDEX(Réttabanki!$N:$N,MATCH($B6,Réttabanki!$A:$A,0)),INDEX(Vöruskrá!$P:$P,MATCH($B6,Vöruskrá!$B:$B,0))),"")</f>
        <v/>
      </c>
    </row>
    <row r="7" spans="1:15" ht="162.6">
      <c r="A7" s="441" t="s">
        <v>5848</v>
      </c>
      <c r="B7" s="440" t="s">
        <v>2246</v>
      </c>
      <c r="C7" s="440" t="s">
        <v>5849</v>
      </c>
      <c r="D7" s="440" t="str">
        <f>IFERROR(IFERROR(INDEX(Réttabanki!$E:$E,MATCH($B7,Réttabanki!$A:$A,0)),INDEX(Vöruskrá!$F:$F,MATCH($B7,Vöruskrá!$B:$B,0))),"")</f>
        <v>Glúten (bygg), Glúten (hveiti, bygg)., Engir, Sinnep, Glúten (hveiti), Soja, Sesam</v>
      </c>
      <c r="E7" s="440">
        <f>IFERROR(IFERROR(INDEX(Réttabanki!$F:$F,MATCH($B7,Réttabanki!$A:$A,0)),INDEX(Vöruskrá!$G:$G,MATCH($B7,Vöruskrá!$B:$B,0))),"")</f>
        <v>0</v>
      </c>
      <c r="F7" s="440" t="str">
        <f>IFERROR(IFERROR(INDEX(Réttabanki!$G:$G,MATCH($B7,Réttabanki!$A:$A,0)),INDEX(Vöruskrá!$H:$H,MATCH($B7,Vöruskrá!$B:$B,0))),"")</f>
        <v/>
      </c>
      <c r="G7" s="442">
        <v>200</v>
      </c>
      <c r="H7" s="442">
        <v>265</v>
      </c>
      <c r="I7" s="442" t="str">
        <f>IFERROR(IFERROR(INDEX(Réttabanki!$H:$H,MATCH($B7,Réttabanki!$A:$A,0)),INDEX(Vöruskrá!$J:$J,MATCH($B7,Vöruskrá!$B:$B,0))),"")</f>
        <v/>
      </c>
      <c r="J7" s="443" t="str">
        <f>IFERROR(IFERROR(INDEX(Réttabanki!$I:$I,MATCH($B7,Réttabanki!$A:$A,0)),INDEX(Vöruskrá!$K:$K,MATCH($B7,Vöruskrá!$B:$B,0))),"")</f>
        <v/>
      </c>
      <c r="K7" s="443" t="str">
        <f>IFERROR(IFERROR(INDEX(Réttabanki!$J:$J,MATCH($B7,Réttabanki!$A:$A,0)),INDEX(Vöruskrá!$L:$L,MATCH($B7,Vöruskrá!$B:$B,0))),"")</f>
        <v/>
      </c>
      <c r="L7" s="443">
        <f>IFERROR(IFERROR(INDEX(Réttabanki!$K:$K,MATCH($B7,Réttabanki!$A:$A,0)),INDEX(Vöruskrá!$M:$M,MATCH($B7,Vöruskrá!$B:$B,0))),"")</f>
        <v>0</v>
      </c>
      <c r="M7" s="443" t="str">
        <f>IFERROR(IFERROR(INDEX(Réttabanki!$L:$L,MATCH($B7,Réttabanki!$A:$A,0)),INDEX(Vöruskrá!$N:$N,MATCH($B7,Vöruskrá!$B:$B,0))),"")</f>
        <v/>
      </c>
      <c r="N7" s="443" t="str">
        <f>IFERROR(IFERROR(INDEX(Réttabanki!$M:$M,MATCH($B7,Réttabanki!$A:$A,0)),INDEX(Vöruskrá!$O:$O,MATCH($B7,Vöruskrá!$B:$B,0))),"")</f>
        <v/>
      </c>
      <c r="O7" s="443" t="str">
        <f>IFERROR(IFERROR(INDEX(Réttabanki!$N:$N,MATCH($B7,Réttabanki!$A:$A,0)),INDEX(Vöruskrá!$P:$P,MATCH($B7,Vöruskrá!$B:$B,0))),"")</f>
        <v/>
      </c>
    </row>
    <row r="8" spans="1:15" ht="37.5">
      <c r="A8" s="441" t="s">
        <v>2415</v>
      </c>
      <c r="B8" s="440" t="s">
        <v>1747</v>
      </c>
      <c r="C8" s="440" t="s">
        <v>5850</v>
      </c>
      <c r="D8" s="440"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IFERROR(IFERROR(INDEX(Réttabanki!$F:$F,MATCH($B8,Réttabanki!$A:$A,0)),INDEX(Vöruskrá!$G:$G,MATCH($B8,Vöruskrá!$B:$B,0))),"")</f>
        <v>Engir skráðir</v>
      </c>
      <c r="F8" s="440" t="str">
        <f>IFERROR(IFERROR(INDEX(Réttabanki!$G:$G,MATCH($B8,Réttabanki!$A:$A,0)),INDEX(Vöruskrá!$H:$H,MATCH($B8,Vöruskrá!$B:$B,0))),"")</f>
        <v>Framleitt á svæði þar sem unnið er með glúten, mjólk og sellerí – snefilmengun möguleg.</v>
      </c>
      <c r="G8" s="442">
        <v>80</v>
      </c>
      <c r="H8" s="442">
        <v>120</v>
      </c>
      <c r="I8" s="442">
        <f>IFERROR(IFERROR(INDEX(Réttabanki!$H:$H,MATCH($B8,Réttabanki!$A:$A,0)),INDEX(Vöruskrá!$J:$J,MATCH($B8,Vöruskrá!$B:$B,0))),"")</f>
        <v>111</v>
      </c>
      <c r="J8" s="443">
        <f>IFERROR(IFERROR(INDEX(Réttabanki!$I:$I,MATCH($B8,Réttabanki!$A:$A,0)),INDEX(Vöruskrá!$K:$K,MATCH($B8,Vöruskrá!$B:$B,0))),"")</f>
        <v>3.5</v>
      </c>
      <c r="K8" s="443">
        <f>IFERROR(IFERROR(INDEX(Réttabanki!$J:$J,MATCH($B8,Réttabanki!$A:$A,0)),INDEX(Vöruskrá!$L:$L,MATCH($B8,Vöruskrá!$B:$B,0))),"")</f>
        <v>0.3</v>
      </c>
      <c r="L8" s="443">
        <f>IFERROR(IFERROR(INDEX(Réttabanki!$K:$K,MATCH($B8,Réttabanki!$A:$A,0)),INDEX(Vöruskrá!$M:$M,MATCH($B8,Vöruskrá!$B:$B,0))),"")</f>
        <v>16</v>
      </c>
      <c r="M8" s="443">
        <f>IFERROR(IFERROR(INDEX(Réttabanki!$L:$L,MATCH($B8,Réttabanki!$A:$A,0)),INDEX(Vöruskrá!$N:$N,MATCH($B8,Vöruskrá!$B:$B,0))),"")</f>
        <v>10</v>
      </c>
      <c r="N8" s="443">
        <f>IFERROR(IFERROR(INDEX(Réttabanki!$M:$M,MATCH($B8,Réttabanki!$A:$A,0)),INDEX(Vöruskrá!$O:$O,MATCH($B8,Vöruskrá!$B:$B,0))),"")</f>
        <v>2</v>
      </c>
      <c r="O8" s="443">
        <f>IFERROR(IFERROR(INDEX(Réttabanki!$N:$N,MATCH($B8,Réttabanki!$A:$A,0)),INDEX(Vöruskrá!$P:$P,MATCH($B8,Vöruskrá!$B:$B,0))),"")</f>
        <v>0.35</v>
      </c>
    </row>
    <row r="9" spans="1:15" ht="24.95">
      <c r="A9" s="441" t="s">
        <v>2415</v>
      </c>
      <c r="B9" s="440" t="s">
        <v>1768</v>
      </c>
      <c r="C9" s="440" t="s">
        <v>5851</v>
      </c>
      <c r="D9" s="440" t="str">
        <f>IFERROR(IFERROR(INDEX(Réttabanki!$E:$E,MATCH($B9,Réttabanki!$A:$A,0)),INDEX(Vöruskrá!$F:$F,MATCH($B9,Vöruskrá!$B:$B,0))),"")</f>
        <v>Gulrætur 24%, nípur 22%, sætar kartöflur 16%, gulrófur 15%, rauðlaukur 13%, vatn, agave-síróp, ólífuolía, timían, karamellusykur.</v>
      </c>
      <c r="E9" s="440" t="str">
        <f>IFERROR(IFERROR(INDEX(Réttabanki!$F:$F,MATCH($B9,Réttabanki!$A:$A,0)),INDEX(Vöruskrá!$G:$G,MATCH($B9,Vöruskrá!$B:$B,0))),"")</f>
        <v>Engir skráðir</v>
      </c>
      <c r="F9" s="440" t="str">
        <f>IFERROR(IFERROR(INDEX(Réttabanki!$G:$G,MATCH($B9,Réttabanki!$A:$A,0)),INDEX(Vöruskrá!$H:$H,MATCH($B9,Vöruskrá!$B:$B,0))),"")</f>
        <v>Engir skráðir fyrirvarar í vörulýsingu.</v>
      </c>
      <c r="G9" s="442">
        <v>70</v>
      </c>
      <c r="H9" s="442">
        <v>100</v>
      </c>
      <c r="I9" s="442">
        <f>IFERROR(IFERROR(INDEX(Réttabanki!$H:$H,MATCH($B9,Réttabanki!$A:$A,0)),INDEX(Vöruskrá!$J:$J,MATCH($B9,Vöruskrá!$B:$B,0))),"")</f>
        <v>69</v>
      </c>
      <c r="J9" s="443">
        <f>IFERROR(IFERROR(INDEX(Réttabanki!$I:$I,MATCH($B9,Réttabanki!$A:$A,0)),INDEX(Vöruskrá!$K:$K,MATCH($B9,Vöruskrá!$B:$B,0))),"")</f>
        <v>2.1</v>
      </c>
      <c r="K9" s="443">
        <f>IFERROR(IFERROR(INDEX(Réttabanki!$J:$J,MATCH($B9,Réttabanki!$A:$A,0)),INDEX(Vöruskrá!$L:$L,MATCH($B9,Vöruskrá!$B:$B,0))),"")</f>
        <v>0.3</v>
      </c>
      <c r="L9" s="443">
        <f>IFERROR(IFERROR(INDEX(Réttabanki!$K:$K,MATCH($B9,Réttabanki!$A:$A,0)),INDEX(Vöruskrá!$M:$M,MATCH($B9,Vöruskrá!$B:$B,0))),"")</f>
        <v>10.5</v>
      </c>
      <c r="M9" s="443">
        <f>IFERROR(IFERROR(INDEX(Réttabanki!$L:$L,MATCH($B9,Réttabanki!$A:$A,0)),INDEX(Vöruskrá!$N:$N,MATCH($B9,Vöruskrá!$B:$B,0))),"")</f>
        <v>1</v>
      </c>
      <c r="N9" s="443">
        <f>IFERROR(IFERROR(INDEX(Réttabanki!$M:$M,MATCH($B9,Réttabanki!$A:$A,0)),INDEX(Vöruskrá!$O:$O,MATCH($B9,Vöruskrá!$B:$B,0))),"")</f>
        <v>1</v>
      </c>
      <c r="O9" s="443">
        <f>IFERROR(IFERROR(INDEX(Réttabanki!$N:$N,MATCH($B9,Réttabanki!$A:$A,0)),INDEX(Vöruskrá!$P:$P,MATCH($B9,Vöruskrá!$B:$B,0))),"")</f>
        <v>0.05</v>
      </c>
    </row>
    <row r="10" spans="1:15" ht="50.1">
      <c r="A10" s="441" t="s">
        <v>2415</v>
      </c>
      <c r="B10" s="440" t="s">
        <v>2241</v>
      </c>
      <c r="C10" s="440" t="s">
        <v>5852</v>
      </c>
      <c r="D10" s="440" t="str">
        <f>IFERROR(IFERROR(INDEX(Réttabanki!$E:$E,MATCH($B10,Réttabanki!$A:$A,0)),INDEX(Vöruskrá!$F:$F,MATCH($B10,Vöruskrá!$B:$B,0))),"")</f>
        <v>Sinnep</v>
      </c>
      <c r="E10" s="440">
        <f>IFERROR(IFERROR(INDEX(Réttabanki!$F:$F,MATCH($B10,Réttabanki!$A:$A,0)),INDEX(Vöruskrá!$G:$G,MATCH($B10,Vöruskrá!$B:$B,0))),"")</f>
        <v>0</v>
      </c>
      <c r="F10" s="440" t="str">
        <f>IFERROR(IFERROR(INDEX(Réttabanki!$G:$G,MATCH($B10,Réttabanki!$A:$A,0)),INDEX(Vöruskrá!$H:$H,MATCH($B10,Vöruskrá!$B:$B,0))),"")</f>
        <v/>
      </c>
      <c r="G10" s="442">
        <v>40</v>
      </c>
      <c r="H10" s="442">
        <v>60</v>
      </c>
      <c r="I10" s="442" t="str">
        <f>IFERROR(IFERROR(INDEX(Réttabanki!$H:$H,MATCH($B10,Réttabanki!$A:$A,0)),INDEX(Vöruskrá!$J:$J,MATCH($B10,Vöruskrá!$B:$B,0))),"")</f>
        <v/>
      </c>
      <c r="J10" s="443" t="str">
        <f>IFERROR(IFERROR(INDEX(Réttabanki!$I:$I,MATCH($B10,Réttabanki!$A:$A,0)),INDEX(Vöruskrá!$K:$K,MATCH($B10,Vöruskrá!$B:$B,0))),"")</f>
        <v/>
      </c>
      <c r="K10" s="443" t="str">
        <f>IFERROR(IFERROR(INDEX(Réttabanki!$J:$J,MATCH($B10,Réttabanki!$A:$A,0)),INDEX(Vöruskrá!$L:$L,MATCH($B10,Vöruskrá!$B:$B,0))),"")</f>
        <v/>
      </c>
      <c r="L10" s="443">
        <f>IFERROR(IFERROR(INDEX(Réttabanki!$K:$K,MATCH($B10,Réttabanki!$A:$A,0)),INDEX(Vöruskrá!$M:$M,MATCH($B10,Vöruskrá!$B:$B,0))),"")</f>
        <v>0</v>
      </c>
      <c r="M10" s="443" t="str">
        <f>IFERROR(IFERROR(INDEX(Réttabanki!$L:$L,MATCH($B10,Réttabanki!$A:$A,0)),INDEX(Vöruskrá!$N:$N,MATCH($B10,Vöruskrá!$B:$B,0))),"")</f>
        <v/>
      </c>
      <c r="N10" s="443" t="str">
        <f>IFERROR(IFERROR(INDEX(Réttabanki!$M:$M,MATCH($B10,Réttabanki!$A:$A,0)),INDEX(Vöruskrá!$O:$O,MATCH($B10,Vöruskrá!$B:$B,0))),"")</f>
        <v/>
      </c>
      <c r="O10" s="443" t="str">
        <f>IFERROR(IFERROR(INDEX(Réttabanki!$N:$N,MATCH($B10,Réttabanki!$A:$A,0)),INDEX(Vöruskrá!$P:$P,MATCH($B10,Vöruskrá!$B:$B,0))),"")</f>
        <v/>
      </c>
    </row>
    <row r="11" spans="1:15" ht="62.45">
      <c r="A11" s="441" t="s">
        <v>5853</v>
      </c>
      <c r="B11" s="440" t="s">
        <v>1754</v>
      </c>
      <c r="C11" s="440" t="s">
        <v>5854</v>
      </c>
      <c r="D11" s="440"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IFERROR(IFERROR(INDEX(Réttabanki!$F:$F,MATCH($B11,Réttabanki!$A:$A,0)),INDEX(Vöruskrá!$G:$G,MATCH($B11,Vöruskrá!$B:$B,0))),"")</f>
        <v>Glúten (hveiti), Egg, Mjólk, Sinnep</v>
      </c>
      <c r="F11" s="440" t="str">
        <f>IFERROR(IFERROR(INDEX(Réttabanki!$G:$G,MATCH($B11,Réttabanki!$A:$A,0)),INDEX(Vöruskrá!$H:$H,MATCH($B11,Vöruskrá!$B:$B,0))),"")</f>
        <v>Framleitt á svæði þar sem unnið er með hveiti, egg, soja, mjólk, sellerí, sinnep, sesamfræ og súlfít.</v>
      </c>
      <c r="G11" s="442">
        <v>20</v>
      </c>
      <c r="H11" s="442">
        <v>30</v>
      </c>
      <c r="I11" s="442">
        <f>IFERROR(IFERROR(INDEX(Réttabanki!$H:$H,MATCH($B11,Réttabanki!$A:$A,0)),INDEX(Vöruskrá!$J:$J,MATCH($B11,Vöruskrá!$B:$B,0))),"")</f>
        <v>473</v>
      </c>
      <c r="J11" s="443">
        <f>IFERROR(IFERROR(INDEX(Réttabanki!$I:$I,MATCH($B11,Réttabanki!$A:$A,0)),INDEX(Vöruskrá!$K:$K,MATCH($B11,Vöruskrá!$B:$B,0))),"")</f>
        <v>51.6</v>
      </c>
      <c r="K11" s="443">
        <f>IFERROR(IFERROR(INDEX(Réttabanki!$J:$J,MATCH($B11,Réttabanki!$A:$A,0)),INDEX(Vöruskrá!$L:$L,MATCH($B11,Vöruskrá!$B:$B,0))),"")</f>
        <v>5</v>
      </c>
      <c r="L11" s="443">
        <f>IFERROR(IFERROR(INDEX(Réttabanki!$K:$K,MATCH($B11,Réttabanki!$A:$A,0)),INDEX(Vöruskrá!$M:$M,MATCH($B11,Vöruskrá!$B:$B,0))),"")</f>
        <v>2</v>
      </c>
      <c r="M11" s="443">
        <f>IFERROR(IFERROR(INDEX(Réttabanki!$L:$L,MATCH($B11,Réttabanki!$A:$A,0)),INDEX(Vöruskrá!$N:$N,MATCH($B11,Vöruskrá!$B:$B,0))),"")</f>
        <v>1.6</v>
      </c>
      <c r="N11" s="443">
        <f>IFERROR(IFERROR(INDEX(Réttabanki!$M:$M,MATCH($B11,Réttabanki!$A:$A,0)),INDEX(Vöruskrá!$O:$O,MATCH($B11,Vöruskrá!$B:$B,0))),"")</f>
        <v>2.2000000000000002</v>
      </c>
      <c r="O11" s="443">
        <f>IFERROR(IFERROR(INDEX(Réttabanki!$N:$N,MATCH($B11,Réttabanki!$A:$A,0)),INDEX(Vöruskrá!$P:$P,MATCH($B11,Vöruskrá!$B:$B,0))),"")</f>
        <v>0.9</v>
      </c>
    </row>
    <row r="12" spans="1:15" ht="37.5">
      <c r="A12" s="441" t="s">
        <v>5855</v>
      </c>
      <c r="B12" s="440" t="s">
        <v>1762</v>
      </c>
      <c r="C12" s="440" t="s">
        <v>997</v>
      </c>
      <c r="D12" s="440"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IFERROR(IFERROR(INDEX(Réttabanki!$F:$F,MATCH($B12,Réttabanki!$A:$A,0)),INDEX(Vöruskrá!$G:$G,MATCH($B12,Vöruskrá!$B:$B,0))),"")</f>
        <v>Sinnep, Súlfít</v>
      </c>
      <c r="F12" s="440" t="str">
        <f>IFERROR(IFERROR(INDEX(Réttabanki!$G:$G,MATCH($B12,Réttabanki!$A:$A,0)),INDEX(Vöruskrá!$H:$H,MATCH($B12,Vöruskrá!$B:$B,0))),"")</f>
        <v>Engir skráðir fyrirvarar í vörulýsingu.</v>
      </c>
      <c r="G12" s="442">
        <v>20</v>
      </c>
      <c r="H12" s="442">
        <v>30</v>
      </c>
      <c r="I12" s="442">
        <f>IFERROR(IFERROR(INDEX(Réttabanki!$H:$H,MATCH($B12,Réttabanki!$A:$A,0)),INDEX(Vöruskrá!$J:$J,MATCH($B12,Vöruskrá!$B:$B,0))),"")</f>
        <v>181</v>
      </c>
      <c r="J12" s="443">
        <f>IFERROR(IFERROR(INDEX(Réttabanki!$I:$I,MATCH($B12,Réttabanki!$A:$A,0)),INDEX(Vöruskrá!$K:$K,MATCH($B12,Vöruskrá!$B:$B,0))),"")</f>
        <v>0.5</v>
      </c>
      <c r="K12" s="443">
        <f>IFERROR(IFERROR(INDEX(Réttabanki!$J:$J,MATCH($B12,Réttabanki!$A:$A,0)),INDEX(Vöruskrá!$L:$L,MATCH($B12,Vöruskrá!$B:$B,0))),"")</f>
        <v>0</v>
      </c>
      <c r="L12" s="443">
        <f>IFERROR(IFERROR(INDEX(Réttabanki!$K:$K,MATCH($B12,Réttabanki!$A:$A,0)),INDEX(Vöruskrá!$M:$M,MATCH($B12,Vöruskrá!$B:$B,0))),"")</f>
        <v>43</v>
      </c>
      <c r="M12" s="443">
        <f>IFERROR(IFERROR(INDEX(Réttabanki!$L:$L,MATCH($B12,Réttabanki!$A:$A,0)),INDEX(Vöruskrá!$N:$N,MATCH($B12,Vöruskrá!$B:$B,0))),"")</f>
        <v>39</v>
      </c>
      <c r="N12" s="443">
        <f>IFERROR(IFERROR(INDEX(Réttabanki!$M:$M,MATCH($B12,Réttabanki!$A:$A,0)),INDEX(Vöruskrá!$O:$O,MATCH($B12,Vöruskrá!$B:$B,0))),"")</f>
        <v>0.8</v>
      </c>
      <c r="O12" s="443">
        <f>IFERROR(IFERROR(INDEX(Réttabanki!$N:$N,MATCH($B12,Réttabanki!$A:$A,0)),INDEX(Vöruskrá!$P:$P,MATCH($B12,Vöruskrá!$B:$B,0))),"")</f>
        <v>4</v>
      </c>
    </row>
    <row r="14" spans="1:15">
      <c r="A14" s="438" t="s">
        <v>5856</v>
      </c>
    </row>
    <row r="15" spans="1:15" ht="43.5">
      <c r="A15" s="331" t="s">
        <v>5857</v>
      </c>
      <c r="B15" s="444" t="str" cm="1">
        <f t="array" ref="B15">IF(_xlfn.TEXTJOIN("; ",TRUE,IF($E$6:$E$10="Engir skráðir","",$C$6:$C$10&amp;": "&amp;$E$6:$E$10))="","Engir skráðir ofnæmisvaldar í aðalrétti eða meðlæti",_xlfn.TEXTJOIN("; ",TRUE,IF($E$6:$E$10="Engir skráðir","",$C$6:$C$10&amp;": "&amp;$E$6:$E$10)))</f>
        <v>Kjúklingalæri með hvítlaukskryddi: 0; Teriyaki veganborgari í súrdeigsbrauði með ananas, tómat, iceberg og chilimajónesi: 0; Gulróta- og kálsalat: 0</v>
      </c>
    </row>
    <row r="16" spans="1:15">
      <c r="A16" s="331" t="s">
        <v>5858</v>
      </c>
      <c r="B16" s="444" t="str">
        <f>$E$11</f>
        <v>Glúten (hveiti), Egg, Mjólk, Sinnep</v>
      </c>
    </row>
    <row r="17" spans="1:2">
      <c r="A17" s="331" t="s">
        <v>5859</v>
      </c>
      <c r="B17" s="444" t="str">
        <f>$E$12</f>
        <v>Sinnep, Súlfít</v>
      </c>
    </row>
    <row r="18" spans="1:2" ht="130.5">
      <c r="A18" s="331" t="s">
        <v>5860</v>
      </c>
      <c r="B18" s="444" t="str" cm="1">
        <f t="array" ref="B18">_xlfn.TEXTJOIN(" ",TRUE,_xlfn.UNIQUE(IF(LEFT($F$6:$F$12,5)="Engir","",$F$6:$F$12)))</f>
        <v>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5861</v>
      </c>
      <c r="B21" s="444" t="str">
        <f>IFERROR(INDEX(Réttabanki!$R:$R,MATCH($B$6,Réttabanki!$A:$A,0)),"")</f>
        <v>Kryddið kjúklingalærin með hvítlauksblandu og bakið við 180°C í 30–35 mín. þar til kjarnhiti nær 75°C.</v>
      </c>
    </row>
    <row r="22" spans="1:2" ht="159.6">
      <c r="A22" s="331" t="s">
        <v>5862</v>
      </c>
      <c r="B22" s="444" t="str">
        <f>IFERROR(INDEX(Réttabanki!$R:$R,MATCH($B$7,Réttabanki!$A:$A,0)),"")</f>
        <v>Hitið chiliborgara í ofni 180°C í 12–15 mín., penslið með Sweet Teriyaki sósu og berið fram í ristaðu súrdeigsbrauði með chilimajónesi, iceberg, tómat og ananas.</v>
      </c>
    </row>
    <row r="23" spans="1:2" ht="29.1">
      <c r="A23" s="331" t="s">
        <v>5863</v>
      </c>
      <c r="B23" s="444" t="s">
        <v>5864</v>
      </c>
    </row>
    <row r="24" spans="1:2" ht="43.5">
      <c r="A24" s="331" t="s">
        <v>5865</v>
      </c>
      <c r="B24" s="444" t="s">
        <v>5866</v>
      </c>
    </row>
    <row r="25" spans="1:2" ht="116.1">
      <c r="A25" s="331" t="s">
        <v>5867</v>
      </c>
      <c r="B25" s="444" t="str">
        <f>IFERROR(INDEX(Réttabanki!$R:$R,MATCH($B$10,Réttabanki!$A:$A,0)),"")</f>
        <v>Rifnar gulrætur, hvítkál og rauðkál í jöfnum hlutföllum, hrært með vegan majónesi og hvítlauksblandu. Berið fram kalt.</v>
      </c>
    </row>
    <row r="26" spans="1:2" ht="43.5">
      <c r="A26" s="331" t="s">
        <v>5868</v>
      </c>
      <c r="B26" s="444" t="s">
        <v>5869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2257</v>
      </c>
      <c r="B1" t="s">
        <v>0</v>
      </c>
      <c r="C1" t="s">
        <v>2826</v>
      </c>
      <c r="D1" t="s">
        <v>2827</v>
      </c>
      <c r="E1" t="s">
        <v>2828</v>
      </c>
      <c r="F1" t="s">
        <v>1795</v>
      </c>
      <c r="G1" t="s">
        <v>5430</v>
      </c>
      <c r="H1" t="s">
        <v>2830</v>
      </c>
      <c r="I1" t="s">
        <v>5431</v>
      </c>
      <c r="J1" t="s">
        <v>5432</v>
      </c>
      <c r="K1" t="s">
        <v>5433</v>
      </c>
    </row>
    <row r="2" spans="1:11">
      <c r="A2" s="69" t="s">
        <v>5434</v>
      </c>
      <c r="B2" t="s">
        <v>78</v>
      </c>
      <c r="C2" t="s">
        <v>2934</v>
      </c>
      <c r="D2" t="s">
        <v>44</v>
      </c>
      <c r="E2" t="s">
        <v>2935</v>
      </c>
      <c r="F2" t="s">
        <v>2937</v>
      </c>
      <c r="G2" t="s">
        <v>5870</v>
      </c>
      <c r="H2" t="s">
        <v>2599</v>
      </c>
      <c r="I2" t="s">
        <v>4657</v>
      </c>
    </row>
    <row r="3" spans="1:11">
      <c r="A3" s="69" t="s">
        <v>5452</v>
      </c>
      <c r="B3" t="s">
        <v>32</v>
      </c>
      <c r="C3" t="s">
        <v>3124</v>
      </c>
      <c r="D3" t="s">
        <v>35</v>
      </c>
      <c r="E3" t="s">
        <v>3125</v>
      </c>
      <c r="F3" t="s">
        <v>3127</v>
      </c>
      <c r="G3" t="s">
        <v>5871</v>
      </c>
      <c r="H3" t="s">
        <v>3125</v>
      </c>
      <c r="I3" t="s">
        <v>4633</v>
      </c>
      <c r="J3" t="s">
        <v>2629</v>
      </c>
      <c r="K3" t="s">
        <v>2630</v>
      </c>
    </row>
    <row r="4" spans="1:11">
      <c r="A4" s="69" t="s">
        <v>5452</v>
      </c>
      <c r="B4" t="s">
        <v>32</v>
      </c>
      <c r="C4" t="s">
        <v>3024</v>
      </c>
      <c r="D4" t="s">
        <v>42</v>
      </c>
      <c r="E4" t="s">
        <v>3025</v>
      </c>
      <c r="F4" t="s">
        <v>3026</v>
      </c>
      <c r="G4" t="s">
        <v>5871</v>
      </c>
      <c r="H4" t="s">
        <v>217</v>
      </c>
      <c r="I4" t="s">
        <v>4633</v>
      </c>
      <c r="J4" t="s">
        <v>2629</v>
      </c>
      <c r="K4" t="s">
        <v>2630</v>
      </c>
    </row>
    <row r="5" spans="1:11">
      <c r="A5" s="69" t="s">
        <v>5452</v>
      </c>
      <c r="B5" t="s">
        <v>32</v>
      </c>
      <c r="C5" t="s">
        <v>3129</v>
      </c>
      <c r="D5" t="s">
        <v>42</v>
      </c>
      <c r="E5" t="s">
        <v>3125</v>
      </c>
      <c r="F5" t="s">
        <v>3127</v>
      </c>
      <c r="G5" t="s">
        <v>5871</v>
      </c>
      <c r="H5" t="s">
        <v>3125</v>
      </c>
      <c r="I5" t="s">
        <v>4633</v>
      </c>
      <c r="J5" t="s">
        <v>2629</v>
      </c>
      <c r="K5" t="s">
        <v>2630</v>
      </c>
    </row>
    <row r="6" spans="1:11">
      <c r="A6" s="69" t="s">
        <v>5452</v>
      </c>
      <c r="B6" t="s">
        <v>32</v>
      </c>
      <c r="C6" t="s">
        <v>3027</v>
      </c>
      <c r="D6" t="s">
        <v>44</v>
      </c>
      <c r="E6" t="s">
        <v>1889</v>
      </c>
      <c r="F6" t="s">
        <v>3028</v>
      </c>
      <c r="G6" t="s">
        <v>5871</v>
      </c>
      <c r="H6" t="s">
        <v>217</v>
      </c>
      <c r="I6" t="s">
        <v>4633</v>
      </c>
      <c r="J6" t="s">
        <v>2629</v>
      </c>
      <c r="K6" t="s">
        <v>2630</v>
      </c>
    </row>
    <row r="7" spans="1:11">
      <c r="A7" s="69" t="s">
        <v>5452</v>
      </c>
      <c r="B7" t="s">
        <v>32</v>
      </c>
      <c r="C7" t="s">
        <v>3130</v>
      </c>
      <c r="D7" t="s">
        <v>44</v>
      </c>
      <c r="E7" t="s">
        <v>217</v>
      </c>
      <c r="F7" t="s">
        <v>3131</v>
      </c>
      <c r="G7" t="s">
        <v>5871</v>
      </c>
      <c r="H7" t="s">
        <v>217</v>
      </c>
      <c r="I7" t="s">
        <v>4633</v>
      </c>
      <c r="J7" t="s">
        <v>2629</v>
      </c>
      <c r="K7" t="s">
        <v>2630</v>
      </c>
    </row>
    <row r="8" spans="1:11">
      <c r="A8" s="69" t="s">
        <v>5452</v>
      </c>
      <c r="B8" t="s">
        <v>55</v>
      </c>
      <c r="C8" t="s">
        <v>2838</v>
      </c>
      <c r="D8" t="s">
        <v>35</v>
      </c>
      <c r="E8" t="s">
        <v>2839</v>
      </c>
      <c r="F8" t="s">
        <v>2842</v>
      </c>
      <c r="G8" t="s">
        <v>5871</v>
      </c>
      <c r="H8" t="s">
        <v>217</v>
      </c>
      <c r="I8" t="s">
        <v>4637</v>
      </c>
      <c r="J8" t="s">
        <v>2629</v>
      </c>
      <c r="K8" t="s">
        <v>2630</v>
      </c>
    </row>
    <row r="9" spans="1:11">
      <c r="A9" s="69" t="s">
        <v>5452</v>
      </c>
      <c r="B9" t="s">
        <v>55</v>
      </c>
      <c r="C9" t="s">
        <v>2843</v>
      </c>
      <c r="D9" t="s">
        <v>35</v>
      </c>
      <c r="E9" t="s">
        <v>2844</v>
      </c>
      <c r="F9" t="s">
        <v>2845</v>
      </c>
      <c r="G9" t="s">
        <v>5870</v>
      </c>
      <c r="H9" t="s">
        <v>2959</v>
      </c>
      <c r="I9" t="s">
        <v>4637</v>
      </c>
    </row>
    <row r="10" spans="1:11">
      <c r="A10" s="69" t="s">
        <v>5452</v>
      </c>
      <c r="B10" t="s">
        <v>55</v>
      </c>
      <c r="C10" t="s">
        <v>2846</v>
      </c>
      <c r="D10" t="s">
        <v>36</v>
      </c>
      <c r="E10" t="s">
        <v>2847</v>
      </c>
      <c r="F10" t="s">
        <v>2849</v>
      </c>
      <c r="G10" t="s">
        <v>5871</v>
      </c>
      <c r="H10" t="s">
        <v>3416</v>
      </c>
      <c r="I10" t="s">
        <v>4637</v>
      </c>
      <c r="J10" t="s">
        <v>2629</v>
      </c>
      <c r="K10" t="s">
        <v>2630</v>
      </c>
    </row>
    <row r="11" spans="1:11">
      <c r="A11" s="69" t="s">
        <v>5452</v>
      </c>
      <c r="B11" t="s">
        <v>55</v>
      </c>
      <c r="C11" t="s">
        <v>3135</v>
      </c>
      <c r="D11" t="s">
        <v>36</v>
      </c>
      <c r="E11" t="s">
        <v>217</v>
      </c>
      <c r="F11" t="s">
        <v>3136</v>
      </c>
      <c r="G11" t="s">
        <v>5871</v>
      </c>
      <c r="H11" t="s">
        <v>217</v>
      </c>
      <c r="I11" t="s">
        <v>4637</v>
      </c>
      <c r="J11" t="s">
        <v>2629</v>
      </c>
      <c r="K11" t="s">
        <v>2630</v>
      </c>
    </row>
    <row r="12" spans="1:11">
      <c r="A12" s="69" t="s">
        <v>5452</v>
      </c>
      <c r="B12" t="s">
        <v>55</v>
      </c>
      <c r="C12" t="s">
        <v>2850</v>
      </c>
      <c r="D12" t="s">
        <v>38</v>
      </c>
      <c r="E12" t="s">
        <v>2851</v>
      </c>
      <c r="F12" t="s">
        <v>2852</v>
      </c>
      <c r="G12" t="s">
        <v>5872</v>
      </c>
      <c r="H12" t="s">
        <v>1333</v>
      </c>
      <c r="I12" t="s">
        <v>4637</v>
      </c>
      <c r="J12" t="s">
        <v>510</v>
      </c>
      <c r="K12" t="s">
        <v>217</v>
      </c>
    </row>
    <row r="13" spans="1:11">
      <c r="A13" s="69" t="s">
        <v>5452</v>
      </c>
      <c r="B13" t="s">
        <v>55</v>
      </c>
      <c r="C13" t="s">
        <v>3137</v>
      </c>
      <c r="D13" t="s">
        <v>42</v>
      </c>
      <c r="E13" t="s">
        <v>217</v>
      </c>
      <c r="F13" t="s">
        <v>3138</v>
      </c>
      <c r="G13" t="s">
        <v>5871</v>
      </c>
      <c r="H13" t="s">
        <v>217</v>
      </c>
      <c r="I13" t="s">
        <v>4637</v>
      </c>
      <c r="J13" t="s">
        <v>2629</v>
      </c>
      <c r="K13" t="s">
        <v>2630</v>
      </c>
    </row>
    <row r="14" spans="1:11">
      <c r="A14" s="69" t="s">
        <v>5452</v>
      </c>
      <c r="B14" t="s">
        <v>55</v>
      </c>
      <c r="C14" t="s">
        <v>2856</v>
      </c>
      <c r="D14" t="s">
        <v>42</v>
      </c>
      <c r="E14" t="s">
        <v>2847</v>
      </c>
      <c r="F14" t="s">
        <v>2857</v>
      </c>
      <c r="G14" t="s">
        <v>5871</v>
      </c>
      <c r="H14" t="s">
        <v>3416</v>
      </c>
      <c r="I14" t="s">
        <v>4637</v>
      </c>
      <c r="J14" t="s">
        <v>2629</v>
      </c>
      <c r="K14" t="s">
        <v>2630</v>
      </c>
    </row>
    <row r="15" spans="1:11">
      <c r="A15" s="69" t="s">
        <v>5452</v>
      </c>
      <c r="B15" t="s">
        <v>55</v>
      </c>
      <c r="C15" t="s">
        <v>3139</v>
      </c>
      <c r="D15" t="s">
        <v>44</v>
      </c>
      <c r="E15" t="s">
        <v>217</v>
      </c>
      <c r="F15" t="s">
        <v>3140</v>
      </c>
      <c r="G15" t="s">
        <v>5871</v>
      </c>
      <c r="H15" t="s">
        <v>217</v>
      </c>
      <c r="I15" t="s">
        <v>4637</v>
      </c>
      <c r="J15" t="s">
        <v>2629</v>
      </c>
      <c r="K15" t="s">
        <v>2630</v>
      </c>
    </row>
    <row r="16" spans="1:11">
      <c r="A16" s="69" t="s">
        <v>5452</v>
      </c>
      <c r="B16" t="s">
        <v>55</v>
      </c>
      <c r="C16" t="s">
        <v>2858</v>
      </c>
      <c r="D16" t="s">
        <v>44</v>
      </c>
      <c r="E16" t="s">
        <v>2847</v>
      </c>
      <c r="G16" t="s">
        <v>5871</v>
      </c>
      <c r="H16" t="s">
        <v>3416</v>
      </c>
      <c r="I16" t="s">
        <v>4637</v>
      </c>
      <c r="J16" t="s">
        <v>2629</v>
      </c>
      <c r="K16" t="s">
        <v>2630</v>
      </c>
    </row>
    <row r="17" spans="1:11">
      <c r="A17" s="69" t="s">
        <v>5452</v>
      </c>
      <c r="B17" t="s">
        <v>55</v>
      </c>
      <c r="C17" t="s">
        <v>2859</v>
      </c>
      <c r="D17" t="s">
        <v>57</v>
      </c>
      <c r="E17" t="s">
        <v>2847</v>
      </c>
      <c r="G17" t="s">
        <v>5871</v>
      </c>
      <c r="H17" t="s">
        <v>3416</v>
      </c>
      <c r="I17" t="s">
        <v>4637</v>
      </c>
      <c r="J17" t="s">
        <v>2629</v>
      </c>
      <c r="K17" t="s">
        <v>2630</v>
      </c>
    </row>
    <row r="18" spans="1:11">
      <c r="A18" s="69" t="s">
        <v>5452</v>
      </c>
      <c r="B18" t="s">
        <v>55</v>
      </c>
      <c r="C18" t="s">
        <v>3141</v>
      </c>
      <c r="D18" t="s">
        <v>56</v>
      </c>
      <c r="E18" t="s">
        <v>3125</v>
      </c>
      <c r="F18" t="s">
        <v>3142</v>
      </c>
      <c r="G18" t="s">
        <v>5871</v>
      </c>
      <c r="H18" t="s">
        <v>3125</v>
      </c>
      <c r="I18" t="s">
        <v>4637</v>
      </c>
      <c r="J18" t="s">
        <v>2629</v>
      </c>
      <c r="K18" t="s">
        <v>2630</v>
      </c>
    </row>
    <row r="19" spans="1:11">
      <c r="A19" s="69" t="s">
        <v>5452</v>
      </c>
      <c r="B19" t="s">
        <v>55</v>
      </c>
      <c r="C19" t="s">
        <v>3143</v>
      </c>
      <c r="D19" t="s">
        <v>57</v>
      </c>
      <c r="E19" t="s">
        <v>3144</v>
      </c>
      <c r="F19" t="s">
        <v>3145</v>
      </c>
      <c r="G19" t="s">
        <v>5871</v>
      </c>
      <c r="H19" t="s">
        <v>217</v>
      </c>
      <c r="I19" t="s">
        <v>4637</v>
      </c>
      <c r="J19" t="s">
        <v>2629</v>
      </c>
      <c r="K19" t="s">
        <v>2630</v>
      </c>
    </row>
    <row r="20" spans="1:11">
      <c r="A20" s="69" t="s">
        <v>5452</v>
      </c>
      <c r="B20" t="s">
        <v>55</v>
      </c>
      <c r="C20" t="s">
        <v>2861</v>
      </c>
      <c r="D20" t="s">
        <v>58</v>
      </c>
      <c r="E20" t="s">
        <v>2851</v>
      </c>
      <c r="F20" t="s">
        <v>2852</v>
      </c>
      <c r="G20" t="s">
        <v>5872</v>
      </c>
      <c r="H20" t="s">
        <v>1333</v>
      </c>
      <c r="I20" t="s">
        <v>4637</v>
      </c>
      <c r="J20" t="s">
        <v>510</v>
      </c>
      <c r="K20" t="s">
        <v>217</v>
      </c>
    </row>
    <row r="21" spans="1:11">
      <c r="A21" s="69" t="s">
        <v>5452</v>
      </c>
      <c r="B21" t="s">
        <v>55</v>
      </c>
      <c r="C21" t="s">
        <v>2878</v>
      </c>
      <c r="D21" t="s">
        <v>42</v>
      </c>
      <c r="E21" t="s">
        <v>2847</v>
      </c>
      <c r="F21" t="s">
        <v>2879</v>
      </c>
      <c r="G21" t="s">
        <v>5871</v>
      </c>
      <c r="H21" t="s">
        <v>3416</v>
      </c>
      <c r="I21" t="s">
        <v>4637</v>
      </c>
      <c r="J21" t="s">
        <v>2629</v>
      </c>
      <c r="K21" t="s">
        <v>2630</v>
      </c>
    </row>
    <row r="22" spans="1:11">
      <c r="A22" s="69" t="s">
        <v>5452</v>
      </c>
      <c r="B22" t="s">
        <v>55</v>
      </c>
      <c r="C22" t="s">
        <v>3146</v>
      </c>
      <c r="D22" t="s">
        <v>2884</v>
      </c>
      <c r="E22" t="s">
        <v>3125</v>
      </c>
      <c r="G22" t="s">
        <v>5871</v>
      </c>
      <c r="H22" t="s">
        <v>3125</v>
      </c>
      <c r="I22" t="s">
        <v>4637</v>
      </c>
      <c r="J22" t="s">
        <v>2629</v>
      </c>
      <c r="K22" t="s">
        <v>2630</v>
      </c>
    </row>
    <row r="23" spans="1:11">
      <c r="A23" s="69" t="s">
        <v>5452</v>
      </c>
      <c r="B23" t="s">
        <v>55</v>
      </c>
      <c r="C23" t="s">
        <v>3147</v>
      </c>
      <c r="D23" t="s">
        <v>36</v>
      </c>
      <c r="E23" t="s">
        <v>3125</v>
      </c>
      <c r="G23" t="s">
        <v>5871</v>
      </c>
      <c r="H23" t="s">
        <v>3125</v>
      </c>
      <c r="I23" t="s">
        <v>4637</v>
      </c>
      <c r="J23" t="s">
        <v>2629</v>
      </c>
      <c r="K23" t="s">
        <v>2630</v>
      </c>
    </row>
    <row r="24" spans="1:11">
      <c r="A24" s="69" t="s">
        <v>5452</v>
      </c>
      <c r="B24" t="s">
        <v>55</v>
      </c>
      <c r="C24" t="s">
        <v>3148</v>
      </c>
      <c r="D24" t="s">
        <v>33</v>
      </c>
      <c r="E24" t="s">
        <v>3125</v>
      </c>
      <c r="G24" t="s">
        <v>5871</v>
      </c>
      <c r="H24" t="s">
        <v>3125</v>
      </c>
      <c r="I24" t="s">
        <v>4637</v>
      </c>
      <c r="J24" t="s">
        <v>2629</v>
      </c>
      <c r="K24" t="s">
        <v>2630</v>
      </c>
    </row>
    <row r="25" spans="1:11">
      <c r="A25" s="69" t="s">
        <v>5452</v>
      </c>
      <c r="B25" t="s">
        <v>55</v>
      </c>
      <c r="C25" t="s">
        <v>2880</v>
      </c>
      <c r="D25" t="s">
        <v>2881</v>
      </c>
      <c r="E25" t="s">
        <v>1333</v>
      </c>
      <c r="F25" t="s">
        <v>2882</v>
      </c>
      <c r="G25" t="s">
        <v>5872</v>
      </c>
      <c r="H25" t="s">
        <v>1333</v>
      </c>
      <c r="I25" t="s">
        <v>4637</v>
      </c>
      <c r="J25" t="s">
        <v>510</v>
      </c>
      <c r="K25" t="s">
        <v>217</v>
      </c>
    </row>
    <row r="26" spans="1:11">
      <c r="A26" s="69" t="s">
        <v>5452</v>
      </c>
      <c r="B26" t="s">
        <v>59</v>
      </c>
      <c r="C26" t="s">
        <v>3150</v>
      </c>
      <c r="D26" t="s">
        <v>35</v>
      </c>
      <c r="E26" t="s">
        <v>217</v>
      </c>
      <c r="G26" t="s">
        <v>5871</v>
      </c>
      <c r="H26" t="s">
        <v>217</v>
      </c>
      <c r="I26" t="s">
        <v>4641</v>
      </c>
      <c r="J26" t="s">
        <v>2629</v>
      </c>
      <c r="K26" t="s">
        <v>2630</v>
      </c>
    </row>
    <row r="27" spans="1:11">
      <c r="A27" s="69" t="s">
        <v>5452</v>
      </c>
      <c r="B27" t="s">
        <v>59</v>
      </c>
      <c r="C27" t="s">
        <v>3151</v>
      </c>
      <c r="D27" t="s">
        <v>35</v>
      </c>
      <c r="E27" t="s">
        <v>217</v>
      </c>
      <c r="F27" t="s">
        <v>3152</v>
      </c>
      <c r="G27" t="s">
        <v>5871</v>
      </c>
      <c r="H27" t="s">
        <v>217</v>
      </c>
      <c r="I27" t="s">
        <v>4641</v>
      </c>
      <c r="J27" t="s">
        <v>2629</v>
      </c>
      <c r="K27" t="s">
        <v>2630</v>
      </c>
    </row>
    <row r="28" spans="1:11">
      <c r="A28" s="69" t="s">
        <v>5452</v>
      </c>
      <c r="B28" t="s">
        <v>59</v>
      </c>
      <c r="C28" t="s">
        <v>3153</v>
      </c>
      <c r="D28" t="s">
        <v>38</v>
      </c>
      <c r="E28" t="s">
        <v>3154</v>
      </c>
      <c r="F28" t="s">
        <v>3155</v>
      </c>
      <c r="G28" t="s">
        <v>5871</v>
      </c>
      <c r="H28" t="s">
        <v>217</v>
      </c>
      <c r="I28" t="s">
        <v>4641</v>
      </c>
      <c r="J28" t="s">
        <v>2629</v>
      </c>
      <c r="K28" t="s">
        <v>2630</v>
      </c>
    </row>
    <row r="29" spans="1:11">
      <c r="A29" s="69" t="s">
        <v>5452</v>
      </c>
      <c r="B29" t="s">
        <v>59</v>
      </c>
      <c r="C29" t="s">
        <v>3156</v>
      </c>
      <c r="D29" t="s">
        <v>40</v>
      </c>
      <c r="E29" t="s">
        <v>3157</v>
      </c>
      <c r="F29" t="s">
        <v>3158</v>
      </c>
      <c r="G29" t="s">
        <v>5871</v>
      </c>
      <c r="H29" t="s">
        <v>217</v>
      </c>
      <c r="I29" t="s">
        <v>4641</v>
      </c>
      <c r="J29" t="s">
        <v>2629</v>
      </c>
      <c r="K29" t="s">
        <v>2630</v>
      </c>
    </row>
    <row r="30" spans="1:11">
      <c r="A30" s="69" t="s">
        <v>5452</v>
      </c>
      <c r="B30" t="s">
        <v>59</v>
      </c>
      <c r="C30" t="s">
        <v>3159</v>
      </c>
      <c r="D30" t="s">
        <v>42</v>
      </c>
      <c r="E30" t="s">
        <v>217</v>
      </c>
      <c r="F30" t="s">
        <v>3160</v>
      </c>
      <c r="G30" t="s">
        <v>5871</v>
      </c>
      <c r="H30" t="s">
        <v>217</v>
      </c>
      <c r="I30" t="s">
        <v>4641</v>
      </c>
      <c r="J30" t="s">
        <v>2629</v>
      </c>
      <c r="K30" t="s">
        <v>2630</v>
      </c>
    </row>
    <row r="31" spans="1:11">
      <c r="A31" s="69" t="s">
        <v>5452</v>
      </c>
      <c r="B31" t="s">
        <v>59</v>
      </c>
      <c r="C31" t="s">
        <v>3161</v>
      </c>
      <c r="D31" t="s">
        <v>44</v>
      </c>
      <c r="E31" t="s">
        <v>217</v>
      </c>
      <c r="F31" t="s">
        <v>3162</v>
      </c>
      <c r="G31" t="s">
        <v>5871</v>
      </c>
      <c r="H31" t="s">
        <v>217</v>
      </c>
      <c r="I31" t="s">
        <v>4641</v>
      </c>
      <c r="J31" t="s">
        <v>2629</v>
      </c>
      <c r="K31" t="s">
        <v>2630</v>
      </c>
    </row>
    <row r="32" spans="1:11">
      <c r="A32" s="69" t="s">
        <v>5452</v>
      </c>
      <c r="B32" t="s">
        <v>59</v>
      </c>
      <c r="C32" t="s">
        <v>3163</v>
      </c>
      <c r="D32" t="s">
        <v>44</v>
      </c>
      <c r="E32" t="s">
        <v>217</v>
      </c>
      <c r="F32" t="s">
        <v>3164</v>
      </c>
      <c r="G32" t="s">
        <v>5871</v>
      </c>
      <c r="H32" t="s">
        <v>217</v>
      </c>
      <c r="I32" t="s">
        <v>4641</v>
      </c>
      <c r="J32" t="s">
        <v>2629</v>
      </c>
      <c r="K32" t="s">
        <v>2630</v>
      </c>
    </row>
    <row r="33" spans="1:11">
      <c r="A33" s="69" t="s">
        <v>5452</v>
      </c>
      <c r="B33" t="s">
        <v>59</v>
      </c>
      <c r="C33" t="s">
        <v>3165</v>
      </c>
      <c r="D33" t="s">
        <v>57</v>
      </c>
      <c r="E33" t="s">
        <v>217</v>
      </c>
      <c r="F33" t="s">
        <v>3166</v>
      </c>
      <c r="G33" t="s">
        <v>5871</v>
      </c>
      <c r="H33" t="s">
        <v>217</v>
      </c>
      <c r="I33" t="s">
        <v>4641</v>
      </c>
      <c r="J33" t="s">
        <v>2629</v>
      </c>
      <c r="K33" t="s">
        <v>2630</v>
      </c>
    </row>
    <row r="34" spans="1:11">
      <c r="A34" s="69" t="s">
        <v>5452</v>
      </c>
      <c r="B34" t="s">
        <v>59</v>
      </c>
      <c r="C34" t="s">
        <v>3167</v>
      </c>
      <c r="D34" t="s">
        <v>56</v>
      </c>
      <c r="E34" t="s">
        <v>217</v>
      </c>
      <c r="G34" t="s">
        <v>5871</v>
      </c>
      <c r="H34" t="s">
        <v>217</v>
      </c>
      <c r="I34" t="s">
        <v>4641</v>
      </c>
      <c r="J34" t="s">
        <v>2629</v>
      </c>
      <c r="K34" t="s">
        <v>2630</v>
      </c>
    </row>
    <row r="35" spans="1:11">
      <c r="A35" s="69" t="s">
        <v>5452</v>
      </c>
      <c r="B35" t="s">
        <v>59</v>
      </c>
      <c r="C35" t="s">
        <v>3168</v>
      </c>
      <c r="D35" t="s">
        <v>3169</v>
      </c>
      <c r="E35" t="s">
        <v>3125</v>
      </c>
      <c r="G35" t="s">
        <v>5871</v>
      </c>
      <c r="H35" t="s">
        <v>3125</v>
      </c>
      <c r="I35" t="s">
        <v>4641</v>
      </c>
      <c r="J35" t="s">
        <v>2629</v>
      </c>
      <c r="K35" t="s">
        <v>2630</v>
      </c>
    </row>
    <row r="36" spans="1:11">
      <c r="A36" s="69" t="s">
        <v>5452</v>
      </c>
      <c r="B36" t="s">
        <v>70</v>
      </c>
      <c r="C36" t="s">
        <v>3171</v>
      </c>
      <c r="D36" t="s">
        <v>36</v>
      </c>
      <c r="E36" t="s">
        <v>3125</v>
      </c>
      <c r="F36" t="s">
        <v>3172</v>
      </c>
      <c r="G36" t="s">
        <v>5871</v>
      </c>
      <c r="H36" t="s">
        <v>3125</v>
      </c>
      <c r="I36" t="s">
        <v>4645</v>
      </c>
      <c r="J36" t="s">
        <v>2629</v>
      </c>
      <c r="K36" t="s">
        <v>2630</v>
      </c>
    </row>
    <row r="37" spans="1:11">
      <c r="A37" s="69" t="s">
        <v>5452</v>
      </c>
      <c r="B37" t="s">
        <v>70</v>
      </c>
      <c r="C37" t="s">
        <v>3173</v>
      </c>
      <c r="D37" t="s">
        <v>38</v>
      </c>
      <c r="E37" t="s">
        <v>3125</v>
      </c>
      <c r="F37" t="s">
        <v>3174</v>
      </c>
      <c r="G37" t="s">
        <v>5871</v>
      </c>
      <c r="H37" t="s">
        <v>3125</v>
      </c>
      <c r="I37" t="s">
        <v>4645</v>
      </c>
      <c r="J37" t="s">
        <v>2629</v>
      </c>
      <c r="K37" t="s">
        <v>2630</v>
      </c>
    </row>
    <row r="38" spans="1:11">
      <c r="A38" s="69" t="s">
        <v>5452</v>
      </c>
      <c r="B38" t="s">
        <v>70</v>
      </c>
      <c r="C38" t="s">
        <v>3175</v>
      </c>
      <c r="D38" t="s">
        <v>42</v>
      </c>
      <c r="E38" t="s">
        <v>3176</v>
      </c>
      <c r="F38" t="s">
        <v>3177</v>
      </c>
      <c r="G38" t="s">
        <v>5871</v>
      </c>
      <c r="H38" t="s">
        <v>217</v>
      </c>
      <c r="I38" t="s">
        <v>4645</v>
      </c>
      <c r="J38" t="s">
        <v>2629</v>
      </c>
      <c r="K38" t="s">
        <v>2630</v>
      </c>
    </row>
    <row r="39" spans="1:11">
      <c r="A39" s="69" t="s">
        <v>5452</v>
      </c>
      <c r="B39" t="s">
        <v>70</v>
      </c>
      <c r="C39" t="s">
        <v>2890</v>
      </c>
      <c r="D39" t="s">
        <v>42</v>
      </c>
      <c r="E39" t="s">
        <v>2847</v>
      </c>
      <c r="F39" t="s">
        <v>2891</v>
      </c>
      <c r="G39" t="s">
        <v>5871</v>
      </c>
      <c r="H39" t="s">
        <v>3416</v>
      </c>
      <c r="I39" t="s">
        <v>4645</v>
      </c>
      <c r="J39" t="s">
        <v>2629</v>
      </c>
      <c r="K39" t="s">
        <v>2630</v>
      </c>
    </row>
    <row r="40" spans="1:11">
      <c r="A40" s="69" t="s">
        <v>5452</v>
      </c>
      <c r="B40" t="s">
        <v>70</v>
      </c>
      <c r="C40" t="s">
        <v>3178</v>
      </c>
      <c r="D40" t="s">
        <v>44</v>
      </c>
      <c r="E40" t="s">
        <v>217</v>
      </c>
      <c r="F40" t="s">
        <v>3179</v>
      </c>
      <c r="G40" t="s">
        <v>5871</v>
      </c>
      <c r="H40" t="s">
        <v>217</v>
      </c>
      <c r="I40" t="s">
        <v>4645</v>
      </c>
      <c r="J40" t="s">
        <v>2629</v>
      </c>
      <c r="K40" t="s">
        <v>2630</v>
      </c>
    </row>
    <row r="41" spans="1:11">
      <c r="A41" s="69" t="s">
        <v>5452</v>
      </c>
      <c r="B41" t="s">
        <v>70</v>
      </c>
      <c r="C41" t="s">
        <v>3180</v>
      </c>
      <c r="D41" t="s">
        <v>44</v>
      </c>
      <c r="E41" t="s">
        <v>217</v>
      </c>
      <c r="G41" t="s">
        <v>5871</v>
      </c>
      <c r="H41" t="s">
        <v>217</v>
      </c>
      <c r="I41" t="s">
        <v>4645</v>
      </c>
      <c r="J41" t="s">
        <v>2629</v>
      </c>
      <c r="K41" t="s">
        <v>2630</v>
      </c>
    </row>
    <row r="42" spans="1:11">
      <c r="A42" s="69" t="s">
        <v>5452</v>
      </c>
      <c r="B42" t="s">
        <v>70</v>
      </c>
      <c r="C42" t="s">
        <v>2896</v>
      </c>
      <c r="D42" t="s">
        <v>44</v>
      </c>
      <c r="E42" t="s">
        <v>2897</v>
      </c>
      <c r="F42" t="s">
        <v>2898</v>
      </c>
      <c r="G42" t="s">
        <v>5870</v>
      </c>
      <c r="H42" t="s">
        <v>2959</v>
      </c>
      <c r="I42" t="s">
        <v>4645</v>
      </c>
    </row>
    <row r="43" spans="1:11">
      <c r="A43" s="69" t="s">
        <v>5452</v>
      </c>
      <c r="B43" t="s">
        <v>70</v>
      </c>
      <c r="C43" t="s">
        <v>2899</v>
      </c>
      <c r="D43" t="s">
        <v>56</v>
      </c>
      <c r="E43" t="s">
        <v>2847</v>
      </c>
      <c r="F43" t="s">
        <v>2891</v>
      </c>
      <c r="G43" t="s">
        <v>5871</v>
      </c>
      <c r="H43" t="s">
        <v>3416</v>
      </c>
      <c r="I43" t="s">
        <v>4645</v>
      </c>
      <c r="J43" t="s">
        <v>2629</v>
      </c>
      <c r="K43" t="s">
        <v>2630</v>
      </c>
    </row>
    <row r="44" spans="1:11">
      <c r="A44" s="69" t="s">
        <v>5452</v>
      </c>
      <c r="B44" t="s">
        <v>70</v>
      </c>
      <c r="C44" t="s">
        <v>3053</v>
      </c>
      <c r="D44" t="s">
        <v>57</v>
      </c>
      <c r="E44" t="s">
        <v>3054</v>
      </c>
      <c r="F44" t="s">
        <v>3056</v>
      </c>
      <c r="G44" t="s">
        <v>5871</v>
      </c>
      <c r="H44" t="s">
        <v>3125</v>
      </c>
      <c r="I44" t="s">
        <v>4645</v>
      </c>
      <c r="J44" t="s">
        <v>2629</v>
      </c>
      <c r="K44" t="s">
        <v>2630</v>
      </c>
    </row>
    <row r="45" spans="1:11">
      <c r="A45" s="69" t="s">
        <v>5452</v>
      </c>
      <c r="B45" t="s">
        <v>70</v>
      </c>
      <c r="C45" t="s">
        <v>2900</v>
      </c>
      <c r="D45" t="s">
        <v>58</v>
      </c>
      <c r="E45" t="s">
        <v>1333</v>
      </c>
      <c r="F45" t="s">
        <v>2901</v>
      </c>
      <c r="G45" t="s">
        <v>5872</v>
      </c>
      <c r="H45" t="s">
        <v>1333</v>
      </c>
      <c r="I45" t="s">
        <v>4645</v>
      </c>
      <c r="J45" t="s">
        <v>510</v>
      </c>
      <c r="K45" t="s">
        <v>217</v>
      </c>
    </row>
    <row r="46" spans="1:11">
      <c r="A46" s="69" t="s">
        <v>5452</v>
      </c>
      <c r="B46" t="s">
        <v>70</v>
      </c>
      <c r="C46" t="s">
        <v>2902</v>
      </c>
      <c r="D46" t="s">
        <v>35</v>
      </c>
      <c r="E46" t="s">
        <v>2847</v>
      </c>
      <c r="G46" t="s">
        <v>5871</v>
      </c>
      <c r="H46" t="s">
        <v>3416</v>
      </c>
      <c r="I46" t="s">
        <v>4645</v>
      </c>
      <c r="J46" t="s">
        <v>2629</v>
      </c>
      <c r="K46" t="s">
        <v>2630</v>
      </c>
    </row>
    <row r="47" spans="1:11">
      <c r="A47" s="69" t="s">
        <v>5452</v>
      </c>
      <c r="B47" t="s">
        <v>106</v>
      </c>
      <c r="C47" t="s">
        <v>3182</v>
      </c>
      <c r="D47" t="s">
        <v>38</v>
      </c>
      <c r="E47" t="s">
        <v>217</v>
      </c>
      <c r="F47" t="s">
        <v>3183</v>
      </c>
      <c r="G47" t="s">
        <v>5871</v>
      </c>
      <c r="H47" t="s">
        <v>217</v>
      </c>
      <c r="I47" t="s">
        <v>4649</v>
      </c>
      <c r="J47" t="s">
        <v>2629</v>
      </c>
      <c r="K47" t="s">
        <v>2630</v>
      </c>
    </row>
    <row r="48" spans="1:11">
      <c r="A48" s="69" t="s">
        <v>5452</v>
      </c>
      <c r="B48" t="s">
        <v>106</v>
      </c>
      <c r="C48" t="s">
        <v>2911</v>
      </c>
      <c r="D48" t="s">
        <v>40</v>
      </c>
      <c r="E48" t="s">
        <v>2847</v>
      </c>
      <c r="G48" t="s">
        <v>5871</v>
      </c>
      <c r="H48" t="s">
        <v>3416</v>
      </c>
      <c r="I48" t="s">
        <v>4649</v>
      </c>
      <c r="J48" t="s">
        <v>2629</v>
      </c>
      <c r="K48" t="s">
        <v>2630</v>
      </c>
    </row>
    <row r="49" spans="1:11">
      <c r="A49" s="69" t="s">
        <v>5452</v>
      </c>
      <c r="B49" t="s">
        <v>106</v>
      </c>
      <c r="C49" t="s">
        <v>3184</v>
      </c>
      <c r="D49" t="s">
        <v>40</v>
      </c>
      <c r="E49" t="s">
        <v>3125</v>
      </c>
      <c r="F49" t="s">
        <v>3185</v>
      </c>
      <c r="G49" t="s">
        <v>5871</v>
      </c>
      <c r="H49" t="s">
        <v>3125</v>
      </c>
      <c r="I49" t="s">
        <v>4649</v>
      </c>
      <c r="J49" t="s">
        <v>2629</v>
      </c>
      <c r="K49" t="s">
        <v>2630</v>
      </c>
    </row>
    <row r="50" spans="1:11">
      <c r="A50" s="69" t="s">
        <v>5452</v>
      </c>
      <c r="B50" t="s">
        <v>106</v>
      </c>
      <c r="C50" t="s">
        <v>3186</v>
      </c>
      <c r="D50" t="s">
        <v>40</v>
      </c>
      <c r="E50" t="s">
        <v>217</v>
      </c>
      <c r="F50" t="s">
        <v>3187</v>
      </c>
      <c r="G50" t="s">
        <v>5871</v>
      </c>
      <c r="H50" t="s">
        <v>217</v>
      </c>
      <c r="I50" t="s">
        <v>4649</v>
      </c>
      <c r="J50" t="s">
        <v>2629</v>
      </c>
      <c r="K50" t="s">
        <v>2630</v>
      </c>
    </row>
    <row r="51" spans="1:11">
      <c r="A51" s="69" t="s">
        <v>5452</v>
      </c>
      <c r="B51" t="s">
        <v>106</v>
      </c>
      <c r="C51" t="s">
        <v>3188</v>
      </c>
      <c r="D51" t="s">
        <v>42</v>
      </c>
      <c r="E51" t="s">
        <v>3125</v>
      </c>
      <c r="F51" t="s">
        <v>3189</v>
      </c>
      <c r="G51" t="s">
        <v>5871</v>
      </c>
      <c r="H51" t="s">
        <v>3125</v>
      </c>
      <c r="I51" t="s">
        <v>4649</v>
      </c>
      <c r="J51" t="s">
        <v>2629</v>
      </c>
      <c r="K51" t="s">
        <v>2630</v>
      </c>
    </row>
    <row r="52" spans="1:11">
      <c r="A52" s="69" t="s">
        <v>5452</v>
      </c>
      <c r="B52" t="s">
        <v>106</v>
      </c>
      <c r="C52" t="s">
        <v>3190</v>
      </c>
      <c r="D52" t="s">
        <v>44</v>
      </c>
      <c r="E52" t="s">
        <v>217</v>
      </c>
      <c r="F52" t="s">
        <v>3191</v>
      </c>
      <c r="G52" t="s">
        <v>5871</v>
      </c>
      <c r="H52" t="s">
        <v>217</v>
      </c>
      <c r="I52" t="s">
        <v>4649</v>
      </c>
      <c r="J52" t="s">
        <v>2629</v>
      </c>
      <c r="K52" t="s">
        <v>2630</v>
      </c>
    </row>
    <row r="53" spans="1:11">
      <c r="A53" s="69" t="s">
        <v>5452</v>
      </c>
      <c r="B53" t="s">
        <v>106</v>
      </c>
      <c r="C53" t="s">
        <v>3192</v>
      </c>
      <c r="D53" t="s">
        <v>44</v>
      </c>
      <c r="E53" t="s">
        <v>217</v>
      </c>
      <c r="F53" t="s">
        <v>3193</v>
      </c>
      <c r="G53" t="s">
        <v>5871</v>
      </c>
      <c r="H53" t="s">
        <v>217</v>
      </c>
      <c r="I53" t="s">
        <v>4649</v>
      </c>
      <c r="J53" t="s">
        <v>2629</v>
      </c>
      <c r="K53" t="s">
        <v>2630</v>
      </c>
    </row>
    <row r="54" spans="1:11">
      <c r="A54" s="69" t="s">
        <v>5452</v>
      </c>
      <c r="B54" t="s">
        <v>106</v>
      </c>
      <c r="C54" t="s">
        <v>3194</v>
      </c>
      <c r="D54" t="s">
        <v>56</v>
      </c>
      <c r="E54" t="s">
        <v>3195</v>
      </c>
      <c r="F54" t="s">
        <v>3196</v>
      </c>
      <c r="G54" t="s">
        <v>5871</v>
      </c>
      <c r="H54" t="s">
        <v>217</v>
      </c>
      <c r="I54" t="s">
        <v>4649</v>
      </c>
      <c r="J54" t="s">
        <v>2629</v>
      </c>
      <c r="K54" t="s">
        <v>2630</v>
      </c>
    </row>
    <row r="55" spans="1:11">
      <c r="A55" s="69" t="s">
        <v>5452</v>
      </c>
      <c r="B55" t="s">
        <v>106</v>
      </c>
      <c r="C55" t="s">
        <v>3197</v>
      </c>
      <c r="D55" t="s">
        <v>56</v>
      </c>
      <c r="E55" t="s">
        <v>3125</v>
      </c>
      <c r="F55" t="s">
        <v>3198</v>
      </c>
      <c r="G55" t="s">
        <v>5871</v>
      </c>
      <c r="H55" t="s">
        <v>3125</v>
      </c>
      <c r="I55" t="s">
        <v>4649</v>
      </c>
      <c r="J55" t="s">
        <v>2629</v>
      </c>
      <c r="K55" t="s">
        <v>2630</v>
      </c>
    </row>
    <row r="56" spans="1:11">
      <c r="A56" s="69" t="s">
        <v>5452</v>
      </c>
      <c r="B56" t="s">
        <v>106</v>
      </c>
      <c r="C56" t="s">
        <v>3199</v>
      </c>
      <c r="D56" t="s">
        <v>56</v>
      </c>
      <c r="E56" t="s">
        <v>3200</v>
      </c>
      <c r="F56" t="s">
        <v>3201</v>
      </c>
      <c r="G56" t="s">
        <v>5871</v>
      </c>
      <c r="H56" t="s">
        <v>3125</v>
      </c>
      <c r="I56" t="s">
        <v>4649</v>
      </c>
      <c r="J56" t="s">
        <v>2629</v>
      </c>
      <c r="K56" t="s">
        <v>2630</v>
      </c>
    </row>
    <row r="57" spans="1:11">
      <c r="A57" s="69" t="s">
        <v>5452</v>
      </c>
      <c r="B57" t="s">
        <v>106</v>
      </c>
      <c r="C57" t="s">
        <v>3202</v>
      </c>
      <c r="D57" t="s">
        <v>57</v>
      </c>
      <c r="E57" t="s">
        <v>3125</v>
      </c>
      <c r="F57" t="s">
        <v>3203</v>
      </c>
      <c r="G57" t="s">
        <v>5871</v>
      </c>
      <c r="H57" t="s">
        <v>3125</v>
      </c>
      <c r="I57" t="s">
        <v>4649</v>
      </c>
      <c r="J57" t="s">
        <v>2629</v>
      </c>
      <c r="K57" t="s">
        <v>2630</v>
      </c>
    </row>
    <row r="58" spans="1:11">
      <c r="A58" s="69" t="s">
        <v>5452</v>
      </c>
      <c r="B58" t="s">
        <v>106</v>
      </c>
      <c r="C58" t="s">
        <v>2913</v>
      </c>
      <c r="D58" t="s">
        <v>57</v>
      </c>
      <c r="E58" t="s">
        <v>2847</v>
      </c>
      <c r="F58" t="s">
        <v>2914</v>
      </c>
      <c r="G58" t="s">
        <v>5871</v>
      </c>
      <c r="H58" t="s">
        <v>3416</v>
      </c>
      <c r="I58" t="s">
        <v>4649</v>
      </c>
      <c r="J58" t="s">
        <v>2629</v>
      </c>
      <c r="K58" t="s">
        <v>2630</v>
      </c>
    </row>
    <row r="59" spans="1:11">
      <c r="A59" s="69" t="s">
        <v>5452</v>
      </c>
      <c r="B59" t="s">
        <v>106</v>
      </c>
      <c r="C59" t="s">
        <v>3204</v>
      </c>
      <c r="D59" t="s">
        <v>58</v>
      </c>
      <c r="E59" t="s">
        <v>217</v>
      </c>
      <c r="F59" t="s">
        <v>3205</v>
      </c>
      <c r="G59" t="s">
        <v>5871</v>
      </c>
      <c r="H59" t="s">
        <v>217</v>
      </c>
      <c r="I59" t="s">
        <v>4649</v>
      </c>
      <c r="J59" t="s">
        <v>2629</v>
      </c>
      <c r="K59" t="s">
        <v>2630</v>
      </c>
    </row>
    <row r="60" spans="1:11">
      <c r="A60" s="69" t="s">
        <v>5452</v>
      </c>
      <c r="B60" t="s">
        <v>106</v>
      </c>
      <c r="C60" t="s">
        <v>3065</v>
      </c>
      <c r="E60" t="s">
        <v>3066</v>
      </c>
      <c r="F60" t="s">
        <v>3067</v>
      </c>
      <c r="G60" t="s">
        <v>5871</v>
      </c>
      <c r="H60" t="s">
        <v>217</v>
      </c>
      <c r="I60" t="s">
        <v>4649</v>
      </c>
      <c r="J60" t="s">
        <v>2629</v>
      </c>
      <c r="K60" t="s">
        <v>2630</v>
      </c>
    </row>
    <row r="61" spans="1:11">
      <c r="A61" s="69" t="s">
        <v>5452</v>
      </c>
      <c r="B61" t="s">
        <v>106</v>
      </c>
      <c r="C61" t="s">
        <v>2915</v>
      </c>
      <c r="D61" t="s">
        <v>2916</v>
      </c>
      <c r="E61" t="s">
        <v>1333</v>
      </c>
      <c r="G61" t="s">
        <v>5872</v>
      </c>
      <c r="H61" t="s">
        <v>1333</v>
      </c>
      <c r="I61" t="s">
        <v>4649</v>
      </c>
      <c r="J61" t="s">
        <v>510</v>
      </c>
      <c r="K61" t="s">
        <v>217</v>
      </c>
    </row>
    <row r="62" spans="1:11">
      <c r="A62" s="69" t="s">
        <v>5452</v>
      </c>
      <c r="B62" t="s">
        <v>72</v>
      </c>
      <c r="C62" t="s">
        <v>3207</v>
      </c>
      <c r="D62" t="s">
        <v>36</v>
      </c>
      <c r="E62" t="s">
        <v>3125</v>
      </c>
      <c r="F62" t="s">
        <v>3208</v>
      </c>
      <c r="G62" t="s">
        <v>5871</v>
      </c>
      <c r="H62" t="s">
        <v>3125</v>
      </c>
      <c r="I62" t="s">
        <v>4653</v>
      </c>
      <c r="J62" t="s">
        <v>2629</v>
      </c>
      <c r="K62" t="s">
        <v>2630</v>
      </c>
    </row>
    <row r="63" spans="1:11">
      <c r="A63" s="69" t="s">
        <v>5452</v>
      </c>
      <c r="B63" t="s">
        <v>72</v>
      </c>
      <c r="C63" t="s">
        <v>3209</v>
      </c>
      <c r="D63" t="s">
        <v>36</v>
      </c>
      <c r="E63" t="s">
        <v>217</v>
      </c>
      <c r="F63" t="s">
        <v>3210</v>
      </c>
      <c r="G63" t="s">
        <v>5871</v>
      </c>
      <c r="H63" t="s">
        <v>217</v>
      </c>
      <c r="I63" t="s">
        <v>4653</v>
      </c>
      <c r="J63" t="s">
        <v>2629</v>
      </c>
      <c r="K63" t="s">
        <v>2630</v>
      </c>
    </row>
    <row r="64" spans="1:11">
      <c r="A64" s="69" t="s">
        <v>5452</v>
      </c>
      <c r="B64" t="s">
        <v>72</v>
      </c>
      <c r="C64" t="s">
        <v>3211</v>
      </c>
      <c r="D64" t="s">
        <v>36</v>
      </c>
      <c r="E64" t="s">
        <v>3125</v>
      </c>
      <c r="F64" t="s">
        <v>3212</v>
      </c>
      <c r="G64" t="s">
        <v>5871</v>
      </c>
      <c r="H64" t="s">
        <v>3125</v>
      </c>
      <c r="I64" t="s">
        <v>4653</v>
      </c>
      <c r="J64" t="s">
        <v>2629</v>
      </c>
      <c r="K64" t="s">
        <v>2630</v>
      </c>
    </row>
    <row r="65" spans="1:11">
      <c r="A65" s="69" t="s">
        <v>5452</v>
      </c>
      <c r="B65" t="s">
        <v>72</v>
      </c>
      <c r="C65" t="s">
        <v>3213</v>
      </c>
      <c r="D65" t="s">
        <v>36</v>
      </c>
      <c r="E65" t="s">
        <v>217</v>
      </c>
      <c r="F65" t="s">
        <v>3214</v>
      </c>
      <c r="G65" t="s">
        <v>5871</v>
      </c>
      <c r="H65" t="s">
        <v>217</v>
      </c>
      <c r="I65" t="s">
        <v>4653</v>
      </c>
      <c r="J65" t="s">
        <v>2629</v>
      </c>
      <c r="K65" t="s">
        <v>2630</v>
      </c>
    </row>
    <row r="66" spans="1:11">
      <c r="A66" s="69" t="s">
        <v>5452</v>
      </c>
      <c r="B66" t="s">
        <v>72</v>
      </c>
      <c r="C66" t="s">
        <v>3215</v>
      </c>
      <c r="D66" t="s">
        <v>40</v>
      </c>
      <c r="E66" t="s">
        <v>3125</v>
      </c>
      <c r="F66" t="s">
        <v>3216</v>
      </c>
      <c r="G66" t="s">
        <v>5871</v>
      </c>
      <c r="H66" t="s">
        <v>3125</v>
      </c>
      <c r="I66" t="s">
        <v>4653</v>
      </c>
      <c r="J66" t="s">
        <v>2629</v>
      </c>
      <c r="K66" t="s">
        <v>2630</v>
      </c>
    </row>
    <row r="67" spans="1:11">
      <c r="A67" s="69" t="s">
        <v>5452</v>
      </c>
      <c r="B67" t="s">
        <v>72</v>
      </c>
      <c r="C67" t="s">
        <v>3217</v>
      </c>
      <c r="D67" t="s">
        <v>40</v>
      </c>
      <c r="E67" t="s">
        <v>217</v>
      </c>
      <c r="F67" t="s">
        <v>3218</v>
      </c>
      <c r="G67" t="s">
        <v>5871</v>
      </c>
      <c r="H67" t="s">
        <v>217</v>
      </c>
      <c r="I67" t="s">
        <v>4653</v>
      </c>
      <c r="J67" t="s">
        <v>2629</v>
      </c>
      <c r="K67" t="s">
        <v>2630</v>
      </c>
    </row>
    <row r="68" spans="1:11">
      <c r="A68" s="69" t="s">
        <v>5452</v>
      </c>
      <c r="B68" t="s">
        <v>72</v>
      </c>
      <c r="C68" t="s">
        <v>3219</v>
      </c>
      <c r="D68" t="s">
        <v>42</v>
      </c>
      <c r="E68" t="s">
        <v>3125</v>
      </c>
      <c r="F68" t="s">
        <v>3220</v>
      </c>
      <c r="G68" t="s">
        <v>5871</v>
      </c>
      <c r="H68" t="s">
        <v>3125</v>
      </c>
      <c r="I68" t="s">
        <v>4653</v>
      </c>
      <c r="J68" t="s">
        <v>2629</v>
      </c>
      <c r="K68" t="s">
        <v>2630</v>
      </c>
    </row>
    <row r="69" spans="1:11">
      <c r="A69" s="69" t="s">
        <v>5452</v>
      </c>
      <c r="B69" t="s">
        <v>72</v>
      </c>
      <c r="C69" t="s">
        <v>2921</v>
      </c>
      <c r="D69" t="s">
        <v>42</v>
      </c>
      <c r="E69" t="s">
        <v>2922</v>
      </c>
      <c r="F69" t="s">
        <v>2923</v>
      </c>
      <c r="G69" t="s">
        <v>5871</v>
      </c>
      <c r="H69" t="s">
        <v>3422</v>
      </c>
      <c r="I69" t="s">
        <v>4653</v>
      </c>
      <c r="J69" t="s">
        <v>2629</v>
      </c>
      <c r="K69" t="s">
        <v>2630</v>
      </c>
    </row>
    <row r="70" spans="1:11">
      <c r="A70" s="69" t="s">
        <v>5452</v>
      </c>
      <c r="B70" t="s">
        <v>72</v>
      </c>
      <c r="C70" t="s">
        <v>3222</v>
      </c>
      <c r="D70" t="s">
        <v>44</v>
      </c>
      <c r="E70" t="s">
        <v>3125</v>
      </c>
      <c r="F70" t="s">
        <v>3223</v>
      </c>
      <c r="G70" t="s">
        <v>5871</v>
      </c>
      <c r="H70" t="s">
        <v>3125</v>
      </c>
      <c r="I70" t="s">
        <v>4653</v>
      </c>
      <c r="J70" t="s">
        <v>2629</v>
      </c>
      <c r="K70" t="s">
        <v>2630</v>
      </c>
    </row>
    <row r="71" spans="1:11">
      <c r="A71" s="69" t="s">
        <v>5452</v>
      </c>
      <c r="B71" t="s">
        <v>72</v>
      </c>
      <c r="C71" t="s">
        <v>2924</v>
      </c>
      <c r="D71" t="s">
        <v>44</v>
      </c>
      <c r="E71" t="s">
        <v>2847</v>
      </c>
      <c r="F71" t="s">
        <v>2925</v>
      </c>
      <c r="G71" t="s">
        <v>5871</v>
      </c>
      <c r="H71" t="s">
        <v>3416</v>
      </c>
      <c r="I71" t="s">
        <v>4653</v>
      </c>
      <c r="J71" t="s">
        <v>2629</v>
      </c>
      <c r="K71" t="s">
        <v>2630</v>
      </c>
    </row>
    <row r="72" spans="1:11">
      <c r="A72" s="69" t="s">
        <v>5452</v>
      </c>
      <c r="B72" t="s">
        <v>72</v>
      </c>
      <c r="C72" t="s">
        <v>3224</v>
      </c>
      <c r="D72" t="s">
        <v>44</v>
      </c>
      <c r="E72" t="s">
        <v>3125</v>
      </c>
      <c r="F72" t="s">
        <v>3225</v>
      </c>
      <c r="G72" t="s">
        <v>5871</v>
      </c>
      <c r="H72" t="s">
        <v>3125</v>
      </c>
      <c r="I72" t="s">
        <v>4653</v>
      </c>
      <c r="J72" t="s">
        <v>2629</v>
      </c>
      <c r="K72" t="s">
        <v>2630</v>
      </c>
    </row>
    <row r="73" spans="1:11">
      <c r="A73" s="69" t="s">
        <v>5452</v>
      </c>
      <c r="B73" t="s">
        <v>72</v>
      </c>
      <c r="C73" t="s">
        <v>3226</v>
      </c>
      <c r="D73" t="s">
        <v>56</v>
      </c>
      <c r="E73" t="s">
        <v>3125</v>
      </c>
      <c r="F73" t="s">
        <v>3227</v>
      </c>
      <c r="G73" t="s">
        <v>5871</v>
      </c>
      <c r="H73" t="s">
        <v>3125</v>
      </c>
      <c r="I73" t="s">
        <v>4653</v>
      </c>
      <c r="J73" t="s">
        <v>2629</v>
      </c>
      <c r="K73" t="s">
        <v>2630</v>
      </c>
    </row>
    <row r="74" spans="1:11">
      <c r="A74" s="69" t="s">
        <v>5452</v>
      </c>
      <c r="B74" t="s">
        <v>72</v>
      </c>
      <c r="C74" t="s">
        <v>3228</v>
      </c>
      <c r="D74" t="s">
        <v>57</v>
      </c>
      <c r="E74" t="s">
        <v>3125</v>
      </c>
      <c r="F74" t="s">
        <v>3229</v>
      </c>
      <c r="G74" t="s">
        <v>5871</v>
      </c>
      <c r="H74" t="s">
        <v>3125</v>
      </c>
      <c r="I74" t="s">
        <v>4653</v>
      </c>
      <c r="J74" t="s">
        <v>2629</v>
      </c>
      <c r="K74" t="s">
        <v>2630</v>
      </c>
    </row>
    <row r="75" spans="1:11">
      <c r="A75" s="69" t="s">
        <v>5452</v>
      </c>
      <c r="B75" t="s">
        <v>72</v>
      </c>
      <c r="C75" t="s">
        <v>3082</v>
      </c>
      <c r="D75" t="s">
        <v>2876</v>
      </c>
      <c r="E75" t="s">
        <v>3083</v>
      </c>
      <c r="F75" t="s">
        <v>3084</v>
      </c>
      <c r="G75" t="s">
        <v>5871</v>
      </c>
      <c r="H75" t="s">
        <v>3125</v>
      </c>
      <c r="I75" t="s">
        <v>4653</v>
      </c>
      <c r="J75" t="s">
        <v>2629</v>
      </c>
      <c r="K75" t="s">
        <v>2630</v>
      </c>
    </row>
    <row r="76" spans="1:11">
      <c r="A76" s="69" t="s">
        <v>5452</v>
      </c>
      <c r="B76" t="s">
        <v>72</v>
      </c>
      <c r="C76" t="s">
        <v>3230</v>
      </c>
      <c r="D76" t="s">
        <v>3231</v>
      </c>
      <c r="E76" t="s">
        <v>3125</v>
      </c>
      <c r="G76" t="s">
        <v>5871</v>
      </c>
      <c r="H76" t="s">
        <v>3125</v>
      </c>
      <c r="I76" t="s">
        <v>4653</v>
      </c>
      <c r="J76" t="s">
        <v>2629</v>
      </c>
      <c r="K76" t="s">
        <v>2630</v>
      </c>
    </row>
    <row r="77" spans="1:11">
      <c r="A77" s="69" t="s">
        <v>5452</v>
      </c>
      <c r="B77" t="s">
        <v>72</v>
      </c>
      <c r="C77" t="s">
        <v>3232</v>
      </c>
      <c r="D77" t="s">
        <v>36</v>
      </c>
      <c r="E77" t="s">
        <v>3125</v>
      </c>
      <c r="G77" t="s">
        <v>5871</v>
      </c>
      <c r="H77" t="s">
        <v>3125</v>
      </c>
      <c r="I77" t="s">
        <v>4653</v>
      </c>
      <c r="J77" t="s">
        <v>2629</v>
      </c>
      <c r="K77" t="s">
        <v>2630</v>
      </c>
    </row>
    <row r="78" spans="1:11">
      <c r="A78" s="69" t="s">
        <v>5452</v>
      </c>
      <c r="B78" t="s">
        <v>72</v>
      </c>
      <c r="C78" t="s">
        <v>3233</v>
      </c>
      <c r="D78" t="s">
        <v>3234</v>
      </c>
      <c r="E78" t="s">
        <v>217</v>
      </c>
      <c r="G78" t="s">
        <v>5871</v>
      </c>
      <c r="H78" t="s">
        <v>217</v>
      </c>
      <c r="I78" t="s">
        <v>4653</v>
      </c>
      <c r="J78" t="s">
        <v>2629</v>
      </c>
      <c r="K78" t="s">
        <v>2630</v>
      </c>
    </row>
    <row r="79" spans="1:11">
      <c r="A79" s="69" t="s">
        <v>5452</v>
      </c>
      <c r="B79" t="s">
        <v>78</v>
      </c>
      <c r="C79" t="s">
        <v>3236</v>
      </c>
      <c r="D79" t="s">
        <v>35</v>
      </c>
      <c r="E79" t="s">
        <v>217</v>
      </c>
      <c r="F79" t="s">
        <v>3237</v>
      </c>
      <c r="G79" t="s">
        <v>5871</v>
      </c>
      <c r="H79" t="s">
        <v>217</v>
      </c>
      <c r="I79" t="s">
        <v>4657</v>
      </c>
      <c r="J79" t="s">
        <v>2629</v>
      </c>
      <c r="K79" t="s">
        <v>2630</v>
      </c>
    </row>
    <row r="80" spans="1:11">
      <c r="A80" s="69" t="s">
        <v>5452</v>
      </c>
      <c r="B80" t="s">
        <v>78</v>
      </c>
      <c r="C80" t="s">
        <v>3238</v>
      </c>
      <c r="D80" t="s">
        <v>33</v>
      </c>
      <c r="E80" t="s">
        <v>3125</v>
      </c>
      <c r="F80" t="s">
        <v>3239</v>
      </c>
      <c r="G80" t="s">
        <v>5871</v>
      </c>
      <c r="H80" t="s">
        <v>3125</v>
      </c>
      <c r="I80" t="s">
        <v>4657</v>
      </c>
      <c r="J80" t="s">
        <v>2629</v>
      </c>
      <c r="K80" t="s">
        <v>2630</v>
      </c>
    </row>
    <row r="81" spans="1:11">
      <c r="A81" s="69" t="s">
        <v>5452</v>
      </c>
      <c r="B81" t="s">
        <v>78</v>
      </c>
      <c r="C81" t="s">
        <v>3240</v>
      </c>
      <c r="D81" t="s">
        <v>40</v>
      </c>
      <c r="E81" t="s">
        <v>217</v>
      </c>
      <c r="F81" t="s">
        <v>3241</v>
      </c>
      <c r="G81" t="s">
        <v>5871</v>
      </c>
      <c r="H81" t="s">
        <v>217</v>
      </c>
      <c r="I81" t="s">
        <v>4657</v>
      </c>
      <c r="J81" t="s">
        <v>2629</v>
      </c>
      <c r="K81" t="s">
        <v>2630</v>
      </c>
    </row>
    <row r="82" spans="1:11">
      <c r="A82" s="69" t="s">
        <v>5452</v>
      </c>
      <c r="B82" t="s">
        <v>78</v>
      </c>
      <c r="C82" t="s">
        <v>3242</v>
      </c>
      <c r="D82" t="s">
        <v>40</v>
      </c>
      <c r="E82" t="s">
        <v>217</v>
      </c>
      <c r="F82" t="s">
        <v>3243</v>
      </c>
      <c r="G82" t="s">
        <v>5871</v>
      </c>
      <c r="H82" t="s">
        <v>217</v>
      </c>
      <c r="I82" t="s">
        <v>4657</v>
      </c>
      <c r="J82" t="s">
        <v>2629</v>
      </c>
      <c r="K82" t="s">
        <v>2630</v>
      </c>
    </row>
    <row r="83" spans="1:11">
      <c r="A83" s="69" t="s">
        <v>5452</v>
      </c>
      <c r="B83" t="s">
        <v>78</v>
      </c>
      <c r="C83" t="s">
        <v>3244</v>
      </c>
      <c r="D83" t="s">
        <v>40</v>
      </c>
      <c r="E83" t="s">
        <v>217</v>
      </c>
      <c r="F83" t="s">
        <v>3245</v>
      </c>
      <c r="G83" t="s">
        <v>5871</v>
      </c>
      <c r="H83" t="s">
        <v>217</v>
      </c>
      <c r="I83" t="s">
        <v>4657</v>
      </c>
      <c r="J83" t="s">
        <v>2629</v>
      </c>
      <c r="K83" t="s">
        <v>2630</v>
      </c>
    </row>
    <row r="84" spans="1:11">
      <c r="A84" s="69" t="s">
        <v>5452</v>
      </c>
      <c r="B84" t="s">
        <v>78</v>
      </c>
      <c r="C84" t="s">
        <v>3246</v>
      </c>
      <c r="D84" t="s">
        <v>33</v>
      </c>
      <c r="E84" t="s">
        <v>217</v>
      </c>
      <c r="F84" t="s">
        <v>3247</v>
      </c>
      <c r="G84" t="s">
        <v>5871</v>
      </c>
      <c r="H84" t="s">
        <v>217</v>
      </c>
      <c r="I84" t="s">
        <v>4657</v>
      </c>
      <c r="J84" t="s">
        <v>2629</v>
      </c>
      <c r="K84" t="s">
        <v>2630</v>
      </c>
    </row>
    <row r="85" spans="1:11">
      <c r="A85" s="69" t="s">
        <v>5452</v>
      </c>
      <c r="B85" t="s">
        <v>78</v>
      </c>
      <c r="C85" t="s">
        <v>3249</v>
      </c>
      <c r="D85" t="s">
        <v>56</v>
      </c>
      <c r="E85" t="s">
        <v>217</v>
      </c>
      <c r="F85" t="s">
        <v>3243</v>
      </c>
      <c r="G85" t="s">
        <v>5871</v>
      </c>
      <c r="H85" t="s">
        <v>217</v>
      </c>
      <c r="I85" t="s">
        <v>4657</v>
      </c>
      <c r="J85" t="s">
        <v>2629</v>
      </c>
      <c r="K85" t="s">
        <v>2630</v>
      </c>
    </row>
    <row r="86" spans="1:11">
      <c r="A86" s="69" t="s">
        <v>5452</v>
      </c>
      <c r="B86" t="s">
        <v>78</v>
      </c>
      <c r="C86" t="s">
        <v>3250</v>
      </c>
      <c r="D86" t="s">
        <v>57</v>
      </c>
      <c r="E86" t="s">
        <v>3125</v>
      </c>
      <c r="F86" t="s">
        <v>3251</v>
      </c>
      <c r="G86" t="s">
        <v>5871</v>
      </c>
      <c r="H86" t="s">
        <v>3125</v>
      </c>
      <c r="I86" t="s">
        <v>4657</v>
      </c>
      <c r="J86" t="s">
        <v>2629</v>
      </c>
      <c r="K86" t="s">
        <v>2630</v>
      </c>
    </row>
    <row r="87" spans="1:11">
      <c r="A87" s="69" t="s">
        <v>5452</v>
      </c>
      <c r="B87" t="s">
        <v>78</v>
      </c>
      <c r="C87" t="s">
        <v>3252</v>
      </c>
      <c r="D87" t="s">
        <v>57</v>
      </c>
      <c r="E87" t="s">
        <v>3125</v>
      </c>
      <c r="F87" t="s">
        <v>3253</v>
      </c>
      <c r="G87" t="s">
        <v>5871</v>
      </c>
      <c r="H87" t="s">
        <v>3125</v>
      </c>
      <c r="I87" t="s">
        <v>4657</v>
      </c>
      <c r="J87" t="s">
        <v>2629</v>
      </c>
      <c r="K87" t="s">
        <v>2630</v>
      </c>
    </row>
    <row r="88" spans="1:11">
      <c r="A88" s="69" t="s">
        <v>5452</v>
      </c>
      <c r="B88" t="s">
        <v>78</v>
      </c>
      <c r="C88" t="s">
        <v>3254</v>
      </c>
      <c r="D88" t="s">
        <v>58</v>
      </c>
      <c r="E88" t="s">
        <v>217</v>
      </c>
      <c r="F88" t="s">
        <v>3255</v>
      </c>
      <c r="G88" t="s">
        <v>5871</v>
      </c>
      <c r="H88" t="s">
        <v>217</v>
      </c>
      <c r="I88" t="s">
        <v>4657</v>
      </c>
      <c r="J88" t="s">
        <v>2629</v>
      </c>
      <c r="K88" t="s">
        <v>2630</v>
      </c>
    </row>
    <row r="89" spans="1:11">
      <c r="A89" s="69" t="s">
        <v>5452</v>
      </c>
      <c r="B89" t="s">
        <v>78</v>
      </c>
      <c r="C89" t="s">
        <v>3256</v>
      </c>
      <c r="D89" t="s">
        <v>42</v>
      </c>
      <c r="E89" t="s">
        <v>3257</v>
      </c>
      <c r="G89" t="s">
        <v>5871</v>
      </c>
      <c r="H89" t="s">
        <v>217</v>
      </c>
      <c r="I89" t="s">
        <v>4657</v>
      </c>
      <c r="J89" t="s">
        <v>2629</v>
      </c>
      <c r="K89" t="s">
        <v>2630</v>
      </c>
    </row>
    <row r="90" spans="1:11">
      <c r="A90" s="69" t="s">
        <v>5452</v>
      </c>
      <c r="B90" t="s">
        <v>78</v>
      </c>
      <c r="C90" t="s">
        <v>3258</v>
      </c>
      <c r="D90" t="s">
        <v>38</v>
      </c>
      <c r="E90" t="s">
        <v>3125</v>
      </c>
      <c r="G90" t="s">
        <v>5871</v>
      </c>
      <c r="H90" t="s">
        <v>3125</v>
      </c>
      <c r="I90" t="s">
        <v>4657</v>
      </c>
      <c r="J90" t="s">
        <v>2629</v>
      </c>
      <c r="K90" t="s">
        <v>2630</v>
      </c>
    </row>
    <row r="91" spans="1:11">
      <c r="A91" s="69" t="s">
        <v>5452</v>
      </c>
      <c r="B91" t="s">
        <v>78</v>
      </c>
      <c r="C91" t="s">
        <v>3259</v>
      </c>
      <c r="D91" t="s">
        <v>33</v>
      </c>
      <c r="E91" t="s">
        <v>217</v>
      </c>
      <c r="G91" t="s">
        <v>5871</v>
      </c>
      <c r="H91" t="s">
        <v>217</v>
      </c>
      <c r="I91" t="s">
        <v>4657</v>
      </c>
      <c r="J91" t="s">
        <v>2629</v>
      </c>
      <c r="K91" t="s">
        <v>2630</v>
      </c>
    </row>
    <row r="92" spans="1:11">
      <c r="A92" s="69" t="s">
        <v>5452</v>
      </c>
      <c r="B92" t="s">
        <v>97</v>
      </c>
      <c r="C92" t="s">
        <v>3261</v>
      </c>
      <c r="D92" t="s">
        <v>38</v>
      </c>
      <c r="E92" t="s">
        <v>217</v>
      </c>
      <c r="F92" t="s">
        <v>3255</v>
      </c>
      <c r="G92" t="s">
        <v>5871</v>
      </c>
      <c r="H92" t="s">
        <v>217</v>
      </c>
      <c r="I92" t="s">
        <v>4661</v>
      </c>
      <c r="J92" t="s">
        <v>2629</v>
      </c>
      <c r="K92" t="s">
        <v>2630</v>
      </c>
    </row>
    <row r="93" spans="1:11">
      <c r="A93" s="69" t="s">
        <v>5452</v>
      </c>
      <c r="B93" t="s">
        <v>97</v>
      </c>
      <c r="C93" t="s">
        <v>3262</v>
      </c>
      <c r="D93" t="s">
        <v>42</v>
      </c>
      <c r="E93" t="s">
        <v>3125</v>
      </c>
      <c r="F93" t="s">
        <v>3263</v>
      </c>
      <c r="G93" t="s">
        <v>5871</v>
      </c>
      <c r="H93" t="s">
        <v>3125</v>
      </c>
      <c r="I93" t="s">
        <v>4661</v>
      </c>
      <c r="J93" t="s">
        <v>2629</v>
      </c>
      <c r="K93" t="s">
        <v>2630</v>
      </c>
    </row>
    <row r="94" spans="1:11">
      <c r="A94" s="69" t="s">
        <v>5452</v>
      </c>
      <c r="B94" t="s">
        <v>97</v>
      </c>
      <c r="C94" t="s">
        <v>3264</v>
      </c>
      <c r="D94" t="s">
        <v>42</v>
      </c>
      <c r="E94" t="s">
        <v>3125</v>
      </c>
      <c r="F94" t="s">
        <v>3265</v>
      </c>
      <c r="G94" t="s">
        <v>5871</v>
      </c>
      <c r="H94" t="s">
        <v>3125</v>
      </c>
      <c r="I94" t="s">
        <v>4661</v>
      </c>
      <c r="J94" t="s">
        <v>2629</v>
      </c>
      <c r="K94" t="s">
        <v>2630</v>
      </c>
    </row>
    <row r="95" spans="1:11">
      <c r="A95" s="69" t="s">
        <v>5452</v>
      </c>
      <c r="B95" t="s">
        <v>97</v>
      </c>
      <c r="C95" t="s">
        <v>3266</v>
      </c>
      <c r="D95" t="s">
        <v>44</v>
      </c>
      <c r="E95" t="s">
        <v>217</v>
      </c>
      <c r="F95" t="s">
        <v>3267</v>
      </c>
      <c r="G95" t="s">
        <v>5871</v>
      </c>
      <c r="H95" t="s">
        <v>217</v>
      </c>
      <c r="I95" t="s">
        <v>4661</v>
      </c>
      <c r="J95" t="s">
        <v>2629</v>
      </c>
      <c r="K95" t="s">
        <v>2630</v>
      </c>
    </row>
    <row r="96" spans="1:11">
      <c r="A96" s="69" t="s">
        <v>5452</v>
      </c>
      <c r="B96" t="s">
        <v>97</v>
      </c>
      <c r="C96" t="s">
        <v>3268</v>
      </c>
      <c r="D96" t="s">
        <v>56</v>
      </c>
      <c r="E96" t="s">
        <v>3269</v>
      </c>
      <c r="F96" t="s">
        <v>3270</v>
      </c>
      <c r="G96" t="s">
        <v>5871</v>
      </c>
      <c r="H96" t="s">
        <v>217</v>
      </c>
      <c r="I96" t="s">
        <v>4661</v>
      </c>
      <c r="J96" t="s">
        <v>2629</v>
      </c>
      <c r="K96" t="s">
        <v>2630</v>
      </c>
    </row>
    <row r="97" spans="1:11">
      <c r="A97" s="69" t="s">
        <v>5452</v>
      </c>
      <c r="B97" t="s">
        <v>97</v>
      </c>
      <c r="C97" t="s">
        <v>3271</v>
      </c>
      <c r="D97" t="s">
        <v>56</v>
      </c>
      <c r="E97" t="s">
        <v>3269</v>
      </c>
      <c r="F97" t="s">
        <v>3270</v>
      </c>
      <c r="G97" t="s">
        <v>5871</v>
      </c>
      <c r="H97" t="s">
        <v>217</v>
      </c>
      <c r="I97" t="s">
        <v>4661</v>
      </c>
      <c r="J97" t="s">
        <v>2629</v>
      </c>
      <c r="K97" t="s">
        <v>2630</v>
      </c>
    </row>
    <row r="98" spans="1:11">
      <c r="A98" s="69" t="s">
        <v>5452</v>
      </c>
      <c r="B98" t="s">
        <v>97</v>
      </c>
      <c r="C98" t="s">
        <v>3272</v>
      </c>
      <c r="D98" t="s">
        <v>56</v>
      </c>
      <c r="E98" t="s">
        <v>217</v>
      </c>
      <c r="F98" t="s">
        <v>3273</v>
      </c>
      <c r="G98" t="s">
        <v>5871</v>
      </c>
      <c r="H98" t="s">
        <v>217</v>
      </c>
      <c r="I98" t="s">
        <v>4661</v>
      </c>
      <c r="J98" t="s">
        <v>2629</v>
      </c>
      <c r="K98" t="s">
        <v>2630</v>
      </c>
    </row>
    <row r="99" spans="1:11">
      <c r="A99" s="69" t="s">
        <v>5452</v>
      </c>
      <c r="B99" t="s">
        <v>97</v>
      </c>
      <c r="C99" t="s">
        <v>3274</v>
      </c>
      <c r="D99" t="s">
        <v>57</v>
      </c>
      <c r="E99" t="s">
        <v>3125</v>
      </c>
      <c r="F99" t="s">
        <v>3275</v>
      </c>
      <c r="G99" t="s">
        <v>5871</v>
      </c>
      <c r="H99" t="s">
        <v>3125</v>
      </c>
      <c r="I99" t="s">
        <v>4661</v>
      </c>
      <c r="J99" t="s">
        <v>2629</v>
      </c>
      <c r="K99" t="s">
        <v>2630</v>
      </c>
    </row>
    <row r="100" spans="1:11">
      <c r="A100" s="69" t="s">
        <v>5452</v>
      </c>
      <c r="B100" t="s">
        <v>97</v>
      </c>
      <c r="C100" t="s">
        <v>2947</v>
      </c>
      <c r="D100" t="s">
        <v>58</v>
      </c>
      <c r="E100" t="s">
        <v>2839</v>
      </c>
      <c r="F100" t="s">
        <v>2948</v>
      </c>
      <c r="G100" t="s">
        <v>5871</v>
      </c>
      <c r="H100" t="s">
        <v>217</v>
      </c>
      <c r="I100" t="s">
        <v>4661</v>
      </c>
      <c r="J100" t="s">
        <v>2629</v>
      </c>
      <c r="K100" t="s">
        <v>2630</v>
      </c>
    </row>
    <row r="101" spans="1:11">
      <c r="A101" s="69" t="s">
        <v>5452</v>
      </c>
      <c r="B101" t="s">
        <v>97</v>
      </c>
      <c r="C101" t="s">
        <v>3276</v>
      </c>
      <c r="D101" t="s">
        <v>58</v>
      </c>
      <c r="E101" t="s">
        <v>3125</v>
      </c>
      <c r="F101" t="s">
        <v>3277</v>
      </c>
      <c r="G101" t="s">
        <v>5871</v>
      </c>
      <c r="H101" t="s">
        <v>3125</v>
      </c>
      <c r="I101" t="s">
        <v>4661</v>
      </c>
      <c r="J101" t="s">
        <v>2629</v>
      </c>
      <c r="K101" t="s">
        <v>2630</v>
      </c>
    </row>
    <row r="102" spans="1:11">
      <c r="A102" s="69" t="s">
        <v>5452</v>
      </c>
      <c r="B102" t="s">
        <v>97</v>
      </c>
      <c r="C102" t="s">
        <v>3278</v>
      </c>
      <c r="D102" t="s">
        <v>58</v>
      </c>
      <c r="E102" t="s">
        <v>217</v>
      </c>
      <c r="F102" t="s">
        <v>3279</v>
      </c>
      <c r="G102" t="s">
        <v>5871</v>
      </c>
      <c r="H102" t="s">
        <v>217</v>
      </c>
      <c r="I102" t="s">
        <v>4661</v>
      </c>
      <c r="J102" t="s">
        <v>2629</v>
      </c>
      <c r="K102" t="s">
        <v>2630</v>
      </c>
    </row>
    <row r="103" spans="1:11">
      <c r="A103" s="69" t="s">
        <v>5452</v>
      </c>
      <c r="B103" t="s">
        <v>97</v>
      </c>
      <c r="C103" t="s">
        <v>3280</v>
      </c>
      <c r="D103" t="s">
        <v>3281</v>
      </c>
      <c r="E103" t="s">
        <v>217</v>
      </c>
      <c r="F103" t="s">
        <v>3282</v>
      </c>
      <c r="G103" t="s">
        <v>5871</v>
      </c>
      <c r="H103" t="s">
        <v>217</v>
      </c>
      <c r="I103" t="s">
        <v>4661</v>
      </c>
      <c r="J103" t="s">
        <v>2629</v>
      </c>
      <c r="K103" t="s">
        <v>2630</v>
      </c>
    </row>
    <row r="104" spans="1:11">
      <c r="A104" s="69" t="s">
        <v>5452</v>
      </c>
      <c r="B104" t="s">
        <v>97</v>
      </c>
      <c r="C104" t="s">
        <v>3283</v>
      </c>
      <c r="D104" t="s">
        <v>3284</v>
      </c>
      <c r="E104" t="s">
        <v>3125</v>
      </c>
      <c r="F104" t="s">
        <v>3285</v>
      </c>
      <c r="G104" t="s">
        <v>5871</v>
      </c>
      <c r="H104" t="s">
        <v>3125</v>
      </c>
      <c r="I104" t="s">
        <v>4661</v>
      </c>
      <c r="J104" t="s">
        <v>2629</v>
      </c>
      <c r="K104" t="s">
        <v>2630</v>
      </c>
    </row>
    <row r="105" spans="1:11">
      <c r="A105" s="69" t="s">
        <v>5452</v>
      </c>
      <c r="B105" t="s">
        <v>97</v>
      </c>
      <c r="C105" t="s">
        <v>2950</v>
      </c>
      <c r="D105" t="s">
        <v>2951</v>
      </c>
      <c r="E105" t="s">
        <v>1333</v>
      </c>
      <c r="G105" t="s">
        <v>5872</v>
      </c>
      <c r="H105" t="s">
        <v>1333</v>
      </c>
      <c r="I105" t="s">
        <v>4661</v>
      </c>
      <c r="J105" t="s">
        <v>510</v>
      </c>
      <c r="K105" t="s">
        <v>217</v>
      </c>
    </row>
    <row r="106" spans="1:11">
      <c r="A106" s="69" t="s">
        <v>5452</v>
      </c>
      <c r="B106" t="s">
        <v>97</v>
      </c>
      <c r="C106" t="s">
        <v>2952</v>
      </c>
      <c r="D106" t="s">
        <v>2951</v>
      </c>
      <c r="E106" t="s">
        <v>1333</v>
      </c>
      <c r="G106" t="s">
        <v>5872</v>
      </c>
      <c r="H106" t="s">
        <v>1333</v>
      </c>
      <c r="I106" t="s">
        <v>4661</v>
      </c>
      <c r="J106" t="s">
        <v>510</v>
      </c>
      <c r="K106" t="s">
        <v>217</v>
      </c>
    </row>
    <row r="107" spans="1:11">
      <c r="A107" s="69" t="s">
        <v>5452</v>
      </c>
      <c r="B107" t="s">
        <v>97</v>
      </c>
      <c r="C107" t="s">
        <v>3286</v>
      </c>
      <c r="D107" t="s">
        <v>40</v>
      </c>
      <c r="E107" t="s">
        <v>217</v>
      </c>
      <c r="F107" t="s">
        <v>3287</v>
      </c>
      <c r="G107" t="s">
        <v>5871</v>
      </c>
      <c r="H107" t="s">
        <v>217</v>
      </c>
      <c r="I107" t="s">
        <v>4661</v>
      </c>
      <c r="J107" t="s">
        <v>2629</v>
      </c>
      <c r="K107" t="s">
        <v>2630</v>
      </c>
    </row>
    <row r="108" spans="1:11">
      <c r="A108" s="69" t="s">
        <v>5452</v>
      </c>
      <c r="B108" t="s">
        <v>97</v>
      </c>
      <c r="C108" t="s">
        <v>3288</v>
      </c>
      <c r="E108" t="s">
        <v>217</v>
      </c>
      <c r="G108" t="s">
        <v>5871</v>
      </c>
      <c r="H108" t="s">
        <v>217</v>
      </c>
      <c r="I108" t="s">
        <v>4661</v>
      </c>
      <c r="J108" t="s">
        <v>2629</v>
      </c>
      <c r="K108" t="s">
        <v>2630</v>
      </c>
    </row>
    <row r="109" spans="1:11">
      <c r="A109" s="69" t="s">
        <v>5452</v>
      </c>
      <c r="B109" t="s">
        <v>14</v>
      </c>
      <c r="C109" t="s">
        <v>2956</v>
      </c>
      <c r="D109" t="s">
        <v>2957</v>
      </c>
      <c r="E109" t="s">
        <v>1333</v>
      </c>
      <c r="G109" t="s">
        <v>5872</v>
      </c>
      <c r="H109" t="s">
        <v>1333</v>
      </c>
      <c r="I109" t="s">
        <v>4664</v>
      </c>
      <c r="J109" t="s">
        <v>510</v>
      </c>
      <c r="K109" t="s">
        <v>217</v>
      </c>
    </row>
    <row r="110" spans="1:11">
      <c r="A110" s="69" t="s">
        <v>5452</v>
      </c>
      <c r="B110" t="s">
        <v>14</v>
      </c>
      <c r="C110" t="s">
        <v>2958</v>
      </c>
      <c r="E110" t="s">
        <v>2959</v>
      </c>
      <c r="G110" t="s">
        <v>5870</v>
      </c>
      <c r="H110" t="s">
        <v>2959</v>
      </c>
      <c r="I110" t="s">
        <v>4664</v>
      </c>
    </row>
    <row r="111" spans="1:11">
      <c r="A111" s="69" t="s">
        <v>5452</v>
      </c>
      <c r="B111" t="s">
        <v>14</v>
      </c>
      <c r="C111" t="s">
        <v>3290</v>
      </c>
      <c r="D111" t="s">
        <v>3291</v>
      </c>
      <c r="E111" t="s">
        <v>3125</v>
      </c>
      <c r="F111" t="s">
        <v>3292</v>
      </c>
      <c r="G111" t="s">
        <v>5871</v>
      </c>
      <c r="H111" t="s">
        <v>3125</v>
      </c>
      <c r="I111" t="s">
        <v>4664</v>
      </c>
      <c r="J111" t="s">
        <v>2629</v>
      </c>
      <c r="K111" t="s">
        <v>2630</v>
      </c>
    </row>
    <row r="112" spans="1:11">
      <c r="A112" s="69" t="s">
        <v>5452</v>
      </c>
      <c r="B112" t="s">
        <v>14</v>
      </c>
      <c r="C112" t="s">
        <v>3293</v>
      </c>
      <c r="E112" t="s">
        <v>217</v>
      </c>
      <c r="G112" t="s">
        <v>5871</v>
      </c>
      <c r="H112" t="s">
        <v>217</v>
      </c>
      <c r="I112" t="s">
        <v>4664</v>
      </c>
      <c r="J112" t="s">
        <v>2629</v>
      </c>
      <c r="K112" t="s">
        <v>2630</v>
      </c>
    </row>
    <row r="113" spans="1:11">
      <c r="A113" s="69" t="s">
        <v>5452</v>
      </c>
      <c r="B113" t="s">
        <v>7</v>
      </c>
      <c r="C113" t="s">
        <v>3295</v>
      </c>
      <c r="D113" t="s">
        <v>10</v>
      </c>
      <c r="E113" t="s">
        <v>217</v>
      </c>
      <c r="G113" t="s">
        <v>5871</v>
      </c>
      <c r="H113" t="s">
        <v>217</v>
      </c>
      <c r="I113" t="s">
        <v>4668</v>
      </c>
      <c r="J113" t="s">
        <v>2629</v>
      </c>
      <c r="K113" t="s">
        <v>2630</v>
      </c>
    </row>
    <row r="114" spans="1:11">
      <c r="A114" s="69" t="s">
        <v>5452</v>
      </c>
      <c r="B114" t="s">
        <v>7</v>
      </c>
      <c r="C114" t="s">
        <v>3296</v>
      </c>
      <c r="D114" t="s">
        <v>3297</v>
      </c>
      <c r="E114" t="s">
        <v>217</v>
      </c>
      <c r="F114" t="s">
        <v>3298</v>
      </c>
      <c r="G114" t="s">
        <v>5871</v>
      </c>
      <c r="H114" t="s">
        <v>217</v>
      </c>
      <c r="I114" t="s">
        <v>4668</v>
      </c>
      <c r="J114" t="s">
        <v>2629</v>
      </c>
      <c r="K114" t="s">
        <v>2630</v>
      </c>
    </row>
    <row r="115" spans="1:11">
      <c r="A115" s="69" t="s">
        <v>5452</v>
      </c>
      <c r="B115" t="s">
        <v>7</v>
      </c>
      <c r="C115" t="s">
        <v>3299</v>
      </c>
      <c r="D115" t="s">
        <v>3297</v>
      </c>
      <c r="E115" t="s">
        <v>217</v>
      </c>
      <c r="G115" t="s">
        <v>5871</v>
      </c>
      <c r="H115" t="s">
        <v>217</v>
      </c>
      <c r="I115" t="s">
        <v>4668</v>
      </c>
      <c r="J115" t="s">
        <v>2629</v>
      </c>
      <c r="K115" t="s">
        <v>2630</v>
      </c>
    </row>
    <row r="116" spans="1:11">
      <c r="A116" s="69" t="s">
        <v>5452</v>
      </c>
      <c r="B116" t="s">
        <v>7</v>
      </c>
      <c r="C116" t="s">
        <v>3300</v>
      </c>
      <c r="D116" t="s">
        <v>12</v>
      </c>
      <c r="E116" t="s">
        <v>217</v>
      </c>
      <c r="F116" t="s">
        <v>3301</v>
      </c>
      <c r="G116" t="s">
        <v>5871</v>
      </c>
      <c r="H116" t="s">
        <v>217</v>
      </c>
      <c r="I116" t="s">
        <v>4668</v>
      </c>
      <c r="J116" t="s">
        <v>2629</v>
      </c>
      <c r="K116" t="s">
        <v>2630</v>
      </c>
    </row>
    <row r="117" spans="1:11">
      <c r="A117" s="69" t="s">
        <v>5452</v>
      </c>
      <c r="B117" t="s">
        <v>4398</v>
      </c>
      <c r="C117" t="s">
        <v>3303</v>
      </c>
      <c r="D117" t="s">
        <v>2980</v>
      </c>
      <c r="E117" t="s">
        <v>217</v>
      </c>
      <c r="G117" t="s">
        <v>5871</v>
      </c>
      <c r="H117" t="s">
        <v>217</v>
      </c>
      <c r="I117" t="s">
        <v>4672</v>
      </c>
      <c r="J117" t="s">
        <v>2629</v>
      </c>
      <c r="K117" t="s">
        <v>2630</v>
      </c>
    </row>
    <row r="118" spans="1:11">
      <c r="A118" s="69" t="s">
        <v>5452</v>
      </c>
      <c r="B118" t="s">
        <v>4398</v>
      </c>
      <c r="C118" t="s">
        <v>3304</v>
      </c>
      <c r="D118" t="s">
        <v>2980</v>
      </c>
      <c r="E118" t="s">
        <v>3305</v>
      </c>
      <c r="G118" t="s">
        <v>5871</v>
      </c>
      <c r="H118" t="s">
        <v>217</v>
      </c>
      <c r="I118" t="s">
        <v>4672</v>
      </c>
      <c r="J118" t="s">
        <v>2629</v>
      </c>
      <c r="K118" t="s">
        <v>2630</v>
      </c>
    </row>
    <row r="119" spans="1:11">
      <c r="A119" s="69" t="s">
        <v>5452</v>
      </c>
      <c r="B119" t="s">
        <v>4398</v>
      </c>
      <c r="C119" t="s">
        <v>3306</v>
      </c>
      <c r="D119" t="s">
        <v>2980</v>
      </c>
      <c r="E119" t="s">
        <v>3257</v>
      </c>
      <c r="F119" t="s">
        <v>3307</v>
      </c>
      <c r="G119" t="s">
        <v>5871</v>
      </c>
      <c r="H119" t="s">
        <v>217</v>
      </c>
      <c r="I119" t="s">
        <v>4672</v>
      </c>
      <c r="J119" t="s">
        <v>2629</v>
      </c>
      <c r="K119" t="s">
        <v>2630</v>
      </c>
    </row>
    <row r="120" spans="1:11">
      <c r="A120" s="69" t="s">
        <v>5452</v>
      </c>
      <c r="B120" t="s">
        <v>4398</v>
      </c>
      <c r="C120" t="s">
        <v>3308</v>
      </c>
      <c r="D120" t="s">
        <v>2980</v>
      </c>
      <c r="E120" t="s">
        <v>217</v>
      </c>
      <c r="G120" t="s">
        <v>5871</v>
      </c>
      <c r="H120" t="s">
        <v>217</v>
      </c>
      <c r="I120" t="s">
        <v>4672</v>
      </c>
      <c r="J120" t="s">
        <v>2629</v>
      </c>
      <c r="K120" t="s">
        <v>2630</v>
      </c>
    </row>
    <row r="121" spans="1:11">
      <c r="A121" s="69" t="s">
        <v>5452</v>
      </c>
      <c r="B121" t="s">
        <v>47</v>
      </c>
      <c r="C121" t="s">
        <v>3310</v>
      </c>
      <c r="D121" t="s">
        <v>3311</v>
      </c>
      <c r="E121" t="s">
        <v>3312</v>
      </c>
      <c r="G121" t="s">
        <v>5871</v>
      </c>
      <c r="H121" t="s">
        <v>217</v>
      </c>
      <c r="I121" t="s">
        <v>4676</v>
      </c>
      <c r="J121" t="s">
        <v>2629</v>
      </c>
      <c r="K121" t="s">
        <v>2630</v>
      </c>
    </row>
    <row r="122" spans="1:11">
      <c r="A122" s="69" t="s">
        <v>5452</v>
      </c>
      <c r="B122" t="s">
        <v>47</v>
      </c>
      <c r="C122" t="s">
        <v>3313</v>
      </c>
      <c r="D122" t="s">
        <v>3314</v>
      </c>
      <c r="E122" t="s">
        <v>3315</v>
      </c>
      <c r="G122" t="s">
        <v>5871</v>
      </c>
      <c r="H122" t="s">
        <v>217</v>
      </c>
      <c r="I122" t="s">
        <v>4676</v>
      </c>
      <c r="J122" t="s">
        <v>2629</v>
      </c>
      <c r="K122" t="s">
        <v>2630</v>
      </c>
    </row>
    <row r="123" spans="1:11">
      <c r="A123" s="69" t="s">
        <v>5452</v>
      </c>
      <c r="B123" t="s">
        <v>47</v>
      </c>
      <c r="C123" t="s">
        <v>3316</v>
      </c>
      <c r="D123" t="s">
        <v>3317</v>
      </c>
      <c r="E123" t="s">
        <v>217</v>
      </c>
      <c r="G123" t="s">
        <v>5871</v>
      </c>
      <c r="H123" t="s">
        <v>217</v>
      </c>
      <c r="I123" t="s">
        <v>4676</v>
      </c>
      <c r="J123" t="s">
        <v>2629</v>
      </c>
      <c r="K123" t="s">
        <v>2630</v>
      </c>
    </row>
    <row r="124" spans="1:11">
      <c r="A124" s="69" t="s">
        <v>5452</v>
      </c>
      <c r="B124" t="s">
        <v>47</v>
      </c>
      <c r="C124" t="s">
        <v>3318</v>
      </c>
      <c r="D124" t="s">
        <v>3319</v>
      </c>
      <c r="E124" t="s">
        <v>217</v>
      </c>
      <c r="G124" t="s">
        <v>5871</v>
      </c>
      <c r="H124" t="s">
        <v>217</v>
      </c>
      <c r="I124" t="s">
        <v>4676</v>
      </c>
      <c r="J124" t="s">
        <v>2629</v>
      </c>
      <c r="K124" t="s">
        <v>2630</v>
      </c>
    </row>
    <row r="125" spans="1:11">
      <c r="A125" s="69" t="s">
        <v>5452</v>
      </c>
      <c r="B125" t="s">
        <v>47</v>
      </c>
      <c r="C125" t="s">
        <v>3320</v>
      </c>
      <c r="D125" t="s">
        <v>3317</v>
      </c>
      <c r="E125" t="s">
        <v>217</v>
      </c>
      <c r="G125" t="s">
        <v>5871</v>
      </c>
      <c r="H125" t="s">
        <v>217</v>
      </c>
      <c r="I125" t="s">
        <v>4676</v>
      </c>
      <c r="J125" t="s">
        <v>2629</v>
      </c>
      <c r="K125" t="s">
        <v>2630</v>
      </c>
    </row>
    <row r="126" spans="1:11">
      <c r="A126" s="69" t="s">
        <v>5452</v>
      </c>
      <c r="B126" t="s">
        <v>47</v>
      </c>
      <c r="C126" t="s">
        <v>3321</v>
      </c>
      <c r="D126" t="s">
        <v>3317</v>
      </c>
      <c r="E126" t="s">
        <v>217</v>
      </c>
      <c r="G126" t="s">
        <v>5871</v>
      </c>
      <c r="H126" t="s">
        <v>217</v>
      </c>
      <c r="I126" t="s">
        <v>4676</v>
      </c>
      <c r="J126" t="s">
        <v>2629</v>
      </c>
      <c r="K126" t="s">
        <v>2630</v>
      </c>
    </row>
    <row r="127" spans="1:11">
      <c r="A127" s="69" t="s">
        <v>5452</v>
      </c>
      <c r="B127" t="s">
        <v>60</v>
      </c>
      <c r="C127" t="s">
        <v>3323</v>
      </c>
      <c r="D127" t="s">
        <v>10</v>
      </c>
      <c r="E127" t="s">
        <v>217</v>
      </c>
      <c r="G127" t="s">
        <v>5871</v>
      </c>
      <c r="H127" t="s">
        <v>217</v>
      </c>
      <c r="I127" t="s">
        <v>4680</v>
      </c>
      <c r="J127" t="s">
        <v>2629</v>
      </c>
      <c r="K127" t="s">
        <v>2630</v>
      </c>
    </row>
    <row r="128" spans="1:11">
      <c r="A128" s="69" t="s">
        <v>5452</v>
      </c>
      <c r="B128" t="s">
        <v>60</v>
      </c>
      <c r="C128" t="s">
        <v>2961</v>
      </c>
      <c r="D128" t="s">
        <v>10</v>
      </c>
      <c r="E128" t="s">
        <v>2847</v>
      </c>
      <c r="G128" t="s">
        <v>5871</v>
      </c>
      <c r="H128" t="s">
        <v>3416</v>
      </c>
      <c r="I128" t="s">
        <v>4680</v>
      </c>
      <c r="J128" t="s">
        <v>2629</v>
      </c>
      <c r="K128" t="s">
        <v>2630</v>
      </c>
    </row>
    <row r="129" spans="1:11">
      <c r="A129" s="69" t="s">
        <v>5452</v>
      </c>
      <c r="B129" t="s">
        <v>60</v>
      </c>
      <c r="C129" t="s">
        <v>2962</v>
      </c>
      <c r="D129" t="s">
        <v>10</v>
      </c>
      <c r="E129" t="s">
        <v>2847</v>
      </c>
      <c r="G129" t="s">
        <v>5871</v>
      </c>
      <c r="H129" t="s">
        <v>3416</v>
      </c>
      <c r="I129" t="s">
        <v>4680</v>
      </c>
      <c r="J129" t="s">
        <v>2629</v>
      </c>
      <c r="K129" t="s">
        <v>2630</v>
      </c>
    </row>
    <row r="130" spans="1:11">
      <c r="A130" s="69" t="s">
        <v>5452</v>
      </c>
      <c r="B130" t="s">
        <v>60</v>
      </c>
      <c r="C130" t="s">
        <v>2963</v>
      </c>
      <c r="D130" t="s">
        <v>10</v>
      </c>
      <c r="E130" t="s">
        <v>2847</v>
      </c>
      <c r="G130" t="s">
        <v>5871</v>
      </c>
      <c r="H130" t="s">
        <v>3416</v>
      </c>
      <c r="I130" t="s">
        <v>4680</v>
      </c>
      <c r="J130" t="s">
        <v>2629</v>
      </c>
      <c r="K130" t="s">
        <v>2630</v>
      </c>
    </row>
    <row r="131" spans="1:11">
      <c r="A131" s="69" t="s">
        <v>5452</v>
      </c>
      <c r="B131" t="s">
        <v>60</v>
      </c>
      <c r="C131" t="s">
        <v>2964</v>
      </c>
      <c r="D131" t="s">
        <v>10</v>
      </c>
      <c r="E131" t="s">
        <v>2847</v>
      </c>
      <c r="G131" t="s">
        <v>5871</v>
      </c>
      <c r="H131" t="s">
        <v>3416</v>
      </c>
      <c r="I131" t="s">
        <v>4680</v>
      </c>
      <c r="J131" t="s">
        <v>2629</v>
      </c>
      <c r="K131" t="s">
        <v>2630</v>
      </c>
    </row>
    <row r="132" spans="1:11">
      <c r="A132" s="69" t="s">
        <v>5452</v>
      </c>
      <c r="B132" t="s">
        <v>60</v>
      </c>
      <c r="C132" t="s">
        <v>3324</v>
      </c>
      <c r="D132" t="s">
        <v>61</v>
      </c>
      <c r="E132" t="s">
        <v>217</v>
      </c>
      <c r="F132" t="s">
        <v>3325</v>
      </c>
      <c r="G132" t="s">
        <v>5871</v>
      </c>
      <c r="H132" t="s">
        <v>217</v>
      </c>
      <c r="I132" t="s">
        <v>4680</v>
      </c>
      <c r="J132" t="s">
        <v>2629</v>
      </c>
      <c r="K132" t="s">
        <v>2630</v>
      </c>
    </row>
    <row r="133" spans="1:11">
      <c r="A133" s="69" t="s">
        <v>5452</v>
      </c>
      <c r="B133" t="s">
        <v>60</v>
      </c>
      <c r="C133" t="s">
        <v>3326</v>
      </c>
      <c r="D133" t="s">
        <v>61</v>
      </c>
      <c r="E133" t="s">
        <v>217</v>
      </c>
      <c r="G133" t="s">
        <v>5871</v>
      </c>
      <c r="H133" t="s">
        <v>217</v>
      </c>
      <c r="I133" t="s">
        <v>4680</v>
      </c>
      <c r="J133" t="s">
        <v>2629</v>
      </c>
      <c r="K133" t="s">
        <v>2630</v>
      </c>
    </row>
    <row r="134" spans="1:11">
      <c r="A134" s="69" t="s">
        <v>5452</v>
      </c>
      <c r="B134" t="s">
        <v>54</v>
      </c>
      <c r="C134" t="s">
        <v>3328</v>
      </c>
      <c r="D134" t="s">
        <v>74</v>
      </c>
      <c r="E134" t="s">
        <v>217</v>
      </c>
      <c r="G134" t="s">
        <v>5871</v>
      </c>
      <c r="H134" t="s">
        <v>217</v>
      </c>
      <c r="I134" t="s">
        <v>4682</v>
      </c>
      <c r="J134" t="s">
        <v>2629</v>
      </c>
      <c r="K134" t="s">
        <v>2630</v>
      </c>
    </row>
    <row r="135" spans="1:11">
      <c r="A135" s="69" t="s">
        <v>5452</v>
      </c>
      <c r="B135" t="s">
        <v>54</v>
      </c>
      <c r="C135" t="s">
        <v>3329</v>
      </c>
      <c r="D135" t="s">
        <v>3330</v>
      </c>
      <c r="E135" t="s">
        <v>3312</v>
      </c>
      <c r="G135" t="s">
        <v>5871</v>
      </c>
      <c r="H135" t="s">
        <v>217</v>
      </c>
      <c r="I135" t="s">
        <v>4682</v>
      </c>
      <c r="J135" t="s">
        <v>2629</v>
      </c>
      <c r="K135" t="s">
        <v>2630</v>
      </c>
    </row>
    <row r="136" spans="1:11">
      <c r="A136" s="69" t="s">
        <v>5452</v>
      </c>
      <c r="B136" t="s">
        <v>54</v>
      </c>
      <c r="C136" t="s">
        <v>3331</v>
      </c>
      <c r="D136" t="s">
        <v>74</v>
      </c>
      <c r="E136" t="s">
        <v>3332</v>
      </c>
      <c r="F136" t="s">
        <v>3333</v>
      </c>
      <c r="G136" t="s">
        <v>5871</v>
      </c>
      <c r="H136" t="s">
        <v>217</v>
      </c>
      <c r="I136" t="s">
        <v>4682</v>
      </c>
      <c r="J136" t="s">
        <v>2629</v>
      </c>
      <c r="K136" t="s">
        <v>2630</v>
      </c>
    </row>
    <row r="137" spans="1:11">
      <c r="A137" s="69" t="s">
        <v>5452</v>
      </c>
      <c r="B137" t="s">
        <v>54</v>
      </c>
      <c r="C137" t="s">
        <v>3334</v>
      </c>
      <c r="D137" t="s">
        <v>2957</v>
      </c>
      <c r="E137" t="s">
        <v>3335</v>
      </c>
      <c r="G137" t="s">
        <v>5871</v>
      </c>
      <c r="H137" t="s">
        <v>217</v>
      </c>
      <c r="I137" t="s">
        <v>4682</v>
      </c>
      <c r="J137" t="s">
        <v>2629</v>
      </c>
      <c r="K137" t="s">
        <v>2630</v>
      </c>
    </row>
    <row r="138" spans="1:11">
      <c r="A138" s="69" t="s">
        <v>5452</v>
      </c>
      <c r="B138" t="s">
        <v>54</v>
      </c>
      <c r="C138" t="s">
        <v>2966</v>
      </c>
      <c r="D138" t="s">
        <v>2957</v>
      </c>
      <c r="E138" t="s">
        <v>2847</v>
      </c>
      <c r="G138" t="s">
        <v>5871</v>
      </c>
      <c r="H138" t="s">
        <v>3416</v>
      </c>
      <c r="I138" t="s">
        <v>4682</v>
      </c>
      <c r="J138" t="s">
        <v>2629</v>
      </c>
      <c r="K138" t="s">
        <v>2630</v>
      </c>
    </row>
    <row r="139" spans="1:11">
      <c r="A139" s="69" t="s">
        <v>5452</v>
      </c>
      <c r="B139" t="s">
        <v>54</v>
      </c>
      <c r="C139" t="s">
        <v>2967</v>
      </c>
      <c r="D139" t="s">
        <v>2957</v>
      </c>
      <c r="E139" t="s">
        <v>2847</v>
      </c>
      <c r="G139" t="s">
        <v>5871</v>
      </c>
      <c r="H139" t="s">
        <v>3416</v>
      </c>
      <c r="I139" t="s">
        <v>4682</v>
      </c>
      <c r="J139" t="s">
        <v>2629</v>
      </c>
      <c r="K139" t="s">
        <v>2630</v>
      </c>
    </row>
    <row r="140" spans="1:11">
      <c r="A140" s="69" t="s">
        <v>5452</v>
      </c>
      <c r="B140" t="s">
        <v>54</v>
      </c>
      <c r="C140" t="s">
        <v>2968</v>
      </c>
      <c r="D140" t="s">
        <v>2957</v>
      </c>
      <c r="E140" t="s">
        <v>2847</v>
      </c>
      <c r="G140" t="s">
        <v>5871</v>
      </c>
      <c r="H140" t="s">
        <v>3416</v>
      </c>
      <c r="I140" t="s">
        <v>4682</v>
      </c>
      <c r="J140" t="s">
        <v>2629</v>
      </c>
      <c r="K140" t="s">
        <v>2630</v>
      </c>
    </row>
    <row r="141" spans="1:11">
      <c r="A141" s="69" t="s">
        <v>5452</v>
      </c>
      <c r="B141" t="s">
        <v>54</v>
      </c>
      <c r="C141" t="s">
        <v>3336</v>
      </c>
      <c r="D141" t="s">
        <v>74</v>
      </c>
      <c r="E141" t="s">
        <v>3125</v>
      </c>
      <c r="G141" t="s">
        <v>5871</v>
      </c>
      <c r="H141" t="s">
        <v>3125</v>
      </c>
      <c r="I141" t="s">
        <v>4682</v>
      </c>
      <c r="J141" t="s">
        <v>2629</v>
      </c>
      <c r="K141" t="s">
        <v>2630</v>
      </c>
    </row>
    <row r="142" spans="1:11">
      <c r="A142" s="69" t="s">
        <v>5452</v>
      </c>
      <c r="B142" t="s">
        <v>54</v>
      </c>
      <c r="C142" t="s">
        <v>3337</v>
      </c>
      <c r="D142" t="s">
        <v>83</v>
      </c>
      <c r="E142" t="s">
        <v>217</v>
      </c>
      <c r="G142" t="s">
        <v>5871</v>
      </c>
      <c r="H142" t="s">
        <v>217</v>
      </c>
      <c r="I142" t="s">
        <v>4682</v>
      </c>
      <c r="J142" t="s">
        <v>2629</v>
      </c>
      <c r="K142" t="s">
        <v>2630</v>
      </c>
    </row>
    <row r="143" spans="1:11">
      <c r="A143" s="69" t="s">
        <v>5452</v>
      </c>
      <c r="B143" t="s">
        <v>54</v>
      </c>
      <c r="C143" t="s">
        <v>3338</v>
      </c>
      <c r="D143" t="s">
        <v>3330</v>
      </c>
      <c r="E143" t="s">
        <v>217</v>
      </c>
      <c r="G143" t="s">
        <v>5871</v>
      </c>
      <c r="H143" t="s">
        <v>217</v>
      </c>
      <c r="I143" t="s">
        <v>4682</v>
      </c>
      <c r="J143" t="s">
        <v>2629</v>
      </c>
      <c r="K143" t="s">
        <v>2630</v>
      </c>
    </row>
    <row r="144" spans="1:11">
      <c r="A144" s="69" t="s">
        <v>5452</v>
      </c>
      <c r="B144" t="s">
        <v>73</v>
      </c>
      <c r="C144" t="s">
        <v>3343</v>
      </c>
      <c r="D144" t="s">
        <v>2957</v>
      </c>
      <c r="E144" t="s">
        <v>3125</v>
      </c>
      <c r="G144" t="s">
        <v>5871</v>
      </c>
      <c r="H144" t="s">
        <v>3125</v>
      </c>
      <c r="I144" t="s">
        <v>4684</v>
      </c>
      <c r="J144" t="s">
        <v>2629</v>
      </c>
      <c r="K144" t="s">
        <v>2630</v>
      </c>
    </row>
    <row r="145" spans="1:11">
      <c r="A145" s="69" t="s">
        <v>5452</v>
      </c>
      <c r="B145" t="s">
        <v>73</v>
      </c>
      <c r="C145" t="s">
        <v>3105</v>
      </c>
      <c r="D145" t="s">
        <v>2957</v>
      </c>
      <c r="E145" t="s">
        <v>3106</v>
      </c>
      <c r="G145" t="s">
        <v>5871</v>
      </c>
      <c r="H145" t="s">
        <v>3125</v>
      </c>
      <c r="I145" t="s">
        <v>4684</v>
      </c>
      <c r="J145" t="s">
        <v>2629</v>
      </c>
      <c r="K145" t="s">
        <v>2630</v>
      </c>
    </row>
    <row r="146" spans="1:11">
      <c r="A146" s="69" t="s">
        <v>5452</v>
      </c>
      <c r="B146" t="s">
        <v>73</v>
      </c>
      <c r="C146" t="s">
        <v>3344</v>
      </c>
      <c r="D146" t="s">
        <v>74</v>
      </c>
      <c r="E146" t="s">
        <v>217</v>
      </c>
      <c r="G146" t="s">
        <v>5871</v>
      </c>
      <c r="H146" t="s">
        <v>217</v>
      </c>
      <c r="I146" t="s">
        <v>4684</v>
      </c>
      <c r="J146" t="s">
        <v>2629</v>
      </c>
      <c r="K146" t="s">
        <v>2630</v>
      </c>
    </row>
    <row r="147" spans="1:11">
      <c r="A147" s="69" t="s">
        <v>5452</v>
      </c>
      <c r="B147" t="s">
        <v>73</v>
      </c>
      <c r="C147" t="s">
        <v>3345</v>
      </c>
      <c r="D147" t="s">
        <v>74</v>
      </c>
      <c r="E147" t="s">
        <v>217</v>
      </c>
      <c r="G147" t="s">
        <v>5871</v>
      </c>
      <c r="H147" t="s">
        <v>217</v>
      </c>
      <c r="I147" t="s">
        <v>4684</v>
      </c>
      <c r="J147" t="s">
        <v>2629</v>
      </c>
      <c r="K147" t="s">
        <v>2630</v>
      </c>
    </row>
    <row r="148" spans="1:11">
      <c r="A148" s="69" t="s">
        <v>5452</v>
      </c>
      <c r="B148" t="s">
        <v>73</v>
      </c>
      <c r="C148" t="s">
        <v>3346</v>
      </c>
      <c r="D148" t="s">
        <v>61</v>
      </c>
      <c r="E148" t="s">
        <v>217</v>
      </c>
      <c r="G148" t="s">
        <v>5871</v>
      </c>
      <c r="H148" t="s">
        <v>217</v>
      </c>
      <c r="I148" t="s">
        <v>4684</v>
      </c>
      <c r="J148" t="s">
        <v>2629</v>
      </c>
      <c r="K148" t="s">
        <v>2630</v>
      </c>
    </row>
    <row r="149" spans="1:11">
      <c r="A149" s="69" t="s">
        <v>5452</v>
      </c>
      <c r="B149" t="s">
        <v>73</v>
      </c>
      <c r="C149" t="s">
        <v>3347</v>
      </c>
      <c r="D149" t="s">
        <v>75</v>
      </c>
      <c r="E149" t="s">
        <v>3125</v>
      </c>
      <c r="G149" t="s">
        <v>5871</v>
      </c>
      <c r="H149" t="s">
        <v>3125</v>
      </c>
      <c r="I149" t="s">
        <v>4684</v>
      </c>
      <c r="J149" t="s">
        <v>2629</v>
      </c>
      <c r="K149" t="s">
        <v>2630</v>
      </c>
    </row>
    <row r="150" spans="1:11">
      <c r="A150" s="69" t="s">
        <v>5452</v>
      </c>
      <c r="B150" t="s">
        <v>73</v>
      </c>
      <c r="C150" t="s">
        <v>3348</v>
      </c>
      <c r="D150" t="s">
        <v>75</v>
      </c>
      <c r="E150" t="s">
        <v>3125</v>
      </c>
      <c r="G150" t="s">
        <v>5871</v>
      </c>
      <c r="H150" t="s">
        <v>3125</v>
      </c>
      <c r="I150" t="s">
        <v>4684</v>
      </c>
      <c r="J150" t="s">
        <v>2629</v>
      </c>
      <c r="K150" t="s">
        <v>2630</v>
      </c>
    </row>
    <row r="151" spans="1:11">
      <c r="A151" s="69" t="s">
        <v>5452</v>
      </c>
      <c r="B151" t="s">
        <v>73</v>
      </c>
      <c r="C151" t="s">
        <v>2970</v>
      </c>
      <c r="D151" t="s">
        <v>2957</v>
      </c>
      <c r="E151" t="s">
        <v>2847</v>
      </c>
      <c r="G151" t="s">
        <v>5871</v>
      </c>
      <c r="H151" t="s">
        <v>3416</v>
      </c>
      <c r="I151" t="s">
        <v>4684</v>
      </c>
      <c r="J151" t="s">
        <v>2629</v>
      </c>
      <c r="K151" t="s">
        <v>2630</v>
      </c>
    </row>
    <row r="152" spans="1:11">
      <c r="A152" s="69" t="s">
        <v>5452</v>
      </c>
      <c r="B152" t="s">
        <v>73</v>
      </c>
      <c r="C152" t="s">
        <v>3349</v>
      </c>
      <c r="D152" t="s">
        <v>75</v>
      </c>
      <c r="E152" t="s">
        <v>217</v>
      </c>
      <c r="F152" t="s">
        <v>3350</v>
      </c>
      <c r="G152" t="s">
        <v>5871</v>
      </c>
      <c r="H152" t="s">
        <v>217</v>
      </c>
      <c r="I152" t="s">
        <v>4684</v>
      </c>
      <c r="J152" t="s">
        <v>2629</v>
      </c>
      <c r="K152" t="s">
        <v>2630</v>
      </c>
    </row>
    <row r="153" spans="1:11">
      <c r="A153" s="69" t="s">
        <v>5452</v>
      </c>
      <c r="B153" t="s">
        <v>73</v>
      </c>
      <c r="C153" t="s">
        <v>2971</v>
      </c>
      <c r="D153" t="s">
        <v>2957</v>
      </c>
      <c r="E153" t="s">
        <v>2847</v>
      </c>
      <c r="G153" t="s">
        <v>5871</v>
      </c>
      <c r="H153" t="s">
        <v>3416</v>
      </c>
      <c r="I153" t="s">
        <v>4684</v>
      </c>
      <c r="J153" t="s">
        <v>2629</v>
      </c>
      <c r="K153" t="s">
        <v>2630</v>
      </c>
    </row>
    <row r="154" spans="1:11">
      <c r="A154" s="69" t="s">
        <v>5452</v>
      </c>
      <c r="B154" t="s">
        <v>81</v>
      </c>
      <c r="C154" t="s">
        <v>3352</v>
      </c>
      <c r="D154" t="s">
        <v>82</v>
      </c>
      <c r="E154" t="s">
        <v>217</v>
      </c>
      <c r="G154" t="s">
        <v>5871</v>
      </c>
      <c r="H154" t="s">
        <v>217</v>
      </c>
      <c r="I154" t="s">
        <v>4688</v>
      </c>
      <c r="J154" t="s">
        <v>2629</v>
      </c>
      <c r="K154" t="s">
        <v>2630</v>
      </c>
    </row>
    <row r="155" spans="1:11">
      <c r="A155" s="69" t="s">
        <v>5452</v>
      </c>
      <c r="B155" t="s">
        <v>81</v>
      </c>
      <c r="C155" t="s">
        <v>3353</v>
      </c>
      <c r="D155" t="s">
        <v>84</v>
      </c>
      <c r="E155" t="s">
        <v>217</v>
      </c>
      <c r="G155" t="s">
        <v>5871</v>
      </c>
      <c r="H155" t="s">
        <v>217</v>
      </c>
      <c r="I155" t="s">
        <v>4688</v>
      </c>
      <c r="J155" t="s">
        <v>2629</v>
      </c>
      <c r="K155" t="s">
        <v>2630</v>
      </c>
    </row>
    <row r="156" spans="1:11">
      <c r="A156" s="69" t="s">
        <v>5452</v>
      </c>
      <c r="B156" t="s">
        <v>86</v>
      </c>
      <c r="C156" t="s">
        <v>3355</v>
      </c>
      <c r="D156" t="s">
        <v>2974</v>
      </c>
      <c r="E156" t="s">
        <v>3125</v>
      </c>
      <c r="F156" t="s">
        <v>3356</v>
      </c>
      <c r="G156" t="s">
        <v>5871</v>
      </c>
      <c r="H156" t="s">
        <v>3125</v>
      </c>
      <c r="I156" t="s">
        <v>4692</v>
      </c>
      <c r="J156" t="s">
        <v>2629</v>
      </c>
      <c r="K156" t="s">
        <v>2630</v>
      </c>
    </row>
    <row r="157" spans="1:11">
      <c r="A157" s="69" t="s">
        <v>5452</v>
      </c>
      <c r="B157" t="s">
        <v>86</v>
      </c>
      <c r="C157" t="s">
        <v>3357</v>
      </c>
      <c r="D157" t="s">
        <v>88</v>
      </c>
      <c r="E157" t="s">
        <v>217</v>
      </c>
      <c r="F157" t="s">
        <v>3358</v>
      </c>
      <c r="G157" t="s">
        <v>5871</v>
      </c>
      <c r="H157" t="s">
        <v>217</v>
      </c>
      <c r="I157" t="s">
        <v>4692</v>
      </c>
      <c r="J157" t="s">
        <v>2629</v>
      </c>
      <c r="K157" t="s">
        <v>2630</v>
      </c>
    </row>
    <row r="158" spans="1:11">
      <c r="A158" s="69" t="s">
        <v>5452</v>
      </c>
      <c r="B158" t="s">
        <v>86</v>
      </c>
      <c r="C158" t="s">
        <v>3359</v>
      </c>
      <c r="D158" t="s">
        <v>3117</v>
      </c>
      <c r="E158" t="s">
        <v>217</v>
      </c>
      <c r="F158" t="s">
        <v>3360</v>
      </c>
      <c r="G158" t="s">
        <v>5871</v>
      </c>
      <c r="H158" t="s">
        <v>217</v>
      </c>
      <c r="I158" t="s">
        <v>4692</v>
      </c>
      <c r="J158" t="s">
        <v>2629</v>
      </c>
      <c r="K158" t="s">
        <v>2630</v>
      </c>
    </row>
    <row r="159" spans="1:11">
      <c r="A159" s="69" t="s">
        <v>5452</v>
      </c>
      <c r="B159" t="s">
        <v>86</v>
      </c>
      <c r="C159" t="s">
        <v>3116</v>
      </c>
      <c r="D159" t="s">
        <v>3117</v>
      </c>
      <c r="E159" t="s">
        <v>1889</v>
      </c>
      <c r="G159" t="s">
        <v>5871</v>
      </c>
      <c r="H159" t="s">
        <v>217</v>
      </c>
      <c r="I159" t="s">
        <v>4692</v>
      </c>
      <c r="J159" t="s">
        <v>2629</v>
      </c>
      <c r="K159" t="s">
        <v>2630</v>
      </c>
    </row>
    <row r="160" spans="1:11">
      <c r="A160" s="69" t="s">
        <v>5452</v>
      </c>
      <c r="B160" t="s">
        <v>86</v>
      </c>
      <c r="C160" t="s">
        <v>3361</v>
      </c>
      <c r="D160" t="s">
        <v>85</v>
      </c>
      <c r="E160" t="s">
        <v>217</v>
      </c>
      <c r="G160" t="s">
        <v>5871</v>
      </c>
      <c r="H160" t="s">
        <v>217</v>
      </c>
      <c r="I160" t="s">
        <v>4692</v>
      </c>
      <c r="J160" t="s">
        <v>2629</v>
      </c>
      <c r="K160" t="s">
        <v>2630</v>
      </c>
    </row>
    <row r="161" spans="1:11">
      <c r="A161" s="69" t="s">
        <v>5452</v>
      </c>
      <c r="B161" t="s">
        <v>86</v>
      </c>
      <c r="C161" t="s">
        <v>2992</v>
      </c>
      <c r="D161" t="s">
        <v>2993</v>
      </c>
      <c r="E161" t="s">
        <v>2847</v>
      </c>
      <c r="G161" t="s">
        <v>5871</v>
      </c>
      <c r="H161" t="s">
        <v>3416</v>
      </c>
      <c r="I161" t="s">
        <v>4692</v>
      </c>
      <c r="J161" t="s">
        <v>2629</v>
      </c>
      <c r="K161" t="s">
        <v>2630</v>
      </c>
    </row>
    <row r="162" spans="1:11">
      <c r="A162" s="69" t="s">
        <v>5452</v>
      </c>
      <c r="B162" t="s">
        <v>86</v>
      </c>
      <c r="C162" t="s">
        <v>2992</v>
      </c>
      <c r="D162" t="s">
        <v>2993</v>
      </c>
      <c r="E162" t="s">
        <v>2847</v>
      </c>
      <c r="G162" t="s">
        <v>5871</v>
      </c>
      <c r="H162" t="s">
        <v>3416</v>
      </c>
      <c r="I162" t="s">
        <v>4692</v>
      </c>
      <c r="J162" t="s">
        <v>2629</v>
      </c>
      <c r="K162" t="s">
        <v>2630</v>
      </c>
    </row>
    <row r="163" spans="1:11">
      <c r="A163" s="69" t="s">
        <v>5452</v>
      </c>
      <c r="B163" t="s">
        <v>87</v>
      </c>
      <c r="C163" t="s">
        <v>3363</v>
      </c>
      <c r="D163" t="s">
        <v>90</v>
      </c>
      <c r="E163" t="s">
        <v>3125</v>
      </c>
      <c r="G163" t="s">
        <v>5871</v>
      </c>
      <c r="H163" t="s">
        <v>3125</v>
      </c>
      <c r="I163" t="s">
        <v>4696</v>
      </c>
      <c r="J163" t="s">
        <v>2629</v>
      </c>
      <c r="K163" t="s">
        <v>2630</v>
      </c>
    </row>
    <row r="164" spans="1:11">
      <c r="A164" s="69" t="s">
        <v>5452</v>
      </c>
      <c r="B164" t="s">
        <v>87</v>
      </c>
      <c r="C164" t="s">
        <v>3364</v>
      </c>
      <c r="D164" t="s">
        <v>88</v>
      </c>
      <c r="E164" t="s">
        <v>217</v>
      </c>
      <c r="G164" t="s">
        <v>5871</v>
      </c>
      <c r="H164" t="s">
        <v>217</v>
      </c>
      <c r="I164" t="s">
        <v>4696</v>
      </c>
      <c r="J164" t="s">
        <v>2629</v>
      </c>
      <c r="K164" t="s">
        <v>2630</v>
      </c>
    </row>
    <row r="165" spans="1:11">
      <c r="A165" s="69" t="s">
        <v>5452</v>
      </c>
      <c r="B165" t="s">
        <v>92</v>
      </c>
      <c r="C165" t="s">
        <v>3366</v>
      </c>
      <c r="D165" t="s">
        <v>93</v>
      </c>
      <c r="E165" t="s">
        <v>217</v>
      </c>
      <c r="G165" t="s">
        <v>5871</v>
      </c>
      <c r="H165" t="s">
        <v>217</v>
      </c>
      <c r="I165" t="s">
        <v>4700</v>
      </c>
      <c r="J165" t="s">
        <v>2629</v>
      </c>
      <c r="K165" t="s">
        <v>2630</v>
      </c>
    </row>
    <row r="166" spans="1:11">
      <c r="A166" s="69" t="s">
        <v>5452</v>
      </c>
      <c r="B166" t="s">
        <v>92</v>
      </c>
      <c r="C166" t="s">
        <v>3367</v>
      </c>
      <c r="D166" t="s">
        <v>93</v>
      </c>
      <c r="E166" t="s">
        <v>3125</v>
      </c>
      <c r="F166" t="s">
        <v>3368</v>
      </c>
      <c r="G166" t="s">
        <v>5871</v>
      </c>
      <c r="H166" t="s">
        <v>3125</v>
      </c>
      <c r="I166" t="s">
        <v>4700</v>
      </c>
      <c r="J166" t="s">
        <v>2629</v>
      </c>
      <c r="K166" t="s">
        <v>2630</v>
      </c>
    </row>
    <row r="167" spans="1:11">
      <c r="A167" s="69" t="s">
        <v>5452</v>
      </c>
      <c r="B167" t="s">
        <v>92</v>
      </c>
      <c r="C167" t="s">
        <v>3001</v>
      </c>
      <c r="D167" t="s">
        <v>94</v>
      </c>
      <c r="E167" t="s">
        <v>3002</v>
      </c>
      <c r="F167" t="s">
        <v>3004</v>
      </c>
      <c r="G167" t="s">
        <v>5872</v>
      </c>
      <c r="H167" t="s">
        <v>3488</v>
      </c>
      <c r="I167" t="s">
        <v>4700</v>
      </c>
      <c r="J167" t="s">
        <v>510</v>
      </c>
      <c r="K167" t="s">
        <v>217</v>
      </c>
    </row>
    <row r="168" spans="1:11">
      <c r="A168" s="69" t="s">
        <v>5452</v>
      </c>
      <c r="B168" t="s">
        <v>92</v>
      </c>
      <c r="C168" t="s">
        <v>3370</v>
      </c>
      <c r="D168" t="s">
        <v>94</v>
      </c>
      <c r="E168" t="s">
        <v>3257</v>
      </c>
      <c r="F168" t="s">
        <v>3371</v>
      </c>
      <c r="G168" t="s">
        <v>5871</v>
      </c>
      <c r="H168" t="s">
        <v>217</v>
      </c>
      <c r="I168" t="s">
        <v>4700</v>
      </c>
      <c r="J168" t="s">
        <v>2629</v>
      </c>
      <c r="K168" t="s">
        <v>2630</v>
      </c>
    </row>
    <row r="169" spans="1:11">
      <c r="A169" s="69" t="s">
        <v>5452</v>
      </c>
      <c r="B169" t="s">
        <v>92</v>
      </c>
      <c r="C169" t="s">
        <v>3372</v>
      </c>
      <c r="D169" t="s">
        <v>93</v>
      </c>
      <c r="E169" t="s">
        <v>3373</v>
      </c>
      <c r="G169" t="s">
        <v>5871</v>
      </c>
      <c r="H169" t="s">
        <v>217</v>
      </c>
      <c r="I169" t="s">
        <v>4700</v>
      </c>
      <c r="J169" t="s">
        <v>2629</v>
      </c>
      <c r="K169" t="s">
        <v>2630</v>
      </c>
    </row>
    <row r="170" spans="1:11">
      <c r="A170" s="69" t="s">
        <v>5452</v>
      </c>
      <c r="B170" t="s">
        <v>92</v>
      </c>
      <c r="C170" t="s">
        <v>3374</v>
      </c>
      <c r="D170" t="s">
        <v>93</v>
      </c>
      <c r="E170" t="s">
        <v>3375</v>
      </c>
      <c r="F170" t="s">
        <v>3376</v>
      </c>
      <c r="G170" t="s">
        <v>5871</v>
      </c>
      <c r="H170" t="s">
        <v>217</v>
      </c>
      <c r="I170" t="s">
        <v>4700</v>
      </c>
      <c r="J170" t="s">
        <v>2629</v>
      </c>
      <c r="K170" t="s">
        <v>2630</v>
      </c>
    </row>
    <row r="171" spans="1:11">
      <c r="A171" s="69" t="s">
        <v>5452</v>
      </c>
      <c r="B171" t="s">
        <v>92</v>
      </c>
      <c r="C171" t="s">
        <v>3377</v>
      </c>
      <c r="D171" t="s">
        <v>93</v>
      </c>
      <c r="E171" t="s">
        <v>3378</v>
      </c>
      <c r="F171" t="s">
        <v>3379</v>
      </c>
      <c r="G171" t="s">
        <v>5871</v>
      </c>
      <c r="H171" t="s">
        <v>217</v>
      </c>
      <c r="I171" t="s">
        <v>4700</v>
      </c>
      <c r="J171" t="s">
        <v>2629</v>
      </c>
      <c r="K171" t="s">
        <v>2630</v>
      </c>
    </row>
    <row r="172" spans="1:11">
      <c r="A172" s="69" t="s">
        <v>5452</v>
      </c>
      <c r="B172" t="s">
        <v>98</v>
      </c>
      <c r="C172" t="s">
        <v>3381</v>
      </c>
      <c r="D172" t="s">
        <v>99</v>
      </c>
      <c r="E172" t="s">
        <v>3382</v>
      </c>
      <c r="F172" t="s">
        <v>3383</v>
      </c>
      <c r="G172" t="s">
        <v>5871</v>
      </c>
      <c r="H172" t="s">
        <v>217</v>
      </c>
      <c r="I172" t="s">
        <v>4704</v>
      </c>
      <c r="J172" t="s">
        <v>2629</v>
      </c>
      <c r="K172" t="s">
        <v>2630</v>
      </c>
    </row>
    <row r="173" spans="1:11">
      <c r="A173" s="69" t="s">
        <v>5452</v>
      </c>
      <c r="B173" t="s">
        <v>98</v>
      </c>
      <c r="C173" t="s">
        <v>3013</v>
      </c>
      <c r="D173" t="s">
        <v>104</v>
      </c>
      <c r="E173" t="s">
        <v>2847</v>
      </c>
      <c r="G173" t="s">
        <v>5871</v>
      </c>
      <c r="H173" t="s">
        <v>3416</v>
      </c>
      <c r="I173" t="s">
        <v>4704</v>
      </c>
      <c r="J173" t="s">
        <v>2629</v>
      </c>
      <c r="K173" t="s">
        <v>2630</v>
      </c>
    </row>
    <row r="174" spans="1:11">
      <c r="A174" s="69" t="s">
        <v>5452</v>
      </c>
      <c r="B174" t="s">
        <v>98</v>
      </c>
      <c r="C174" t="s">
        <v>3014</v>
      </c>
      <c r="D174" t="s">
        <v>101</v>
      </c>
      <c r="E174" t="s">
        <v>3015</v>
      </c>
      <c r="F174" t="s">
        <v>3016</v>
      </c>
      <c r="G174" t="s">
        <v>5871</v>
      </c>
      <c r="H174" t="s">
        <v>217</v>
      </c>
      <c r="I174" t="s">
        <v>4704</v>
      </c>
      <c r="J174" t="s">
        <v>2629</v>
      </c>
      <c r="K174" t="s">
        <v>2630</v>
      </c>
    </row>
    <row r="175" spans="1:11">
      <c r="A175" s="69" t="s">
        <v>5452</v>
      </c>
      <c r="B175" t="s">
        <v>98</v>
      </c>
      <c r="C175" t="s">
        <v>3017</v>
      </c>
      <c r="D175" t="s">
        <v>2957</v>
      </c>
      <c r="E175" t="s">
        <v>2847</v>
      </c>
      <c r="G175" t="s">
        <v>5871</v>
      </c>
      <c r="H175" t="s">
        <v>3416</v>
      </c>
      <c r="I175" t="s">
        <v>4704</v>
      </c>
      <c r="J175" t="s">
        <v>2629</v>
      </c>
      <c r="K175" t="s">
        <v>2630</v>
      </c>
    </row>
    <row r="176" spans="1:11">
      <c r="A176" s="69" t="s">
        <v>5452</v>
      </c>
      <c r="B176" t="s">
        <v>98</v>
      </c>
      <c r="C176" t="s">
        <v>3384</v>
      </c>
      <c r="D176" t="s">
        <v>2957</v>
      </c>
      <c r="E176" t="s">
        <v>217</v>
      </c>
      <c r="G176" t="s">
        <v>5871</v>
      </c>
      <c r="H176" t="s">
        <v>217</v>
      </c>
      <c r="I176" t="s">
        <v>4704</v>
      </c>
      <c r="J176" t="s">
        <v>2629</v>
      </c>
      <c r="K176" t="s">
        <v>2630</v>
      </c>
    </row>
    <row r="177" spans="1:9">
      <c r="A177" s="69" t="s">
        <v>5457</v>
      </c>
      <c r="B177" t="s">
        <v>55</v>
      </c>
      <c r="C177" t="s">
        <v>2843</v>
      </c>
      <c r="D177" t="s">
        <v>35</v>
      </c>
      <c r="E177" t="s">
        <v>2844</v>
      </c>
      <c r="F177" t="s">
        <v>2845</v>
      </c>
      <c r="G177" t="s">
        <v>5870</v>
      </c>
      <c r="H177" t="s">
        <v>1333</v>
      </c>
      <c r="I177" t="s">
        <v>4637</v>
      </c>
    </row>
    <row r="178" spans="1:9">
      <c r="A178" s="69" t="s">
        <v>5457</v>
      </c>
      <c r="B178" t="s">
        <v>55</v>
      </c>
      <c r="C178" t="s">
        <v>2850</v>
      </c>
      <c r="D178" t="s">
        <v>38</v>
      </c>
      <c r="E178" t="s">
        <v>2851</v>
      </c>
      <c r="F178" t="s">
        <v>2852</v>
      </c>
      <c r="G178" t="s">
        <v>5870</v>
      </c>
      <c r="H178" t="s">
        <v>1333</v>
      </c>
      <c r="I178" t="s">
        <v>4637</v>
      </c>
    </row>
    <row r="179" spans="1:9">
      <c r="A179" s="69" t="s">
        <v>5457</v>
      </c>
      <c r="B179" t="s">
        <v>55</v>
      </c>
      <c r="C179" t="s">
        <v>2861</v>
      </c>
      <c r="D179" t="s">
        <v>58</v>
      </c>
      <c r="E179" t="s">
        <v>2851</v>
      </c>
      <c r="F179" t="s">
        <v>2852</v>
      </c>
      <c r="G179" t="s">
        <v>5870</v>
      </c>
      <c r="H179" t="s">
        <v>1333</v>
      </c>
      <c r="I179" t="s">
        <v>4637</v>
      </c>
    </row>
    <row r="180" spans="1:9">
      <c r="A180" s="69" t="s">
        <v>5457</v>
      </c>
      <c r="B180" t="s">
        <v>55</v>
      </c>
      <c r="C180" t="s">
        <v>2880</v>
      </c>
      <c r="D180" t="s">
        <v>2881</v>
      </c>
      <c r="E180" t="s">
        <v>1333</v>
      </c>
      <c r="F180" t="s">
        <v>2882</v>
      </c>
      <c r="G180" t="s">
        <v>5870</v>
      </c>
      <c r="H180" t="s">
        <v>1333</v>
      </c>
      <c r="I180" t="s">
        <v>4637</v>
      </c>
    </row>
    <row r="181" spans="1:9">
      <c r="A181" s="69" t="s">
        <v>5457</v>
      </c>
      <c r="B181" t="s">
        <v>70</v>
      </c>
      <c r="C181" t="s">
        <v>2896</v>
      </c>
      <c r="D181" t="s">
        <v>44</v>
      </c>
      <c r="E181" t="s">
        <v>2897</v>
      </c>
      <c r="F181" t="s">
        <v>2898</v>
      </c>
      <c r="G181" t="s">
        <v>5870</v>
      </c>
      <c r="H181" t="s">
        <v>1333</v>
      </c>
      <c r="I181" t="s">
        <v>4645</v>
      </c>
    </row>
    <row r="182" spans="1:9">
      <c r="A182" s="69" t="s">
        <v>5457</v>
      </c>
      <c r="B182" t="s">
        <v>70</v>
      </c>
      <c r="C182" t="s">
        <v>2900</v>
      </c>
      <c r="D182" t="s">
        <v>58</v>
      </c>
      <c r="E182" t="s">
        <v>1333</v>
      </c>
      <c r="F182" t="s">
        <v>2901</v>
      </c>
      <c r="G182" t="s">
        <v>5870</v>
      </c>
      <c r="H182" t="s">
        <v>1333</v>
      </c>
      <c r="I182" t="s">
        <v>4645</v>
      </c>
    </row>
    <row r="183" spans="1:9">
      <c r="A183" s="69" t="s">
        <v>5457</v>
      </c>
      <c r="B183" t="s">
        <v>106</v>
      </c>
      <c r="C183" t="s">
        <v>2915</v>
      </c>
      <c r="D183" t="s">
        <v>2916</v>
      </c>
      <c r="E183" t="s">
        <v>1333</v>
      </c>
      <c r="G183" t="s">
        <v>5870</v>
      </c>
      <c r="H183" t="s">
        <v>1333</v>
      </c>
      <c r="I183" t="s">
        <v>4649</v>
      </c>
    </row>
    <row r="184" spans="1:9">
      <c r="A184" s="69" t="s">
        <v>5457</v>
      </c>
      <c r="B184" t="s">
        <v>97</v>
      </c>
      <c r="C184" t="s">
        <v>2950</v>
      </c>
      <c r="D184" t="s">
        <v>2951</v>
      </c>
      <c r="E184" t="s">
        <v>1333</v>
      </c>
      <c r="G184" t="s">
        <v>5870</v>
      </c>
      <c r="H184" t="s">
        <v>1333</v>
      </c>
      <c r="I184" t="s">
        <v>4661</v>
      </c>
    </row>
    <row r="185" spans="1:9">
      <c r="A185" s="69" t="s">
        <v>5457</v>
      </c>
      <c r="B185" t="s">
        <v>97</v>
      </c>
      <c r="C185" t="s">
        <v>2952</v>
      </c>
      <c r="D185" t="s">
        <v>2951</v>
      </c>
      <c r="E185" t="s">
        <v>1333</v>
      </c>
      <c r="G185" t="s">
        <v>5870</v>
      </c>
      <c r="H185" t="s">
        <v>1333</v>
      </c>
      <c r="I185" t="s">
        <v>4661</v>
      </c>
    </row>
    <row r="186" spans="1:9">
      <c r="A186" s="69" t="s">
        <v>5461</v>
      </c>
      <c r="B186" t="s">
        <v>92</v>
      </c>
      <c r="C186" t="s">
        <v>3377</v>
      </c>
      <c r="D186" t="s">
        <v>93</v>
      </c>
      <c r="E186" t="s">
        <v>3378</v>
      </c>
      <c r="F186" t="s">
        <v>3379</v>
      </c>
      <c r="G186" t="s">
        <v>5870</v>
      </c>
      <c r="H186" t="s">
        <v>3379</v>
      </c>
      <c r="I186" t="s">
        <v>4700</v>
      </c>
    </row>
    <row r="187" spans="1:9">
      <c r="A187" s="69" t="s">
        <v>5472</v>
      </c>
      <c r="B187" t="s">
        <v>32</v>
      </c>
      <c r="C187" t="s">
        <v>3124</v>
      </c>
      <c r="D187" t="s">
        <v>35</v>
      </c>
      <c r="E187" t="s">
        <v>3125</v>
      </c>
      <c r="F187" t="s">
        <v>3127</v>
      </c>
      <c r="G187" t="s">
        <v>5870</v>
      </c>
      <c r="H187" t="s">
        <v>3125</v>
      </c>
      <c r="I187" t="s">
        <v>4633</v>
      </c>
    </row>
    <row r="188" spans="1:9">
      <c r="A188" s="69" t="s">
        <v>5472</v>
      </c>
      <c r="B188" t="s">
        <v>32</v>
      </c>
      <c r="C188" t="s">
        <v>3024</v>
      </c>
      <c r="D188" t="s">
        <v>42</v>
      </c>
      <c r="E188" t="s">
        <v>3025</v>
      </c>
      <c r="F188" t="s">
        <v>3026</v>
      </c>
      <c r="G188" t="s">
        <v>5870</v>
      </c>
      <c r="H188" t="s">
        <v>217</v>
      </c>
      <c r="I188" t="s">
        <v>4633</v>
      </c>
    </row>
    <row r="189" spans="1:9">
      <c r="A189" s="69" t="s">
        <v>5472</v>
      </c>
      <c r="B189" t="s">
        <v>32</v>
      </c>
      <c r="C189" t="s">
        <v>3129</v>
      </c>
      <c r="D189" t="s">
        <v>42</v>
      </c>
      <c r="E189" t="s">
        <v>3125</v>
      </c>
      <c r="F189" t="s">
        <v>3127</v>
      </c>
      <c r="G189" t="s">
        <v>5870</v>
      </c>
      <c r="H189" t="s">
        <v>3125</v>
      </c>
      <c r="I189" t="s">
        <v>4633</v>
      </c>
    </row>
    <row r="190" spans="1:9">
      <c r="A190" s="69" t="s">
        <v>5472</v>
      </c>
      <c r="B190" t="s">
        <v>32</v>
      </c>
      <c r="C190" t="s">
        <v>3027</v>
      </c>
      <c r="D190" t="s">
        <v>44</v>
      </c>
      <c r="E190" t="s">
        <v>1889</v>
      </c>
      <c r="F190" t="s">
        <v>3028</v>
      </c>
      <c r="G190" t="s">
        <v>5870</v>
      </c>
      <c r="H190" t="s">
        <v>217</v>
      </c>
      <c r="I190" t="s">
        <v>4633</v>
      </c>
    </row>
    <row r="191" spans="1:9">
      <c r="A191" s="69" t="s">
        <v>5472</v>
      </c>
      <c r="B191" t="s">
        <v>32</v>
      </c>
      <c r="C191" t="s">
        <v>3130</v>
      </c>
      <c r="D191" t="s">
        <v>44</v>
      </c>
      <c r="E191" t="s">
        <v>217</v>
      </c>
      <c r="F191" t="s">
        <v>3131</v>
      </c>
      <c r="G191" t="s">
        <v>5870</v>
      </c>
      <c r="H191" t="s">
        <v>217</v>
      </c>
      <c r="I191" t="s">
        <v>4633</v>
      </c>
    </row>
    <row r="192" spans="1:9">
      <c r="A192" s="69" t="s">
        <v>5472</v>
      </c>
      <c r="B192" t="s">
        <v>55</v>
      </c>
      <c r="C192" t="s">
        <v>2838</v>
      </c>
      <c r="D192" t="s">
        <v>35</v>
      </c>
      <c r="E192" t="s">
        <v>2839</v>
      </c>
      <c r="F192" t="s">
        <v>2842</v>
      </c>
      <c r="G192" t="s">
        <v>5870</v>
      </c>
      <c r="H192" t="s">
        <v>3650</v>
      </c>
      <c r="I192" t="s">
        <v>4637</v>
      </c>
    </row>
    <row r="193" spans="1:9">
      <c r="A193" s="69" t="s">
        <v>5472</v>
      </c>
      <c r="B193" t="s">
        <v>55</v>
      </c>
      <c r="C193" t="s">
        <v>2843</v>
      </c>
      <c r="D193" t="s">
        <v>35</v>
      </c>
      <c r="E193" t="s">
        <v>2844</v>
      </c>
      <c r="F193" t="s">
        <v>2845</v>
      </c>
      <c r="G193" t="s">
        <v>5870</v>
      </c>
      <c r="H193" t="s">
        <v>217</v>
      </c>
      <c r="I193" t="s">
        <v>4637</v>
      </c>
    </row>
    <row r="194" spans="1:9">
      <c r="A194" s="69" t="s">
        <v>5472</v>
      </c>
      <c r="B194" t="s">
        <v>55</v>
      </c>
      <c r="C194" t="s">
        <v>2846</v>
      </c>
      <c r="D194" t="s">
        <v>36</v>
      </c>
      <c r="E194" t="s">
        <v>2847</v>
      </c>
      <c r="F194" t="s">
        <v>2849</v>
      </c>
      <c r="G194" t="s">
        <v>5870</v>
      </c>
      <c r="H194" t="s">
        <v>3651</v>
      </c>
      <c r="I194" t="s">
        <v>4637</v>
      </c>
    </row>
    <row r="195" spans="1:9">
      <c r="A195" s="69" t="s">
        <v>5472</v>
      </c>
      <c r="B195" t="s">
        <v>55</v>
      </c>
      <c r="C195" t="s">
        <v>3135</v>
      </c>
      <c r="D195" t="s">
        <v>36</v>
      </c>
      <c r="E195" t="s">
        <v>217</v>
      </c>
      <c r="F195" t="s">
        <v>3136</v>
      </c>
      <c r="G195" t="s">
        <v>5870</v>
      </c>
      <c r="H195" t="s">
        <v>217</v>
      </c>
      <c r="I195" t="s">
        <v>4637</v>
      </c>
    </row>
    <row r="196" spans="1:9">
      <c r="A196" s="69" t="s">
        <v>5472</v>
      </c>
      <c r="B196" t="s">
        <v>55</v>
      </c>
      <c r="C196" t="s">
        <v>2853</v>
      </c>
      <c r="D196" t="s">
        <v>38</v>
      </c>
      <c r="E196" t="s">
        <v>2854</v>
      </c>
      <c r="F196" t="s">
        <v>2855</v>
      </c>
      <c r="G196" t="s">
        <v>5870</v>
      </c>
      <c r="H196" t="s">
        <v>2841</v>
      </c>
      <c r="I196" t="s">
        <v>4637</v>
      </c>
    </row>
    <row r="197" spans="1:9">
      <c r="A197" s="69" t="s">
        <v>5472</v>
      </c>
      <c r="B197" t="s">
        <v>55</v>
      </c>
      <c r="C197" t="s">
        <v>3137</v>
      </c>
      <c r="D197" t="s">
        <v>42</v>
      </c>
      <c r="E197" t="s">
        <v>217</v>
      </c>
      <c r="F197" t="s">
        <v>3138</v>
      </c>
      <c r="G197" t="s">
        <v>5870</v>
      </c>
      <c r="H197" t="s">
        <v>217</v>
      </c>
      <c r="I197" t="s">
        <v>4637</v>
      </c>
    </row>
    <row r="198" spans="1:9">
      <c r="A198" s="69" t="s">
        <v>5472</v>
      </c>
      <c r="B198" t="s">
        <v>55</v>
      </c>
      <c r="C198" t="s">
        <v>2856</v>
      </c>
      <c r="D198" t="s">
        <v>42</v>
      </c>
      <c r="E198" t="s">
        <v>2847</v>
      </c>
      <c r="F198" t="s">
        <v>2857</v>
      </c>
      <c r="G198" t="s">
        <v>5870</v>
      </c>
      <c r="H198" t="s">
        <v>3651</v>
      </c>
      <c r="I198" t="s">
        <v>4637</v>
      </c>
    </row>
    <row r="199" spans="1:9">
      <c r="A199" s="69" t="s">
        <v>5472</v>
      </c>
      <c r="B199" t="s">
        <v>55</v>
      </c>
      <c r="C199" t="s">
        <v>3139</v>
      </c>
      <c r="D199" t="s">
        <v>44</v>
      </c>
      <c r="E199" t="s">
        <v>217</v>
      </c>
      <c r="F199" t="s">
        <v>3140</v>
      </c>
      <c r="G199" t="s">
        <v>5870</v>
      </c>
      <c r="H199" t="s">
        <v>217</v>
      </c>
      <c r="I199" t="s">
        <v>4637</v>
      </c>
    </row>
    <row r="200" spans="1:9">
      <c r="A200" s="69" t="s">
        <v>5472</v>
      </c>
      <c r="B200" t="s">
        <v>55</v>
      </c>
      <c r="C200" t="s">
        <v>2858</v>
      </c>
      <c r="D200" t="s">
        <v>44</v>
      </c>
      <c r="E200" t="s">
        <v>2847</v>
      </c>
      <c r="G200" t="s">
        <v>5870</v>
      </c>
      <c r="H200" t="s">
        <v>3651</v>
      </c>
      <c r="I200" t="s">
        <v>4637</v>
      </c>
    </row>
    <row r="201" spans="1:9">
      <c r="A201" s="69" t="s">
        <v>5472</v>
      </c>
      <c r="B201" t="s">
        <v>55</v>
      </c>
      <c r="C201" t="s">
        <v>2859</v>
      </c>
      <c r="D201" t="s">
        <v>57</v>
      </c>
      <c r="E201" t="s">
        <v>2847</v>
      </c>
      <c r="G201" t="s">
        <v>5870</v>
      </c>
      <c r="H201" t="s">
        <v>3651</v>
      </c>
      <c r="I201" t="s">
        <v>4637</v>
      </c>
    </row>
    <row r="202" spans="1:9">
      <c r="A202" s="69" t="s">
        <v>5472</v>
      </c>
      <c r="B202" t="s">
        <v>55</v>
      </c>
      <c r="C202" t="s">
        <v>2860</v>
      </c>
      <c r="D202" t="s">
        <v>56</v>
      </c>
      <c r="E202" t="s">
        <v>2854</v>
      </c>
      <c r="F202" t="s">
        <v>2855</v>
      </c>
      <c r="G202" t="s">
        <v>5870</v>
      </c>
      <c r="H202" t="s">
        <v>2841</v>
      </c>
      <c r="I202" t="s">
        <v>4637</v>
      </c>
    </row>
    <row r="203" spans="1:9">
      <c r="A203" s="69" t="s">
        <v>5472</v>
      </c>
      <c r="B203" t="s">
        <v>55</v>
      </c>
      <c r="C203" t="s">
        <v>3141</v>
      </c>
      <c r="D203" t="s">
        <v>56</v>
      </c>
      <c r="E203" t="s">
        <v>3125</v>
      </c>
      <c r="F203" t="s">
        <v>3142</v>
      </c>
      <c r="G203" t="s">
        <v>5870</v>
      </c>
      <c r="H203" t="s">
        <v>3125</v>
      </c>
      <c r="I203" t="s">
        <v>4637</v>
      </c>
    </row>
    <row r="204" spans="1:9">
      <c r="A204" s="69" t="s">
        <v>5472</v>
      </c>
      <c r="B204" t="s">
        <v>55</v>
      </c>
      <c r="C204" t="s">
        <v>3143</v>
      </c>
      <c r="D204" t="s">
        <v>57</v>
      </c>
      <c r="E204" t="s">
        <v>3144</v>
      </c>
      <c r="F204" t="s">
        <v>3145</v>
      </c>
      <c r="G204" t="s">
        <v>5870</v>
      </c>
      <c r="H204" t="s">
        <v>217</v>
      </c>
      <c r="I204" t="s">
        <v>4637</v>
      </c>
    </row>
    <row r="205" spans="1:9">
      <c r="A205" s="69" t="s">
        <v>5472</v>
      </c>
      <c r="B205" t="s">
        <v>55</v>
      </c>
      <c r="C205" t="s">
        <v>2878</v>
      </c>
      <c r="D205" t="s">
        <v>42</v>
      </c>
      <c r="E205" t="s">
        <v>2847</v>
      </c>
      <c r="F205" t="s">
        <v>2879</v>
      </c>
      <c r="G205" t="s">
        <v>5870</v>
      </c>
      <c r="H205" t="s">
        <v>3651</v>
      </c>
      <c r="I205" t="s">
        <v>4637</v>
      </c>
    </row>
    <row r="206" spans="1:9">
      <c r="A206" s="69" t="s">
        <v>5472</v>
      </c>
      <c r="B206" t="s">
        <v>55</v>
      </c>
      <c r="C206" t="s">
        <v>3146</v>
      </c>
      <c r="D206" t="s">
        <v>2884</v>
      </c>
      <c r="E206" t="s">
        <v>3125</v>
      </c>
      <c r="G206" t="s">
        <v>5870</v>
      </c>
      <c r="H206" t="s">
        <v>3125</v>
      </c>
      <c r="I206" t="s">
        <v>4637</v>
      </c>
    </row>
    <row r="207" spans="1:9">
      <c r="A207" s="69" t="s">
        <v>5472</v>
      </c>
      <c r="B207" t="s">
        <v>55</v>
      </c>
      <c r="C207" t="s">
        <v>3147</v>
      </c>
      <c r="D207" t="s">
        <v>36</v>
      </c>
      <c r="E207" t="s">
        <v>3125</v>
      </c>
      <c r="G207" t="s">
        <v>5870</v>
      </c>
      <c r="H207" t="s">
        <v>3125</v>
      </c>
      <c r="I207" t="s">
        <v>4637</v>
      </c>
    </row>
    <row r="208" spans="1:9">
      <c r="A208" s="69" t="s">
        <v>5472</v>
      </c>
      <c r="B208" t="s">
        <v>55</v>
      </c>
      <c r="C208" t="s">
        <v>3148</v>
      </c>
      <c r="D208" t="s">
        <v>33</v>
      </c>
      <c r="E208" t="s">
        <v>3125</v>
      </c>
      <c r="G208" t="s">
        <v>5870</v>
      </c>
      <c r="H208" t="s">
        <v>3125</v>
      </c>
      <c r="I208" t="s">
        <v>4637</v>
      </c>
    </row>
    <row r="209" spans="1:9">
      <c r="A209" s="69" t="s">
        <v>5472</v>
      </c>
      <c r="B209" t="s">
        <v>55</v>
      </c>
      <c r="C209" t="s">
        <v>2883</v>
      </c>
      <c r="D209" t="s">
        <v>2884</v>
      </c>
      <c r="E209" t="s">
        <v>2854</v>
      </c>
      <c r="F209" t="s">
        <v>2885</v>
      </c>
      <c r="G209" t="s">
        <v>5870</v>
      </c>
      <c r="H209" t="s">
        <v>2841</v>
      </c>
      <c r="I209" t="s">
        <v>4637</v>
      </c>
    </row>
    <row r="210" spans="1:9">
      <c r="A210" s="69" t="s">
        <v>5472</v>
      </c>
      <c r="B210" t="s">
        <v>59</v>
      </c>
      <c r="C210" t="s">
        <v>3150</v>
      </c>
      <c r="D210" t="s">
        <v>35</v>
      </c>
      <c r="E210" t="s">
        <v>217</v>
      </c>
      <c r="G210" t="s">
        <v>5870</v>
      </c>
      <c r="H210" t="s">
        <v>217</v>
      </c>
      <c r="I210" t="s">
        <v>4641</v>
      </c>
    </row>
    <row r="211" spans="1:9">
      <c r="A211" s="69" t="s">
        <v>5472</v>
      </c>
      <c r="B211" t="s">
        <v>59</v>
      </c>
      <c r="C211" t="s">
        <v>3151</v>
      </c>
      <c r="D211" t="s">
        <v>35</v>
      </c>
      <c r="E211" t="s">
        <v>217</v>
      </c>
      <c r="F211" t="s">
        <v>3152</v>
      </c>
      <c r="G211" t="s">
        <v>5870</v>
      </c>
      <c r="H211" t="s">
        <v>217</v>
      </c>
      <c r="I211" t="s">
        <v>4641</v>
      </c>
    </row>
    <row r="212" spans="1:9">
      <c r="A212" s="69" t="s">
        <v>5472</v>
      </c>
      <c r="B212" t="s">
        <v>59</v>
      </c>
      <c r="C212" t="s">
        <v>3153</v>
      </c>
      <c r="D212" t="s">
        <v>38</v>
      </c>
      <c r="E212" t="s">
        <v>3154</v>
      </c>
      <c r="F212" t="s">
        <v>3155</v>
      </c>
      <c r="G212" t="s">
        <v>5870</v>
      </c>
      <c r="H212" t="s">
        <v>217</v>
      </c>
      <c r="I212" t="s">
        <v>4641</v>
      </c>
    </row>
    <row r="213" spans="1:9">
      <c r="A213" s="69" t="s">
        <v>5472</v>
      </c>
      <c r="B213" t="s">
        <v>59</v>
      </c>
      <c r="C213" t="s">
        <v>3156</v>
      </c>
      <c r="D213" t="s">
        <v>40</v>
      </c>
      <c r="E213" t="s">
        <v>3157</v>
      </c>
      <c r="F213" t="s">
        <v>3158</v>
      </c>
      <c r="G213" t="s">
        <v>5870</v>
      </c>
      <c r="H213" t="s">
        <v>217</v>
      </c>
      <c r="I213" t="s">
        <v>4641</v>
      </c>
    </row>
    <row r="214" spans="1:9">
      <c r="A214" s="69" t="s">
        <v>5472</v>
      </c>
      <c r="B214" t="s">
        <v>59</v>
      </c>
      <c r="C214" t="s">
        <v>3159</v>
      </c>
      <c r="D214" t="s">
        <v>42</v>
      </c>
      <c r="E214" t="s">
        <v>217</v>
      </c>
      <c r="F214" t="s">
        <v>3160</v>
      </c>
      <c r="G214" t="s">
        <v>5870</v>
      </c>
      <c r="H214" t="s">
        <v>217</v>
      </c>
      <c r="I214" t="s">
        <v>4641</v>
      </c>
    </row>
    <row r="215" spans="1:9">
      <c r="A215" s="69" t="s">
        <v>5472</v>
      </c>
      <c r="B215" t="s">
        <v>59</v>
      </c>
      <c r="C215" t="s">
        <v>3161</v>
      </c>
      <c r="D215" t="s">
        <v>44</v>
      </c>
      <c r="E215" t="s">
        <v>217</v>
      </c>
      <c r="F215" t="s">
        <v>3162</v>
      </c>
      <c r="G215" t="s">
        <v>5870</v>
      </c>
      <c r="H215" t="s">
        <v>217</v>
      </c>
      <c r="I215" t="s">
        <v>4641</v>
      </c>
    </row>
    <row r="216" spans="1:9">
      <c r="A216" s="69" t="s">
        <v>5472</v>
      </c>
      <c r="B216" t="s">
        <v>59</v>
      </c>
      <c r="C216" t="s">
        <v>3163</v>
      </c>
      <c r="D216" t="s">
        <v>44</v>
      </c>
      <c r="E216" t="s">
        <v>217</v>
      </c>
      <c r="F216" t="s">
        <v>3164</v>
      </c>
      <c r="G216" t="s">
        <v>5870</v>
      </c>
      <c r="H216" t="s">
        <v>217</v>
      </c>
      <c r="I216" t="s">
        <v>4641</v>
      </c>
    </row>
    <row r="217" spans="1:9">
      <c r="A217" s="69" t="s">
        <v>5472</v>
      </c>
      <c r="B217" t="s">
        <v>59</v>
      </c>
      <c r="C217" t="s">
        <v>3165</v>
      </c>
      <c r="D217" t="s">
        <v>57</v>
      </c>
      <c r="E217" t="s">
        <v>217</v>
      </c>
      <c r="F217" t="s">
        <v>3166</v>
      </c>
      <c r="G217" t="s">
        <v>5870</v>
      </c>
      <c r="H217" t="s">
        <v>217</v>
      </c>
      <c r="I217" t="s">
        <v>4641</v>
      </c>
    </row>
    <row r="218" spans="1:9">
      <c r="A218" s="69" t="s">
        <v>5472</v>
      </c>
      <c r="B218" t="s">
        <v>59</v>
      </c>
      <c r="C218" t="s">
        <v>3167</v>
      </c>
      <c r="D218" t="s">
        <v>56</v>
      </c>
      <c r="E218" t="s">
        <v>217</v>
      </c>
      <c r="G218" t="s">
        <v>5870</v>
      </c>
      <c r="H218" t="s">
        <v>217</v>
      </c>
      <c r="I218" t="s">
        <v>4641</v>
      </c>
    </row>
    <row r="219" spans="1:9">
      <c r="A219" s="69" t="s">
        <v>5472</v>
      </c>
      <c r="B219" t="s">
        <v>59</v>
      </c>
      <c r="C219" t="s">
        <v>3168</v>
      </c>
      <c r="D219" t="s">
        <v>3169</v>
      </c>
      <c r="E219" t="s">
        <v>3125</v>
      </c>
      <c r="G219" t="s">
        <v>5870</v>
      </c>
      <c r="H219" t="s">
        <v>3125</v>
      </c>
      <c r="I219" t="s">
        <v>4641</v>
      </c>
    </row>
    <row r="220" spans="1:9">
      <c r="A220" s="69" t="s">
        <v>5472</v>
      </c>
      <c r="B220" t="s">
        <v>70</v>
      </c>
      <c r="C220" t="s">
        <v>3171</v>
      </c>
      <c r="D220" t="s">
        <v>36</v>
      </c>
      <c r="E220" t="s">
        <v>3125</v>
      </c>
      <c r="F220" t="s">
        <v>3172</v>
      </c>
      <c r="G220" t="s">
        <v>5870</v>
      </c>
      <c r="H220" t="s">
        <v>3125</v>
      </c>
      <c r="I220" t="s">
        <v>4645</v>
      </c>
    </row>
    <row r="221" spans="1:9">
      <c r="A221" s="69" t="s">
        <v>5472</v>
      </c>
      <c r="B221" t="s">
        <v>70</v>
      </c>
      <c r="C221" t="s">
        <v>3173</v>
      </c>
      <c r="D221" t="s">
        <v>38</v>
      </c>
      <c r="E221" t="s">
        <v>3125</v>
      </c>
      <c r="F221" t="s">
        <v>3174</v>
      </c>
      <c r="G221" t="s">
        <v>5870</v>
      </c>
      <c r="H221" t="s">
        <v>3125</v>
      </c>
      <c r="I221" t="s">
        <v>4645</v>
      </c>
    </row>
    <row r="222" spans="1:9">
      <c r="A222" s="69" t="s">
        <v>5472</v>
      </c>
      <c r="B222" t="s">
        <v>70</v>
      </c>
      <c r="C222" t="s">
        <v>3175</v>
      </c>
      <c r="D222" t="s">
        <v>42</v>
      </c>
      <c r="E222" t="s">
        <v>3176</v>
      </c>
      <c r="F222" t="s">
        <v>3177</v>
      </c>
      <c r="G222" t="s">
        <v>5870</v>
      </c>
      <c r="H222" t="s">
        <v>217</v>
      </c>
      <c r="I222" t="s">
        <v>4645</v>
      </c>
    </row>
    <row r="223" spans="1:9">
      <c r="A223" s="69" t="s">
        <v>5472</v>
      </c>
      <c r="B223" t="s">
        <v>70</v>
      </c>
      <c r="C223" t="s">
        <v>2890</v>
      </c>
      <c r="D223" t="s">
        <v>42</v>
      </c>
      <c r="E223" t="s">
        <v>2847</v>
      </c>
      <c r="F223" t="s">
        <v>2891</v>
      </c>
      <c r="G223" t="s">
        <v>5870</v>
      </c>
      <c r="H223" t="s">
        <v>3651</v>
      </c>
      <c r="I223" t="s">
        <v>4645</v>
      </c>
    </row>
    <row r="224" spans="1:9">
      <c r="A224" s="69" t="s">
        <v>5472</v>
      </c>
      <c r="B224" t="s">
        <v>70</v>
      </c>
      <c r="C224" t="s">
        <v>2892</v>
      </c>
      <c r="D224" t="s">
        <v>42</v>
      </c>
      <c r="E224" t="s">
        <v>2893</v>
      </c>
      <c r="F224" t="s">
        <v>2895</v>
      </c>
      <c r="G224" t="s">
        <v>5870</v>
      </c>
      <c r="H224" t="s">
        <v>2894</v>
      </c>
      <c r="I224" t="s">
        <v>4645</v>
      </c>
    </row>
    <row r="225" spans="1:9">
      <c r="A225" s="69" t="s">
        <v>5472</v>
      </c>
      <c r="B225" t="s">
        <v>70</v>
      </c>
      <c r="C225" t="s">
        <v>3178</v>
      </c>
      <c r="D225" t="s">
        <v>44</v>
      </c>
      <c r="E225" t="s">
        <v>217</v>
      </c>
      <c r="F225" t="s">
        <v>3179</v>
      </c>
      <c r="G225" t="s">
        <v>5870</v>
      </c>
      <c r="H225" t="s">
        <v>217</v>
      </c>
      <c r="I225" t="s">
        <v>4645</v>
      </c>
    </row>
    <row r="226" spans="1:9">
      <c r="A226" s="69" t="s">
        <v>5472</v>
      </c>
      <c r="B226" t="s">
        <v>70</v>
      </c>
      <c r="C226" t="s">
        <v>3180</v>
      </c>
      <c r="D226" t="s">
        <v>44</v>
      </c>
      <c r="E226" t="s">
        <v>217</v>
      </c>
      <c r="G226" t="s">
        <v>5870</v>
      </c>
      <c r="H226" t="s">
        <v>217</v>
      </c>
      <c r="I226" t="s">
        <v>4645</v>
      </c>
    </row>
    <row r="227" spans="1:9">
      <c r="A227" s="69" t="s">
        <v>5472</v>
      </c>
      <c r="B227" t="s">
        <v>70</v>
      </c>
      <c r="C227" t="s">
        <v>2896</v>
      </c>
      <c r="D227" t="s">
        <v>44</v>
      </c>
      <c r="E227" t="s">
        <v>2897</v>
      </c>
      <c r="F227" t="s">
        <v>2898</v>
      </c>
      <c r="G227" t="s">
        <v>5870</v>
      </c>
      <c r="H227" t="s">
        <v>217</v>
      </c>
      <c r="I227" t="s">
        <v>4645</v>
      </c>
    </row>
    <row r="228" spans="1:9">
      <c r="A228" s="69" t="s">
        <v>5472</v>
      </c>
      <c r="B228" t="s">
        <v>70</v>
      </c>
      <c r="C228" t="s">
        <v>2899</v>
      </c>
      <c r="D228" t="s">
        <v>56</v>
      </c>
      <c r="E228" t="s">
        <v>2847</v>
      </c>
      <c r="F228" t="s">
        <v>2891</v>
      </c>
      <c r="G228" t="s">
        <v>5870</v>
      </c>
      <c r="H228" t="s">
        <v>3651</v>
      </c>
      <c r="I228" t="s">
        <v>4645</v>
      </c>
    </row>
    <row r="229" spans="1:9">
      <c r="A229" s="69" t="s">
        <v>5472</v>
      </c>
      <c r="B229" t="s">
        <v>70</v>
      </c>
      <c r="C229" t="s">
        <v>3053</v>
      </c>
      <c r="D229" t="s">
        <v>57</v>
      </c>
      <c r="E229" t="s">
        <v>3054</v>
      </c>
      <c r="F229" t="s">
        <v>3056</v>
      </c>
      <c r="G229" t="s">
        <v>5870</v>
      </c>
      <c r="H229" t="s">
        <v>3125</v>
      </c>
      <c r="I229" t="s">
        <v>4645</v>
      </c>
    </row>
    <row r="230" spans="1:9">
      <c r="A230" s="69" t="s">
        <v>5472</v>
      </c>
      <c r="B230" t="s">
        <v>70</v>
      </c>
      <c r="C230" t="s">
        <v>2902</v>
      </c>
      <c r="D230" t="s">
        <v>35</v>
      </c>
      <c r="E230" t="s">
        <v>2847</v>
      </c>
      <c r="G230" t="s">
        <v>5870</v>
      </c>
      <c r="H230" t="s">
        <v>3651</v>
      </c>
      <c r="I230" t="s">
        <v>4645</v>
      </c>
    </row>
    <row r="231" spans="1:9">
      <c r="A231" s="69" t="s">
        <v>5472</v>
      </c>
      <c r="B231" t="s">
        <v>70</v>
      </c>
      <c r="C231" t="s">
        <v>2904</v>
      </c>
      <c r="E231" t="s">
        <v>2854</v>
      </c>
      <c r="F231" t="s">
        <v>2905</v>
      </c>
      <c r="G231" t="s">
        <v>5870</v>
      </c>
      <c r="H231" t="s">
        <v>2841</v>
      </c>
      <c r="I231" t="s">
        <v>4645</v>
      </c>
    </row>
    <row r="232" spans="1:9">
      <c r="A232" s="69" t="s">
        <v>5472</v>
      </c>
      <c r="B232" t="s">
        <v>70</v>
      </c>
      <c r="C232" t="s">
        <v>2906</v>
      </c>
      <c r="D232" t="s">
        <v>2907</v>
      </c>
      <c r="E232" t="s">
        <v>2854</v>
      </c>
      <c r="G232" t="s">
        <v>5870</v>
      </c>
      <c r="H232" t="s">
        <v>2841</v>
      </c>
      <c r="I232" t="s">
        <v>4645</v>
      </c>
    </row>
    <row r="233" spans="1:9">
      <c r="A233" s="69" t="s">
        <v>5472</v>
      </c>
      <c r="B233" t="s">
        <v>70</v>
      </c>
      <c r="C233" t="s">
        <v>2908</v>
      </c>
      <c r="D233" t="s">
        <v>2863</v>
      </c>
      <c r="E233" t="s">
        <v>2854</v>
      </c>
      <c r="F233" t="s">
        <v>2909</v>
      </c>
      <c r="G233" t="s">
        <v>5870</v>
      </c>
      <c r="H233" t="s">
        <v>2841</v>
      </c>
      <c r="I233" t="s">
        <v>4645</v>
      </c>
    </row>
    <row r="234" spans="1:9">
      <c r="A234" s="69" t="s">
        <v>5472</v>
      </c>
      <c r="B234" t="s">
        <v>106</v>
      </c>
      <c r="C234" t="s">
        <v>3182</v>
      </c>
      <c r="D234" t="s">
        <v>38</v>
      </c>
      <c r="E234" t="s">
        <v>217</v>
      </c>
      <c r="F234" t="s">
        <v>3183</v>
      </c>
      <c r="G234" t="s">
        <v>5870</v>
      </c>
      <c r="H234" t="s">
        <v>217</v>
      </c>
      <c r="I234" t="s">
        <v>4649</v>
      </c>
    </row>
    <row r="235" spans="1:9">
      <c r="A235" s="69" t="s">
        <v>5472</v>
      </c>
      <c r="B235" t="s">
        <v>106</v>
      </c>
      <c r="C235" t="s">
        <v>2911</v>
      </c>
      <c r="D235" t="s">
        <v>40</v>
      </c>
      <c r="E235" t="s">
        <v>2847</v>
      </c>
      <c r="G235" t="s">
        <v>5870</v>
      </c>
      <c r="H235" t="s">
        <v>3651</v>
      </c>
      <c r="I235" t="s">
        <v>4649</v>
      </c>
    </row>
    <row r="236" spans="1:9">
      <c r="A236" s="69" t="s">
        <v>5472</v>
      </c>
      <c r="B236" t="s">
        <v>106</v>
      </c>
      <c r="C236" t="s">
        <v>3184</v>
      </c>
      <c r="D236" t="s">
        <v>40</v>
      </c>
      <c r="E236" t="s">
        <v>3125</v>
      </c>
      <c r="F236" t="s">
        <v>3185</v>
      </c>
      <c r="G236" t="s">
        <v>5870</v>
      </c>
      <c r="H236" t="s">
        <v>3125</v>
      </c>
      <c r="I236" t="s">
        <v>4649</v>
      </c>
    </row>
    <row r="237" spans="1:9">
      <c r="A237" s="69" t="s">
        <v>5472</v>
      </c>
      <c r="B237" t="s">
        <v>106</v>
      </c>
      <c r="C237" t="s">
        <v>3186</v>
      </c>
      <c r="D237" t="s">
        <v>40</v>
      </c>
      <c r="E237" t="s">
        <v>217</v>
      </c>
      <c r="F237" t="s">
        <v>3187</v>
      </c>
      <c r="G237" t="s">
        <v>5870</v>
      </c>
      <c r="H237" t="s">
        <v>217</v>
      </c>
      <c r="I237" t="s">
        <v>4649</v>
      </c>
    </row>
    <row r="238" spans="1:9">
      <c r="A238" s="69" t="s">
        <v>5472</v>
      </c>
      <c r="B238" t="s">
        <v>106</v>
      </c>
      <c r="C238" t="s">
        <v>3188</v>
      </c>
      <c r="D238" t="s">
        <v>42</v>
      </c>
      <c r="E238" t="s">
        <v>3125</v>
      </c>
      <c r="F238" t="s">
        <v>3189</v>
      </c>
      <c r="G238" t="s">
        <v>5870</v>
      </c>
      <c r="H238" t="s">
        <v>3125</v>
      </c>
      <c r="I238" t="s">
        <v>4649</v>
      </c>
    </row>
    <row r="239" spans="1:9">
      <c r="A239" s="69" t="s">
        <v>5472</v>
      </c>
      <c r="B239" t="s">
        <v>106</v>
      </c>
      <c r="C239" t="s">
        <v>2912</v>
      </c>
      <c r="D239" t="s">
        <v>42</v>
      </c>
      <c r="E239" t="s">
        <v>2893</v>
      </c>
      <c r="G239" t="s">
        <v>5870</v>
      </c>
      <c r="H239" t="s">
        <v>2894</v>
      </c>
      <c r="I239" t="s">
        <v>4649</v>
      </c>
    </row>
    <row r="240" spans="1:9">
      <c r="A240" s="69" t="s">
        <v>5472</v>
      </c>
      <c r="B240" t="s">
        <v>106</v>
      </c>
      <c r="C240" t="s">
        <v>3190</v>
      </c>
      <c r="D240" t="s">
        <v>44</v>
      </c>
      <c r="E240" t="s">
        <v>217</v>
      </c>
      <c r="F240" t="s">
        <v>3191</v>
      </c>
      <c r="G240" t="s">
        <v>5870</v>
      </c>
      <c r="H240" t="s">
        <v>217</v>
      </c>
      <c r="I240" t="s">
        <v>4649</v>
      </c>
    </row>
    <row r="241" spans="1:9">
      <c r="A241" s="69" t="s">
        <v>5472</v>
      </c>
      <c r="B241" t="s">
        <v>106</v>
      </c>
      <c r="C241" t="s">
        <v>3192</v>
      </c>
      <c r="D241" t="s">
        <v>44</v>
      </c>
      <c r="E241" t="s">
        <v>217</v>
      </c>
      <c r="F241" t="s">
        <v>3193</v>
      </c>
      <c r="G241" t="s">
        <v>5870</v>
      </c>
      <c r="H241" t="s">
        <v>217</v>
      </c>
      <c r="I241" t="s">
        <v>4649</v>
      </c>
    </row>
    <row r="242" spans="1:9">
      <c r="A242" s="69" t="s">
        <v>5472</v>
      </c>
      <c r="B242" t="s">
        <v>106</v>
      </c>
      <c r="C242" t="s">
        <v>3194</v>
      </c>
      <c r="D242" t="s">
        <v>56</v>
      </c>
      <c r="E242" t="s">
        <v>3195</v>
      </c>
      <c r="F242" t="s">
        <v>3196</v>
      </c>
      <c r="G242" t="s">
        <v>5870</v>
      </c>
      <c r="H242" t="s">
        <v>217</v>
      </c>
      <c r="I242" t="s">
        <v>4649</v>
      </c>
    </row>
    <row r="243" spans="1:9">
      <c r="A243" s="69" t="s">
        <v>5472</v>
      </c>
      <c r="B243" t="s">
        <v>106</v>
      </c>
      <c r="C243" t="s">
        <v>3197</v>
      </c>
      <c r="D243" t="s">
        <v>56</v>
      </c>
      <c r="E243" t="s">
        <v>3125</v>
      </c>
      <c r="F243" t="s">
        <v>3198</v>
      </c>
      <c r="G243" t="s">
        <v>5870</v>
      </c>
      <c r="H243" t="s">
        <v>3125</v>
      </c>
      <c r="I243" t="s">
        <v>4649</v>
      </c>
    </row>
    <row r="244" spans="1:9">
      <c r="A244" s="69" t="s">
        <v>5472</v>
      </c>
      <c r="B244" t="s">
        <v>106</v>
      </c>
      <c r="C244" t="s">
        <v>3199</v>
      </c>
      <c r="D244" t="s">
        <v>56</v>
      </c>
      <c r="E244" t="s">
        <v>3200</v>
      </c>
      <c r="F244" t="s">
        <v>3201</v>
      </c>
      <c r="G244" t="s">
        <v>5870</v>
      </c>
      <c r="H244" t="s">
        <v>3125</v>
      </c>
      <c r="I244" t="s">
        <v>4649</v>
      </c>
    </row>
    <row r="245" spans="1:9">
      <c r="A245" s="69" t="s">
        <v>5472</v>
      </c>
      <c r="B245" t="s">
        <v>106</v>
      </c>
      <c r="C245" t="s">
        <v>3202</v>
      </c>
      <c r="D245" t="s">
        <v>57</v>
      </c>
      <c r="E245" t="s">
        <v>3125</v>
      </c>
      <c r="F245" t="s">
        <v>3203</v>
      </c>
      <c r="G245" t="s">
        <v>5870</v>
      </c>
      <c r="H245" t="s">
        <v>3125</v>
      </c>
      <c r="I245" t="s">
        <v>4649</v>
      </c>
    </row>
    <row r="246" spans="1:9">
      <c r="A246" s="69" t="s">
        <v>5472</v>
      </c>
      <c r="B246" t="s">
        <v>106</v>
      </c>
      <c r="C246" t="s">
        <v>2913</v>
      </c>
      <c r="D246" t="s">
        <v>57</v>
      </c>
      <c r="E246" t="s">
        <v>2847</v>
      </c>
      <c r="F246" t="s">
        <v>2914</v>
      </c>
      <c r="G246" t="s">
        <v>5870</v>
      </c>
      <c r="H246" t="s">
        <v>3651</v>
      </c>
      <c r="I246" t="s">
        <v>4649</v>
      </c>
    </row>
    <row r="247" spans="1:9">
      <c r="A247" s="69" t="s">
        <v>5472</v>
      </c>
      <c r="B247" t="s">
        <v>106</v>
      </c>
      <c r="C247" t="s">
        <v>3204</v>
      </c>
      <c r="D247" t="s">
        <v>58</v>
      </c>
      <c r="E247" t="s">
        <v>217</v>
      </c>
      <c r="F247" t="s">
        <v>3205</v>
      </c>
      <c r="G247" t="s">
        <v>5870</v>
      </c>
      <c r="H247" t="s">
        <v>217</v>
      </c>
      <c r="I247" t="s">
        <v>4649</v>
      </c>
    </row>
    <row r="248" spans="1:9">
      <c r="A248" s="69" t="s">
        <v>5472</v>
      </c>
      <c r="B248" t="s">
        <v>106</v>
      </c>
      <c r="C248" t="s">
        <v>3065</v>
      </c>
      <c r="E248" t="s">
        <v>3066</v>
      </c>
      <c r="F248" t="s">
        <v>3067</v>
      </c>
      <c r="G248" t="s">
        <v>5870</v>
      </c>
      <c r="H248" t="s">
        <v>217</v>
      </c>
      <c r="I248" t="s">
        <v>4649</v>
      </c>
    </row>
    <row r="249" spans="1:9">
      <c r="A249" s="69" t="s">
        <v>5472</v>
      </c>
      <c r="B249" t="s">
        <v>72</v>
      </c>
      <c r="C249" t="s">
        <v>3207</v>
      </c>
      <c r="D249" t="s">
        <v>36</v>
      </c>
      <c r="E249" t="s">
        <v>3125</v>
      </c>
      <c r="F249" t="s">
        <v>3208</v>
      </c>
      <c r="G249" t="s">
        <v>5870</v>
      </c>
      <c r="H249" t="s">
        <v>3125</v>
      </c>
      <c r="I249" t="s">
        <v>4653</v>
      </c>
    </row>
    <row r="250" spans="1:9">
      <c r="A250" s="69" t="s">
        <v>5472</v>
      </c>
      <c r="B250" t="s">
        <v>72</v>
      </c>
      <c r="C250" t="s">
        <v>3209</v>
      </c>
      <c r="D250" t="s">
        <v>36</v>
      </c>
      <c r="E250" t="s">
        <v>217</v>
      </c>
      <c r="F250" t="s">
        <v>3210</v>
      </c>
      <c r="G250" t="s">
        <v>5870</v>
      </c>
      <c r="H250" t="s">
        <v>217</v>
      </c>
      <c r="I250" t="s">
        <v>4653</v>
      </c>
    </row>
    <row r="251" spans="1:9">
      <c r="A251" s="69" t="s">
        <v>5472</v>
      </c>
      <c r="B251" t="s">
        <v>72</v>
      </c>
      <c r="C251" t="s">
        <v>3211</v>
      </c>
      <c r="D251" t="s">
        <v>36</v>
      </c>
      <c r="E251" t="s">
        <v>3125</v>
      </c>
      <c r="F251" t="s">
        <v>3212</v>
      </c>
      <c r="G251" t="s">
        <v>5870</v>
      </c>
      <c r="H251" t="s">
        <v>3125</v>
      </c>
      <c r="I251" t="s">
        <v>4653</v>
      </c>
    </row>
    <row r="252" spans="1:9">
      <c r="A252" s="69" t="s">
        <v>5472</v>
      </c>
      <c r="B252" t="s">
        <v>72</v>
      </c>
      <c r="C252" t="s">
        <v>2918</v>
      </c>
      <c r="D252" t="s">
        <v>36</v>
      </c>
      <c r="E252" t="s">
        <v>2893</v>
      </c>
      <c r="G252" t="s">
        <v>5870</v>
      </c>
      <c r="H252" t="s">
        <v>2894</v>
      </c>
      <c r="I252" t="s">
        <v>4653</v>
      </c>
    </row>
    <row r="253" spans="1:9">
      <c r="A253" s="69" t="s">
        <v>5472</v>
      </c>
      <c r="B253" t="s">
        <v>72</v>
      </c>
      <c r="C253" t="s">
        <v>3213</v>
      </c>
      <c r="D253" t="s">
        <v>36</v>
      </c>
      <c r="E253" t="s">
        <v>217</v>
      </c>
      <c r="F253" t="s">
        <v>3214</v>
      </c>
      <c r="G253" t="s">
        <v>5870</v>
      </c>
      <c r="H253" t="s">
        <v>217</v>
      </c>
      <c r="I253" t="s">
        <v>4653</v>
      </c>
    </row>
    <row r="254" spans="1:9">
      <c r="A254" s="69" t="s">
        <v>5472</v>
      </c>
      <c r="B254" t="s">
        <v>72</v>
      </c>
      <c r="C254" t="s">
        <v>3215</v>
      </c>
      <c r="D254" t="s">
        <v>40</v>
      </c>
      <c r="E254" t="s">
        <v>3125</v>
      </c>
      <c r="F254" t="s">
        <v>3216</v>
      </c>
      <c r="G254" t="s">
        <v>5870</v>
      </c>
      <c r="H254" t="s">
        <v>3125</v>
      </c>
      <c r="I254" t="s">
        <v>4653</v>
      </c>
    </row>
    <row r="255" spans="1:9">
      <c r="A255" s="69" t="s">
        <v>5472</v>
      </c>
      <c r="B255" t="s">
        <v>72</v>
      </c>
      <c r="C255" t="s">
        <v>3217</v>
      </c>
      <c r="D255" t="s">
        <v>40</v>
      </c>
      <c r="E255" t="s">
        <v>217</v>
      </c>
      <c r="F255" t="s">
        <v>3218</v>
      </c>
      <c r="G255" t="s">
        <v>5870</v>
      </c>
      <c r="H255" t="s">
        <v>217</v>
      </c>
      <c r="I255" t="s">
        <v>4653</v>
      </c>
    </row>
    <row r="256" spans="1:9">
      <c r="A256" s="69" t="s">
        <v>5472</v>
      </c>
      <c r="B256" t="s">
        <v>72</v>
      </c>
      <c r="C256" t="s">
        <v>3219</v>
      </c>
      <c r="D256" t="s">
        <v>42</v>
      </c>
      <c r="E256" t="s">
        <v>3125</v>
      </c>
      <c r="F256" t="s">
        <v>3220</v>
      </c>
      <c r="G256" t="s">
        <v>5870</v>
      </c>
      <c r="H256" t="s">
        <v>3125</v>
      </c>
      <c r="I256" t="s">
        <v>4653</v>
      </c>
    </row>
    <row r="257" spans="1:9">
      <c r="A257" s="69" t="s">
        <v>5472</v>
      </c>
      <c r="B257" t="s">
        <v>72</v>
      </c>
      <c r="C257" t="s">
        <v>2921</v>
      </c>
      <c r="D257" t="s">
        <v>42</v>
      </c>
      <c r="E257" t="s">
        <v>2922</v>
      </c>
      <c r="F257" t="s">
        <v>2923</v>
      </c>
      <c r="G257" t="s">
        <v>5870</v>
      </c>
      <c r="H257" t="s">
        <v>3652</v>
      </c>
      <c r="I257" t="s">
        <v>4653</v>
      </c>
    </row>
    <row r="258" spans="1:9">
      <c r="A258" s="69" t="s">
        <v>5472</v>
      </c>
      <c r="B258" t="s">
        <v>72</v>
      </c>
      <c r="C258" t="s">
        <v>3222</v>
      </c>
      <c r="D258" t="s">
        <v>44</v>
      </c>
      <c r="E258" t="s">
        <v>3125</v>
      </c>
      <c r="F258" t="s">
        <v>3223</v>
      </c>
      <c r="G258" t="s">
        <v>5870</v>
      </c>
      <c r="H258" t="s">
        <v>3125</v>
      </c>
      <c r="I258" t="s">
        <v>4653</v>
      </c>
    </row>
    <row r="259" spans="1:9">
      <c r="A259" s="69" t="s">
        <v>5472</v>
      </c>
      <c r="B259" t="s">
        <v>72</v>
      </c>
      <c r="C259" t="s">
        <v>2924</v>
      </c>
      <c r="D259" t="s">
        <v>44</v>
      </c>
      <c r="E259" t="s">
        <v>2847</v>
      </c>
      <c r="F259" t="s">
        <v>2925</v>
      </c>
      <c r="G259" t="s">
        <v>5870</v>
      </c>
      <c r="H259" t="s">
        <v>3651</v>
      </c>
      <c r="I259" t="s">
        <v>4653</v>
      </c>
    </row>
    <row r="260" spans="1:9">
      <c r="A260" s="69" t="s">
        <v>5472</v>
      </c>
      <c r="B260" t="s">
        <v>72</v>
      </c>
      <c r="C260" t="s">
        <v>3224</v>
      </c>
      <c r="D260" t="s">
        <v>44</v>
      </c>
      <c r="E260" t="s">
        <v>3125</v>
      </c>
      <c r="F260" t="s">
        <v>3225</v>
      </c>
      <c r="G260" t="s">
        <v>5870</v>
      </c>
      <c r="H260" t="s">
        <v>3125</v>
      </c>
      <c r="I260" t="s">
        <v>4653</v>
      </c>
    </row>
    <row r="261" spans="1:9">
      <c r="A261" s="69" t="s">
        <v>5472</v>
      </c>
      <c r="B261" t="s">
        <v>72</v>
      </c>
      <c r="C261" t="s">
        <v>3226</v>
      </c>
      <c r="D261" t="s">
        <v>56</v>
      </c>
      <c r="E261" t="s">
        <v>3125</v>
      </c>
      <c r="F261" t="s">
        <v>3227</v>
      </c>
      <c r="G261" t="s">
        <v>5870</v>
      </c>
      <c r="H261" t="s">
        <v>3125</v>
      </c>
      <c r="I261" t="s">
        <v>4653</v>
      </c>
    </row>
    <row r="262" spans="1:9">
      <c r="A262" s="69" t="s">
        <v>5472</v>
      </c>
      <c r="B262" t="s">
        <v>72</v>
      </c>
      <c r="C262" t="s">
        <v>3228</v>
      </c>
      <c r="D262" t="s">
        <v>57</v>
      </c>
      <c r="E262" t="s">
        <v>3125</v>
      </c>
      <c r="F262" t="s">
        <v>3229</v>
      </c>
      <c r="G262" t="s">
        <v>5870</v>
      </c>
      <c r="H262" t="s">
        <v>3125</v>
      </c>
      <c r="I262" t="s">
        <v>4653</v>
      </c>
    </row>
    <row r="263" spans="1:9">
      <c r="A263" s="69" t="s">
        <v>5472</v>
      </c>
      <c r="B263" t="s">
        <v>72</v>
      </c>
      <c r="C263" t="s">
        <v>3082</v>
      </c>
      <c r="D263" t="s">
        <v>2876</v>
      </c>
      <c r="E263" t="s">
        <v>3083</v>
      </c>
      <c r="F263" t="s">
        <v>3084</v>
      </c>
      <c r="G263" t="s">
        <v>5870</v>
      </c>
      <c r="H263" t="s">
        <v>3125</v>
      </c>
      <c r="I263" t="s">
        <v>4653</v>
      </c>
    </row>
    <row r="264" spans="1:9">
      <c r="A264" s="69" t="s">
        <v>5472</v>
      </c>
      <c r="B264" t="s">
        <v>72</v>
      </c>
      <c r="C264" t="s">
        <v>3230</v>
      </c>
      <c r="D264" t="s">
        <v>3231</v>
      </c>
      <c r="E264" t="s">
        <v>3125</v>
      </c>
      <c r="G264" t="s">
        <v>5870</v>
      </c>
      <c r="H264" t="s">
        <v>3125</v>
      </c>
      <c r="I264" t="s">
        <v>4653</v>
      </c>
    </row>
    <row r="265" spans="1:9">
      <c r="A265" s="69" t="s">
        <v>5472</v>
      </c>
      <c r="B265" t="s">
        <v>72</v>
      </c>
      <c r="C265" t="s">
        <v>3232</v>
      </c>
      <c r="D265" t="s">
        <v>36</v>
      </c>
      <c r="E265" t="s">
        <v>3125</v>
      </c>
      <c r="G265" t="s">
        <v>5870</v>
      </c>
      <c r="H265" t="s">
        <v>3125</v>
      </c>
      <c r="I265" t="s">
        <v>4653</v>
      </c>
    </row>
    <row r="266" spans="1:9">
      <c r="A266" s="69" t="s">
        <v>5472</v>
      </c>
      <c r="B266" t="s">
        <v>72</v>
      </c>
      <c r="C266" t="s">
        <v>3233</v>
      </c>
      <c r="D266" t="s">
        <v>3234</v>
      </c>
      <c r="E266" t="s">
        <v>217</v>
      </c>
      <c r="G266" t="s">
        <v>5870</v>
      </c>
      <c r="H266" t="s">
        <v>217</v>
      </c>
      <c r="I266" t="s">
        <v>4653</v>
      </c>
    </row>
    <row r="267" spans="1:9">
      <c r="A267" s="69" t="s">
        <v>5472</v>
      </c>
      <c r="B267" t="s">
        <v>78</v>
      </c>
      <c r="C267" t="s">
        <v>3236</v>
      </c>
      <c r="D267" t="s">
        <v>35</v>
      </c>
      <c r="E267" t="s">
        <v>217</v>
      </c>
      <c r="F267" t="s">
        <v>3237</v>
      </c>
      <c r="G267" t="s">
        <v>5870</v>
      </c>
      <c r="H267" t="s">
        <v>217</v>
      </c>
      <c r="I267" t="s">
        <v>4657</v>
      </c>
    </row>
    <row r="268" spans="1:9">
      <c r="A268" s="69" t="s">
        <v>5472</v>
      </c>
      <c r="B268" t="s">
        <v>78</v>
      </c>
      <c r="C268" t="s">
        <v>3238</v>
      </c>
      <c r="D268" t="s">
        <v>33</v>
      </c>
      <c r="E268" t="s">
        <v>3125</v>
      </c>
      <c r="F268" t="s">
        <v>3239</v>
      </c>
      <c r="G268" t="s">
        <v>5870</v>
      </c>
      <c r="H268" t="s">
        <v>3125</v>
      </c>
      <c r="I268" t="s">
        <v>4657</v>
      </c>
    </row>
    <row r="269" spans="1:9">
      <c r="A269" s="69" t="s">
        <v>5472</v>
      </c>
      <c r="B269" t="s">
        <v>78</v>
      </c>
      <c r="C269" t="s">
        <v>3240</v>
      </c>
      <c r="D269" t="s">
        <v>40</v>
      </c>
      <c r="E269" t="s">
        <v>217</v>
      </c>
      <c r="F269" t="s">
        <v>3241</v>
      </c>
      <c r="G269" t="s">
        <v>5870</v>
      </c>
      <c r="H269" t="s">
        <v>217</v>
      </c>
      <c r="I269" t="s">
        <v>4657</v>
      </c>
    </row>
    <row r="270" spans="1:9">
      <c r="A270" s="69" t="s">
        <v>5472</v>
      </c>
      <c r="B270" t="s">
        <v>78</v>
      </c>
      <c r="C270" t="s">
        <v>3242</v>
      </c>
      <c r="D270" t="s">
        <v>40</v>
      </c>
      <c r="E270" t="s">
        <v>217</v>
      </c>
      <c r="F270" t="s">
        <v>3243</v>
      </c>
      <c r="G270" t="s">
        <v>5870</v>
      </c>
      <c r="H270" t="s">
        <v>217</v>
      </c>
      <c r="I270" t="s">
        <v>4657</v>
      </c>
    </row>
    <row r="271" spans="1:9">
      <c r="A271" s="69" t="s">
        <v>5472</v>
      </c>
      <c r="B271" t="s">
        <v>78</v>
      </c>
      <c r="C271" t="s">
        <v>3244</v>
      </c>
      <c r="D271" t="s">
        <v>40</v>
      </c>
      <c r="E271" t="s">
        <v>217</v>
      </c>
      <c r="F271" t="s">
        <v>3245</v>
      </c>
      <c r="G271" t="s">
        <v>5870</v>
      </c>
      <c r="H271" t="s">
        <v>217</v>
      </c>
      <c r="I271" t="s">
        <v>4657</v>
      </c>
    </row>
    <row r="272" spans="1:9">
      <c r="A272" s="69" t="s">
        <v>5472</v>
      </c>
      <c r="B272" t="s">
        <v>78</v>
      </c>
      <c r="C272" t="s">
        <v>3246</v>
      </c>
      <c r="D272" t="s">
        <v>33</v>
      </c>
      <c r="E272" t="s">
        <v>217</v>
      </c>
      <c r="F272" t="s">
        <v>3247</v>
      </c>
      <c r="G272" t="s">
        <v>5870</v>
      </c>
      <c r="H272" t="s">
        <v>217</v>
      </c>
      <c r="I272" t="s">
        <v>4657</v>
      </c>
    </row>
    <row r="273" spans="1:9">
      <c r="A273" s="69" t="s">
        <v>5472</v>
      </c>
      <c r="B273" t="s">
        <v>78</v>
      </c>
      <c r="C273" t="s">
        <v>3249</v>
      </c>
      <c r="D273" t="s">
        <v>56</v>
      </c>
      <c r="E273" t="s">
        <v>217</v>
      </c>
      <c r="F273" t="s">
        <v>3243</v>
      </c>
      <c r="G273" t="s">
        <v>5870</v>
      </c>
      <c r="H273" t="s">
        <v>217</v>
      </c>
      <c r="I273" t="s">
        <v>4657</v>
      </c>
    </row>
    <row r="274" spans="1:9">
      <c r="A274" s="69" t="s">
        <v>5472</v>
      </c>
      <c r="B274" t="s">
        <v>78</v>
      </c>
      <c r="C274" t="s">
        <v>3250</v>
      </c>
      <c r="D274" t="s">
        <v>57</v>
      </c>
      <c r="E274" t="s">
        <v>3125</v>
      </c>
      <c r="F274" t="s">
        <v>3251</v>
      </c>
      <c r="G274" t="s">
        <v>5870</v>
      </c>
      <c r="H274" t="s">
        <v>3125</v>
      </c>
      <c r="I274" t="s">
        <v>4657</v>
      </c>
    </row>
    <row r="275" spans="1:9">
      <c r="A275" s="69" t="s">
        <v>5472</v>
      </c>
      <c r="B275" t="s">
        <v>78</v>
      </c>
      <c r="C275" t="s">
        <v>3252</v>
      </c>
      <c r="D275" t="s">
        <v>57</v>
      </c>
      <c r="E275" t="s">
        <v>3125</v>
      </c>
      <c r="F275" t="s">
        <v>3253</v>
      </c>
      <c r="G275" t="s">
        <v>5870</v>
      </c>
      <c r="H275" t="s">
        <v>3125</v>
      </c>
      <c r="I275" t="s">
        <v>4657</v>
      </c>
    </row>
    <row r="276" spans="1:9">
      <c r="A276" s="69" t="s">
        <v>5472</v>
      </c>
      <c r="B276" t="s">
        <v>78</v>
      </c>
      <c r="C276" t="s">
        <v>3254</v>
      </c>
      <c r="D276" t="s">
        <v>58</v>
      </c>
      <c r="E276" t="s">
        <v>217</v>
      </c>
      <c r="F276" t="s">
        <v>3255</v>
      </c>
      <c r="G276" t="s">
        <v>5870</v>
      </c>
      <c r="H276" t="s">
        <v>217</v>
      </c>
      <c r="I276" t="s">
        <v>4657</v>
      </c>
    </row>
    <row r="277" spans="1:9">
      <c r="A277" s="69" t="s">
        <v>5472</v>
      </c>
      <c r="B277" t="s">
        <v>78</v>
      </c>
      <c r="C277" t="s">
        <v>3256</v>
      </c>
      <c r="D277" t="s">
        <v>42</v>
      </c>
      <c r="E277" t="s">
        <v>3257</v>
      </c>
      <c r="G277" t="s">
        <v>5870</v>
      </c>
      <c r="H277" t="s">
        <v>217</v>
      </c>
      <c r="I277" t="s">
        <v>4657</v>
      </c>
    </row>
    <row r="278" spans="1:9">
      <c r="A278" s="69" t="s">
        <v>5472</v>
      </c>
      <c r="B278" t="s">
        <v>78</v>
      </c>
      <c r="C278" t="s">
        <v>3258</v>
      </c>
      <c r="D278" t="s">
        <v>38</v>
      </c>
      <c r="E278" t="s">
        <v>3125</v>
      </c>
      <c r="G278" t="s">
        <v>5870</v>
      </c>
      <c r="H278" t="s">
        <v>3125</v>
      </c>
      <c r="I278" t="s">
        <v>4657</v>
      </c>
    </row>
    <row r="279" spans="1:9">
      <c r="A279" s="69" t="s">
        <v>5472</v>
      </c>
      <c r="B279" t="s">
        <v>78</v>
      </c>
      <c r="C279" t="s">
        <v>3259</v>
      </c>
      <c r="D279" t="s">
        <v>33</v>
      </c>
      <c r="E279" t="s">
        <v>217</v>
      </c>
      <c r="G279" t="s">
        <v>5870</v>
      </c>
      <c r="H279" t="s">
        <v>217</v>
      </c>
      <c r="I279" t="s">
        <v>4657</v>
      </c>
    </row>
    <row r="280" spans="1:9">
      <c r="A280" s="69" t="s">
        <v>5472</v>
      </c>
      <c r="B280" t="s">
        <v>97</v>
      </c>
      <c r="C280" t="s">
        <v>3261</v>
      </c>
      <c r="D280" t="s">
        <v>38</v>
      </c>
      <c r="E280" t="s">
        <v>217</v>
      </c>
      <c r="F280" t="s">
        <v>3255</v>
      </c>
      <c r="G280" t="s">
        <v>5870</v>
      </c>
      <c r="H280" t="s">
        <v>217</v>
      </c>
      <c r="I280" t="s">
        <v>4661</v>
      </c>
    </row>
    <row r="281" spans="1:9">
      <c r="A281" s="69" t="s">
        <v>5472</v>
      </c>
      <c r="B281" t="s">
        <v>97</v>
      </c>
      <c r="C281" t="s">
        <v>3262</v>
      </c>
      <c r="D281" t="s">
        <v>42</v>
      </c>
      <c r="E281" t="s">
        <v>3125</v>
      </c>
      <c r="F281" t="s">
        <v>3263</v>
      </c>
      <c r="G281" t="s">
        <v>5870</v>
      </c>
      <c r="H281" t="s">
        <v>3125</v>
      </c>
      <c r="I281" t="s">
        <v>4661</v>
      </c>
    </row>
    <row r="282" spans="1:9">
      <c r="A282" s="69" t="s">
        <v>5472</v>
      </c>
      <c r="B282" t="s">
        <v>97</v>
      </c>
      <c r="C282" t="s">
        <v>3264</v>
      </c>
      <c r="D282" t="s">
        <v>42</v>
      </c>
      <c r="E282" t="s">
        <v>3125</v>
      </c>
      <c r="F282" t="s">
        <v>3265</v>
      </c>
      <c r="G282" t="s">
        <v>5870</v>
      </c>
      <c r="H282" t="s">
        <v>3125</v>
      </c>
      <c r="I282" t="s">
        <v>4661</v>
      </c>
    </row>
    <row r="283" spans="1:9">
      <c r="A283" s="69" t="s">
        <v>5472</v>
      </c>
      <c r="B283" t="s">
        <v>97</v>
      </c>
      <c r="C283" t="s">
        <v>3266</v>
      </c>
      <c r="D283" t="s">
        <v>44</v>
      </c>
      <c r="E283" t="s">
        <v>217</v>
      </c>
      <c r="F283" t="s">
        <v>3267</v>
      </c>
      <c r="G283" t="s">
        <v>5870</v>
      </c>
      <c r="H283" t="s">
        <v>217</v>
      </c>
      <c r="I283" t="s">
        <v>4661</v>
      </c>
    </row>
    <row r="284" spans="1:9">
      <c r="A284" s="69" t="s">
        <v>5472</v>
      </c>
      <c r="B284" t="s">
        <v>97</v>
      </c>
      <c r="C284" t="s">
        <v>3268</v>
      </c>
      <c r="D284" t="s">
        <v>56</v>
      </c>
      <c r="E284" t="s">
        <v>3269</v>
      </c>
      <c r="F284" t="s">
        <v>3270</v>
      </c>
      <c r="G284" t="s">
        <v>5870</v>
      </c>
      <c r="H284" t="s">
        <v>217</v>
      </c>
      <c r="I284" t="s">
        <v>4661</v>
      </c>
    </row>
    <row r="285" spans="1:9">
      <c r="A285" s="69" t="s">
        <v>5472</v>
      </c>
      <c r="B285" t="s">
        <v>97</v>
      </c>
      <c r="C285" t="s">
        <v>3271</v>
      </c>
      <c r="D285" t="s">
        <v>56</v>
      </c>
      <c r="E285" t="s">
        <v>3269</v>
      </c>
      <c r="F285" t="s">
        <v>3270</v>
      </c>
      <c r="G285" t="s">
        <v>5870</v>
      </c>
      <c r="H285" t="s">
        <v>217</v>
      </c>
      <c r="I285" t="s">
        <v>4661</v>
      </c>
    </row>
    <row r="286" spans="1:9">
      <c r="A286" s="69" t="s">
        <v>5472</v>
      </c>
      <c r="B286" t="s">
        <v>97</v>
      </c>
      <c r="C286" t="s">
        <v>3272</v>
      </c>
      <c r="D286" t="s">
        <v>56</v>
      </c>
      <c r="E286" t="s">
        <v>217</v>
      </c>
      <c r="F286" t="s">
        <v>3273</v>
      </c>
      <c r="G286" t="s">
        <v>5870</v>
      </c>
      <c r="H286" t="s">
        <v>217</v>
      </c>
      <c r="I286" t="s">
        <v>4661</v>
      </c>
    </row>
    <row r="287" spans="1:9">
      <c r="A287" s="69" t="s">
        <v>5472</v>
      </c>
      <c r="B287" t="s">
        <v>97</v>
      </c>
      <c r="C287" t="s">
        <v>3274</v>
      </c>
      <c r="D287" t="s">
        <v>57</v>
      </c>
      <c r="E287" t="s">
        <v>3125</v>
      </c>
      <c r="F287" t="s">
        <v>3275</v>
      </c>
      <c r="G287" t="s">
        <v>5870</v>
      </c>
      <c r="H287" t="s">
        <v>3125</v>
      </c>
      <c r="I287" t="s">
        <v>4661</v>
      </c>
    </row>
    <row r="288" spans="1:9">
      <c r="A288" s="69" t="s">
        <v>5472</v>
      </c>
      <c r="B288" t="s">
        <v>97</v>
      </c>
      <c r="C288" t="s">
        <v>2947</v>
      </c>
      <c r="D288" t="s">
        <v>58</v>
      </c>
      <c r="E288" t="s">
        <v>2839</v>
      </c>
      <c r="F288" t="s">
        <v>2948</v>
      </c>
      <c r="G288" t="s">
        <v>5870</v>
      </c>
      <c r="H288" t="s">
        <v>3650</v>
      </c>
      <c r="I288" t="s">
        <v>4661</v>
      </c>
    </row>
    <row r="289" spans="1:9">
      <c r="A289" s="69" t="s">
        <v>5472</v>
      </c>
      <c r="B289" t="s">
        <v>97</v>
      </c>
      <c r="C289" t="s">
        <v>3276</v>
      </c>
      <c r="D289" t="s">
        <v>58</v>
      </c>
      <c r="E289" t="s">
        <v>3125</v>
      </c>
      <c r="F289" t="s">
        <v>3277</v>
      </c>
      <c r="G289" t="s">
        <v>5870</v>
      </c>
      <c r="H289" t="s">
        <v>3125</v>
      </c>
      <c r="I289" t="s">
        <v>4661</v>
      </c>
    </row>
    <row r="290" spans="1:9">
      <c r="A290" s="69" t="s">
        <v>5472</v>
      </c>
      <c r="B290" t="s">
        <v>97</v>
      </c>
      <c r="C290" t="s">
        <v>3278</v>
      </c>
      <c r="D290" t="s">
        <v>58</v>
      </c>
      <c r="E290" t="s">
        <v>217</v>
      </c>
      <c r="F290" t="s">
        <v>3279</v>
      </c>
      <c r="G290" t="s">
        <v>5870</v>
      </c>
      <c r="H290" t="s">
        <v>217</v>
      </c>
      <c r="I290" t="s">
        <v>4661</v>
      </c>
    </row>
    <row r="291" spans="1:9">
      <c r="A291" s="69" t="s">
        <v>5472</v>
      </c>
      <c r="B291" t="s">
        <v>97</v>
      </c>
      <c r="C291" t="s">
        <v>3280</v>
      </c>
      <c r="D291" t="s">
        <v>3281</v>
      </c>
      <c r="E291" t="s">
        <v>217</v>
      </c>
      <c r="F291" t="s">
        <v>3282</v>
      </c>
      <c r="G291" t="s">
        <v>5870</v>
      </c>
      <c r="H291" t="s">
        <v>217</v>
      </c>
      <c r="I291" t="s">
        <v>4661</v>
      </c>
    </row>
    <row r="292" spans="1:9">
      <c r="A292" s="69" t="s">
        <v>5472</v>
      </c>
      <c r="B292" t="s">
        <v>97</v>
      </c>
      <c r="C292" t="s">
        <v>3283</v>
      </c>
      <c r="D292" t="s">
        <v>3284</v>
      </c>
      <c r="E292" t="s">
        <v>3125</v>
      </c>
      <c r="F292" t="s">
        <v>3285</v>
      </c>
      <c r="G292" t="s">
        <v>5870</v>
      </c>
      <c r="H292" t="s">
        <v>3125</v>
      </c>
      <c r="I292" t="s">
        <v>4661</v>
      </c>
    </row>
    <row r="293" spans="1:9">
      <c r="A293" s="69" t="s">
        <v>5472</v>
      </c>
      <c r="B293" t="s">
        <v>97</v>
      </c>
      <c r="C293" t="s">
        <v>3286</v>
      </c>
      <c r="D293" t="s">
        <v>40</v>
      </c>
      <c r="E293" t="s">
        <v>217</v>
      </c>
      <c r="F293" t="s">
        <v>3287</v>
      </c>
      <c r="G293" t="s">
        <v>5870</v>
      </c>
      <c r="H293" t="s">
        <v>217</v>
      </c>
      <c r="I293" t="s">
        <v>4661</v>
      </c>
    </row>
    <row r="294" spans="1:9">
      <c r="A294" s="69" t="s">
        <v>5472</v>
      </c>
      <c r="B294" t="s">
        <v>97</v>
      </c>
      <c r="C294" t="s">
        <v>3288</v>
      </c>
      <c r="E294" t="s">
        <v>217</v>
      </c>
      <c r="G294" t="s">
        <v>5870</v>
      </c>
      <c r="H294" t="s">
        <v>217</v>
      </c>
      <c r="I294" t="s">
        <v>4661</v>
      </c>
    </row>
    <row r="295" spans="1:9">
      <c r="A295" s="69" t="s">
        <v>5472</v>
      </c>
      <c r="B295" t="s">
        <v>14</v>
      </c>
      <c r="C295" t="s">
        <v>2954</v>
      </c>
      <c r="D295" t="s">
        <v>17</v>
      </c>
      <c r="E295" t="s">
        <v>2854</v>
      </c>
      <c r="F295" t="s">
        <v>2955</v>
      </c>
      <c r="G295" t="s">
        <v>5870</v>
      </c>
      <c r="H295" t="s">
        <v>2841</v>
      </c>
      <c r="I295" t="s">
        <v>4664</v>
      </c>
    </row>
    <row r="296" spans="1:9">
      <c r="A296" s="69" t="s">
        <v>5472</v>
      </c>
      <c r="B296" t="s">
        <v>14</v>
      </c>
      <c r="C296" t="s">
        <v>2958</v>
      </c>
      <c r="E296" t="s">
        <v>2959</v>
      </c>
      <c r="G296" t="s">
        <v>5870</v>
      </c>
      <c r="H296" t="s">
        <v>217</v>
      </c>
      <c r="I296" t="s">
        <v>4664</v>
      </c>
    </row>
    <row r="297" spans="1:9">
      <c r="A297" s="69" t="s">
        <v>5472</v>
      </c>
      <c r="B297" t="s">
        <v>14</v>
      </c>
      <c r="C297" t="s">
        <v>3290</v>
      </c>
      <c r="D297" t="s">
        <v>3291</v>
      </c>
      <c r="E297" t="s">
        <v>3125</v>
      </c>
      <c r="F297" t="s">
        <v>3292</v>
      </c>
      <c r="G297" t="s">
        <v>5870</v>
      </c>
      <c r="H297" t="s">
        <v>3125</v>
      </c>
      <c r="I297" t="s">
        <v>4664</v>
      </c>
    </row>
    <row r="298" spans="1:9">
      <c r="A298" s="69" t="s">
        <v>5472</v>
      </c>
      <c r="B298" t="s">
        <v>14</v>
      </c>
      <c r="C298" t="s">
        <v>3293</v>
      </c>
      <c r="E298" t="s">
        <v>217</v>
      </c>
      <c r="G298" t="s">
        <v>5870</v>
      </c>
      <c r="H298" t="s">
        <v>217</v>
      </c>
      <c r="I298" t="s">
        <v>4664</v>
      </c>
    </row>
    <row r="299" spans="1:9">
      <c r="A299" s="69" t="s">
        <v>5472</v>
      </c>
      <c r="B299" t="s">
        <v>7</v>
      </c>
      <c r="C299" t="s">
        <v>3295</v>
      </c>
      <c r="D299" t="s">
        <v>10</v>
      </c>
      <c r="E299" t="s">
        <v>217</v>
      </c>
      <c r="G299" t="s">
        <v>5870</v>
      </c>
      <c r="H299" t="s">
        <v>217</v>
      </c>
      <c r="I299" t="s">
        <v>4668</v>
      </c>
    </row>
    <row r="300" spans="1:9">
      <c r="A300" s="69" t="s">
        <v>5472</v>
      </c>
      <c r="B300" t="s">
        <v>7</v>
      </c>
      <c r="C300" t="s">
        <v>3296</v>
      </c>
      <c r="D300" t="s">
        <v>3297</v>
      </c>
      <c r="E300" t="s">
        <v>217</v>
      </c>
      <c r="F300" t="s">
        <v>3298</v>
      </c>
      <c r="G300" t="s">
        <v>5870</v>
      </c>
      <c r="H300" t="s">
        <v>217</v>
      </c>
      <c r="I300" t="s">
        <v>4668</v>
      </c>
    </row>
    <row r="301" spans="1:9">
      <c r="A301" s="69" t="s">
        <v>5472</v>
      </c>
      <c r="B301" t="s">
        <v>7</v>
      </c>
      <c r="C301" t="s">
        <v>3299</v>
      </c>
      <c r="D301" t="s">
        <v>3297</v>
      </c>
      <c r="E301" t="s">
        <v>217</v>
      </c>
      <c r="G301" t="s">
        <v>5870</v>
      </c>
      <c r="H301" t="s">
        <v>217</v>
      </c>
      <c r="I301" t="s">
        <v>4668</v>
      </c>
    </row>
    <row r="302" spans="1:9">
      <c r="A302" s="69" t="s">
        <v>5472</v>
      </c>
      <c r="B302" t="s">
        <v>7</v>
      </c>
      <c r="C302" t="s">
        <v>3300</v>
      </c>
      <c r="D302" t="s">
        <v>12</v>
      </c>
      <c r="E302" t="s">
        <v>217</v>
      </c>
      <c r="F302" t="s">
        <v>3301</v>
      </c>
      <c r="G302" t="s">
        <v>5870</v>
      </c>
      <c r="H302" t="s">
        <v>217</v>
      </c>
      <c r="I302" t="s">
        <v>4668</v>
      </c>
    </row>
    <row r="303" spans="1:9">
      <c r="A303" s="69" t="s">
        <v>5472</v>
      </c>
      <c r="B303" t="s">
        <v>4398</v>
      </c>
      <c r="C303" t="s">
        <v>3303</v>
      </c>
      <c r="D303" t="s">
        <v>2980</v>
      </c>
      <c r="E303" t="s">
        <v>217</v>
      </c>
      <c r="G303" t="s">
        <v>5870</v>
      </c>
      <c r="H303" t="s">
        <v>217</v>
      </c>
      <c r="I303" t="s">
        <v>4672</v>
      </c>
    </row>
    <row r="304" spans="1:9">
      <c r="A304" s="69" t="s">
        <v>5472</v>
      </c>
      <c r="B304" t="s">
        <v>4398</v>
      </c>
      <c r="C304" t="s">
        <v>3304</v>
      </c>
      <c r="D304" t="s">
        <v>2980</v>
      </c>
      <c r="E304" t="s">
        <v>3305</v>
      </c>
      <c r="G304" t="s">
        <v>5870</v>
      </c>
      <c r="H304" t="s">
        <v>217</v>
      </c>
      <c r="I304" t="s">
        <v>4672</v>
      </c>
    </row>
    <row r="305" spans="1:9">
      <c r="A305" s="69" t="s">
        <v>5472</v>
      </c>
      <c r="B305" t="s">
        <v>4398</v>
      </c>
      <c r="C305" t="s">
        <v>3306</v>
      </c>
      <c r="D305" t="s">
        <v>2980</v>
      </c>
      <c r="E305" t="s">
        <v>3257</v>
      </c>
      <c r="F305" t="s">
        <v>3307</v>
      </c>
      <c r="G305" t="s">
        <v>5870</v>
      </c>
      <c r="H305" t="s">
        <v>217</v>
      </c>
      <c r="I305" t="s">
        <v>4672</v>
      </c>
    </row>
    <row r="306" spans="1:9">
      <c r="A306" s="69" t="s">
        <v>5472</v>
      </c>
      <c r="B306" t="s">
        <v>4398</v>
      </c>
      <c r="C306" t="s">
        <v>3308</v>
      </c>
      <c r="D306" t="s">
        <v>2980</v>
      </c>
      <c r="E306" t="s">
        <v>217</v>
      </c>
      <c r="G306" t="s">
        <v>5870</v>
      </c>
      <c r="H306" t="s">
        <v>217</v>
      </c>
      <c r="I306" t="s">
        <v>4672</v>
      </c>
    </row>
    <row r="307" spans="1:9">
      <c r="A307" s="69" t="s">
        <v>5472</v>
      </c>
      <c r="B307" t="s">
        <v>47</v>
      </c>
      <c r="C307" t="s">
        <v>3310</v>
      </c>
      <c r="D307" t="s">
        <v>3311</v>
      </c>
      <c r="E307" t="s">
        <v>3312</v>
      </c>
      <c r="G307" t="s">
        <v>5870</v>
      </c>
      <c r="H307" t="s">
        <v>217</v>
      </c>
      <c r="I307" t="s">
        <v>4676</v>
      </c>
    </row>
    <row r="308" spans="1:9">
      <c r="A308" s="69" t="s">
        <v>5472</v>
      </c>
      <c r="B308" t="s">
        <v>47</v>
      </c>
      <c r="C308" t="s">
        <v>3313</v>
      </c>
      <c r="D308" t="s">
        <v>3314</v>
      </c>
      <c r="E308" t="s">
        <v>3315</v>
      </c>
      <c r="G308" t="s">
        <v>5870</v>
      </c>
      <c r="H308" t="s">
        <v>217</v>
      </c>
      <c r="I308" t="s">
        <v>4676</v>
      </c>
    </row>
    <row r="309" spans="1:9">
      <c r="A309" s="69" t="s">
        <v>5472</v>
      </c>
      <c r="B309" t="s">
        <v>47</v>
      </c>
      <c r="C309" t="s">
        <v>3316</v>
      </c>
      <c r="D309" t="s">
        <v>3317</v>
      </c>
      <c r="E309" t="s">
        <v>217</v>
      </c>
      <c r="G309" t="s">
        <v>5870</v>
      </c>
      <c r="H309" t="s">
        <v>217</v>
      </c>
      <c r="I309" t="s">
        <v>4676</v>
      </c>
    </row>
    <row r="310" spans="1:9">
      <c r="A310" s="69" t="s">
        <v>5472</v>
      </c>
      <c r="B310" t="s">
        <v>47</v>
      </c>
      <c r="C310" t="s">
        <v>3318</v>
      </c>
      <c r="D310" t="s">
        <v>3319</v>
      </c>
      <c r="E310" t="s">
        <v>217</v>
      </c>
      <c r="G310" t="s">
        <v>5870</v>
      </c>
      <c r="H310" t="s">
        <v>217</v>
      </c>
      <c r="I310" t="s">
        <v>4676</v>
      </c>
    </row>
    <row r="311" spans="1:9">
      <c r="A311" s="69" t="s">
        <v>5472</v>
      </c>
      <c r="B311" t="s">
        <v>47</v>
      </c>
      <c r="C311" t="s">
        <v>3320</v>
      </c>
      <c r="D311" t="s">
        <v>3317</v>
      </c>
      <c r="E311" t="s">
        <v>217</v>
      </c>
      <c r="G311" t="s">
        <v>5870</v>
      </c>
      <c r="H311" t="s">
        <v>217</v>
      </c>
      <c r="I311" t="s">
        <v>4676</v>
      </c>
    </row>
    <row r="312" spans="1:9">
      <c r="A312" s="69" t="s">
        <v>5472</v>
      </c>
      <c r="B312" t="s">
        <v>47</v>
      </c>
      <c r="C312" t="s">
        <v>3321</v>
      </c>
      <c r="D312" t="s">
        <v>3317</v>
      </c>
      <c r="E312" t="s">
        <v>217</v>
      </c>
      <c r="G312" t="s">
        <v>5870</v>
      </c>
      <c r="H312" t="s">
        <v>217</v>
      </c>
      <c r="I312" t="s">
        <v>4676</v>
      </c>
    </row>
    <row r="313" spans="1:9">
      <c r="A313" s="69" t="s">
        <v>5472</v>
      </c>
      <c r="B313" t="s">
        <v>60</v>
      </c>
      <c r="C313" t="s">
        <v>3323</v>
      </c>
      <c r="D313" t="s">
        <v>10</v>
      </c>
      <c r="E313" t="s">
        <v>217</v>
      </c>
      <c r="G313" t="s">
        <v>5870</v>
      </c>
      <c r="H313" t="s">
        <v>217</v>
      </c>
      <c r="I313" t="s">
        <v>4680</v>
      </c>
    </row>
    <row r="314" spans="1:9">
      <c r="A314" s="69" t="s">
        <v>5472</v>
      </c>
      <c r="B314" t="s">
        <v>60</v>
      </c>
      <c r="C314" t="s">
        <v>2961</v>
      </c>
      <c r="D314" t="s">
        <v>10</v>
      </c>
      <c r="E314" t="s">
        <v>2847</v>
      </c>
      <c r="G314" t="s">
        <v>5870</v>
      </c>
      <c r="H314" t="s">
        <v>3651</v>
      </c>
      <c r="I314" t="s">
        <v>4680</v>
      </c>
    </row>
    <row r="315" spans="1:9">
      <c r="A315" s="69" t="s">
        <v>5472</v>
      </c>
      <c r="B315" t="s">
        <v>60</v>
      </c>
      <c r="C315" t="s">
        <v>2962</v>
      </c>
      <c r="D315" t="s">
        <v>10</v>
      </c>
      <c r="E315" t="s">
        <v>2847</v>
      </c>
      <c r="G315" t="s">
        <v>5870</v>
      </c>
      <c r="H315" t="s">
        <v>3651</v>
      </c>
      <c r="I315" t="s">
        <v>4680</v>
      </c>
    </row>
    <row r="316" spans="1:9">
      <c r="A316" s="69" t="s">
        <v>5472</v>
      </c>
      <c r="B316" t="s">
        <v>60</v>
      </c>
      <c r="C316" t="s">
        <v>2963</v>
      </c>
      <c r="D316" t="s">
        <v>10</v>
      </c>
      <c r="E316" t="s">
        <v>2847</v>
      </c>
      <c r="G316" t="s">
        <v>5870</v>
      </c>
      <c r="H316" t="s">
        <v>3651</v>
      </c>
      <c r="I316" t="s">
        <v>4680</v>
      </c>
    </row>
    <row r="317" spans="1:9">
      <c r="A317" s="69" t="s">
        <v>5472</v>
      </c>
      <c r="B317" t="s">
        <v>60</v>
      </c>
      <c r="C317" t="s">
        <v>2964</v>
      </c>
      <c r="D317" t="s">
        <v>10</v>
      </c>
      <c r="E317" t="s">
        <v>2847</v>
      </c>
      <c r="G317" t="s">
        <v>5870</v>
      </c>
      <c r="H317" t="s">
        <v>3651</v>
      </c>
      <c r="I317" t="s">
        <v>4680</v>
      </c>
    </row>
    <row r="318" spans="1:9">
      <c r="A318" s="69" t="s">
        <v>5472</v>
      </c>
      <c r="B318" t="s">
        <v>60</v>
      </c>
      <c r="C318" t="s">
        <v>3324</v>
      </c>
      <c r="D318" t="s">
        <v>61</v>
      </c>
      <c r="E318" t="s">
        <v>217</v>
      </c>
      <c r="F318" t="s">
        <v>3325</v>
      </c>
      <c r="G318" t="s">
        <v>5870</v>
      </c>
      <c r="H318" t="s">
        <v>217</v>
      </c>
      <c r="I318" t="s">
        <v>4680</v>
      </c>
    </row>
    <row r="319" spans="1:9">
      <c r="A319" s="69" t="s">
        <v>5472</v>
      </c>
      <c r="B319" t="s">
        <v>60</v>
      </c>
      <c r="C319" t="s">
        <v>3326</v>
      </c>
      <c r="D319" t="s">
        <v>61</v>
      </c>
      <c r="E319" t="s">
        <v>217</v>
      </c>
      <c r="G319" t="s">
        <v>5870</v>
      </c>
      <c r="H319" t="s">
        <v>217</v>
      </c>
      <c r="I319" t="s">
        <v>4680</v>
      </c>
    </row>
    <row r="320" spans="1:9">
      <c r="A320" s="69" t="s">
        <v>5472</v>
      </c>
      <c r="B320" t="s">
        <v>54</v>
      </c>
      <c r="C320" t="s">
        <v>3328</v>
      </c>
      <c r="D320" t="s">
        <v>74</v>
      </c>
      <c r="E320" t="s">
        <v>217</v>
      </c>
      <c r="G320" t="s">
        <v>5870</v>
      </c>
      <c r="H320" t="s">
        <v>217</v>
      </c>
      <c r="I320" t="s">
        <v>4682</v>
      </c>
    </row>
    <row r="321" spans="1:9">
      <c r="A321" s="69" t="s">
        <v>5472</v>
      </c>
      <c r="B321" t="s">
        <v>54</v>
      </c>
      <c r="C321" t="s">
        <v>3329</v>
      </c>
      <c r="D321" t="s">
        <v>3330</v>
      </c>
      <c r="E321" t="s">
        <v>3312</v>
      </c>
      <c r="G321" t="s">
        <v>5870</v>
      </c>
      <c r="H321" t="s">
        <v>217</v>
      </c>
      <c r="I321" t="s">
        <v>4682</v>
      </c>
    </row>
    <row r="322" spans="1:9">
      <c r="A322" s="69" t="s">
        <v>5472</v>
      </c>
      <c r="B322" t="s">
        <v>54</v>
      </c>
      <c r="C322" t="s">
        <v>3331</v>
      </c>
      <c r="D322" t="s">
        <v>74</v>
      </c>
      <c r="E322" t="s">
        <v>3332</v>
      </c>
      <c r="F322" t="s">
        <v>3333</v>
      </c>
      <c r="G322" t="s">
        <v>5870</v>
      </c>
      <c r="H322" t="s">
        <v>217</v>
      </c>
      <c r="I322" t="s">
        <v>4682</v>
      </c>
    </row>
    <row r="323" spans="1:9">
      <c r="A323" s="69" t="s">
        <v>5472</v>
      </c>
      <c r="B323" t="s">
        <v>54</v>
      </c>
      <c r="C323" t="s">
        <v>3334</v>
      </c>
      <c r="D323" t="s">
        <v>2957</v>
      </c>
      <c r="E323" t="s">
        <v>3335</v>
      </c>
      <c r="G323" t="s">
        <v>5870</v>
      </c>
      <c r="H323" t="s">
        <v>217</v>
      </c>
      <c r="I323" t="s">
        <v>4682</v>
      </c>
    </row>
    <row r="324" spans="1:9">
      <c r="A324" s="69" t="s">
        <v>5472</v>
      </c>
      <c r="B324" t="s">
        <v>54</v>
      </c>
      <c r="C324" t="s">
        <v>2966</v>
      </c>
      <c r="D324" t="s">
        <v>2957</v>
      </c>
      <c r="E324" t="s">
        <v>2847</v>
      </c>
      <c r="G324" t="s">
        <v>5870</v>
      </c>
      <c r="H324" t="s">
        <v>3651</v>
      </c>
      <c r="I324" t="s">
        <v>4682</v>
      </c>
    </row>
    <row r="325" spans="1:9">
      <c r="A325" s="69" t="s">
        <v>5472</v>
      </c>
      <c r="B325" t="s">
        <v>54</v>
      </c>
      <c r="C325" t="s">
        <v>2967</v>
      </c>
      <c r="D325" t="s">
        <v>2957</v>
      </c>
      <c r="E325" t="s">
        <v>2847</v>
      </c>
      <c r="G325" t="s">
        <v>5870</v>
      </c>
      <c r="H325" t="s">
        <v>3651</v>
      </c>
      <c r="I325" t="s">
        <v>4682</v>
      </c>
    </row>
    <row r="326" spans="1:9">
      <c r="A326" s="69" t="s">
        <v>5472</v>
      </c>
      <c r="B326" t="s">
        <v>54</v>
      </c>
      <c r="C326" t="s">
        <v>2968</v>
      </c>
      <c r="D326" t="s">
        <v>2957</v>
      </c>
      <c r="E326" t="s">
        <v>2847</v>
      </c>
      <c r="G326" t="s">
        <v>5870</v>
      </c>
      <c r="H326" t="s">
        <v>3651</v>
      </c>
      <c r="I326" t="s">
        <v>4682</v>
      </c>
    </row>
    <row r="327" spans="1:9">
      <c r="A327" s="69" t="s">
        <v>5472</v>
      </c>
      <c r="B327" t="s">
        <v>54</v>
      </c>
      <c r="C327" t="s">
        <v>3336</v>
      </c>
      <c r="D327" t="s">
        <v>74</v>
      </c>
      <c r="E327" t="s">
        <v>3125</v>
      </c>
      <c r="G327" t="s">
        <v>5870</v>
      </c>
      <c r="H327" t="s">
        <v>3125</v>
      </c>
      <c r="I327" t="s">
        <v>4682</v>
      </c>
    </row>
    <row r="328" spans="1:9">
      <c r="A328" s="69" t="s">
        <v>5472</v>
      </c>
      <c r="B328" t="s">
        <v>54</v>
      </c>
      <c r="C328" t="s">
        <v>3337</v>
      </c>
      <c r="D328" t="s">
        <v>83</v>
      </c>
      <c r="E328" t="s">
        <v>217</v>
      </c>
      <c r="G328" t="s">
        <v>5870</v>
      </c>
      <c r="H328" t="s">
        <v>217</v>
      </c>
      <c r="I328" t="s">
        <v>4682</v>
      </c>
    </row>
    <row r="329" spans="1:9">
      <c r="A329" s="69" t="s">
        <v>5472</v>
      </c>
      <c r="B329" t="s">
        <v>54</v>
      </c>
      <c r="C329" t="s">
        <v>3338</v>
      </c>
      <c r="D329" t="s">
        <v>3330</v>
      </c>
      <c r="E329" t="s">
        <v>217</v>
      </c>
      <c r="G329" t="s">
        <v>5870</v>
      </c>
      <c r="H329" t="s">
        <v>217</v>
      </c>
      <c r="I329" t="s">
        <v>4682</v>
      </c>
    </row>
    <row r="330" spans="1:9">
      <c r="A330" s="69" t="s">
        <v>5472</v>
      </c>
      <c r="B330" t="s">
        <v>73</v>
      </c>
      <c r="C330" t="s">
        <v>3343</v>
      </c>
      <c r="D330" t="s">
        <v>2957</v>
      </c>
      <c r="E330" t="s">
        <v>3125</v>
      </c>
      <c r="G330" t="s">
        <v>5870</v>
      </c>
      <c r="H330" t="s">
        <v>3125</v>
      </c>
      <c r="I330" t="s">
        <v>4684</v>
      </c>
    </row>
    <row r="331" spans="1:9">
      <c r="A331" s="69" t="s">
        <v>5472</v>
      </c>
      <c r="B331" t="s">
        <v>73</v>
      </c>
      <c r="C331" t="s">
        <v>3105</v>
      </c>
      <c r="D331" t="s">
        <v>2957</v>
      </c>
      <c r="E331" t="s">
        <v>3106</v>
      </c>
      <c r="G331" t="s">
        <v>5870</v>
      </c>
      <c r="H331" t="s">
        <v>3125</v>
      </c>
      <c r="I331" t="s">
        <v>4684</v>
      </c>
    </row>
    <row r="332" spans="1:9">
      <c r="A332" s="69" t="s">
        <v>5472</v>
      </c>
      <c r="B332" t="s">
        <v>73</v>
      </c>
      <c r="C332" t="s">
        <v>3344</v>
      </c>
      <c r="D332" t="s">
        <v>74</v>
      </c>
      <c r="E332" t="s">
        <v>217</v>
      </c>
      <c r="G332" t="s">
        <v>5870</v>
      </c>
      <c r="H332" t="s">
        <v>217</v>
      </c>
      <c r="I332" t="s">
        <v>4684</v>
      </c>
    </row>
    <row r="333" spans="1:9">
      <c r="A333" s="69" t="s">
        <v>5472</v>
      </c>
      <c r="B333" t="s">
        <v>73</v>
      </c>
      <c r="C333" t="s">
        <v>3345</v>
      </c>
      <c r="D333" t="s">
        <v>74</v>
      </c>
      <c r="E333" t="s">
        <v>217</v>
      </c>
      <c r="G333" t="s">
        <v>5870</v>
      </c>
      <c r="H333" t="s">
        <v>217</v>
      </c>
      <c r="I333" t="s">
        <v>4684</v>
      </c>
    </row>
    <row r="334" spans="1:9">
      <c r="A334" s="69" t="s">
        <v>5472</v>
      </c>
      <c r="B334" t="s">
        <v>73</v>
      </c>
      <c r="C334" t="s">
        <v>3346</v>
      </c>
      <c r="D334" t="s">
        <v>61</v>
      </c>
      <c r="E334" t="s">
        <v>217</v>
      </c>
      <c r="G334" t="s">
        <v>5870</v>
      </c>
      <c r="H334" t="s">
        <v>217</v>
      </c>
      <c r="I334" t="s">
        <v>4684</v>
      </c>
    </row>
    <row r="335" spans="1:9">
      <c r="A335" s="69" t="s">
        <v>5472</v>
      </c>
      <c r="B335" t="s">
        <v>73</v>
      </c>
      <c r="C335" t="s">
        <v>3347</v>
      </c>
      <c r="D335" t="s">
        <v>75</v>
      </c>
      <c r="E335" t="s">
        <v>3125</v>
      </c>
      <c r="G335" t="s">
        <v>5870</v>
      </c>
      <c r="H335" t="s">
        <v>3125</v>
      </c>
      <c r="I335" t="s">
        <v>4684</v>
      </c>
    </row>
    <row r="336" spans="1:9">
      <c r="A336" s="69" t="s">
        <v>5472</v>
      </c>
      <c r="B336" t="s">
        <v>73</v>
      </c>
      <c r="C336" t="s">
        <v>3348</v>
      </c>
      <c r="D336" t="s">
        <v>75</v>
      </c>
      <c r="E336" t="s">
        <v>3125</v>
      </c>
      <c r="G336" t="s">
        <v>5870</v>
      </c>
      <c r="H336" t="s">
        <v>3125</v>
      </c>
      <c r="I336" t="s">
        <v>4684</v>
      </c>
    </row>
    <row r="337" spans="1:9">
      <c r="A337" s="69" t="s">
        <v>5472</v>
      </c>
      <c r="B337" t="s">
        <v>73</v>
      </c>
      <c r="C337" t="s">
        <v>2970</v>
      </c>
      <c r="D337" t="s">
        <v>2957</v>
      </c>
      <c r="E337" t="s">
        <v>2847</v>
      </c>
      <c r="G337" t="s">
        <v>5870</v>
      </c>
      <c r="H337" t="s">
        <v>3651</v>
      </c>
      <c r="I337" t="s">
        <v>4684</v>
      </c>
    </row>
    <row r="338" spans="1:9">
      <c r="A338" s="69" t="s">
        <v>5472</v>
      </c>
      <c r="B338" t="s">
        <v>73</v>
      </c>
      <c r="C338" t="s">
        <v>3349</v>
      </c>
      <c r="D338" t="s">
        <v>75</v>
      </c>
      <c r="E338" t="s">
        <v>217</v>
      </c>
      <c r="F338" t="s">
        <v>3350</v>
      </c>
      <c r="G338" t="s">
        <v>5870</v>
      </c>
      <c r="H338" t="s">
        <v>217</v>
      </c>
      <c r="I338" t="s">
        <v>4684</v>
      </c>
    </row>
    <row r="339" spans="1:9">
      <c r="A339" s="69" t="s">
        <v>5472</v>
      </c>
      <c r="B339" t="s">
        <v>73</v>
      </c>
      <c r="C339" t="s">
        <v>2971</v>
      </c>
      <c r="D339" t="s">
        <v>2957</v>
      </c>
      <c r="E339" t="s">
        <v>2847</v>
      </c>
      <c r="G339" t="s">
        <v>5870</v>
      </c>
      <c r="H339" t="s">
        <v>3651</v>
      </c>
      <c r="I339" t="s">
        <v>4684</v>
      </c>
    </row>
    <row r="340" spans="1:9">
      <c r="A340" s="69" t="s">
        <v>5472</v>
      </c>
      <c r="B340" t="s">
        <v>81</v>
      </c>
      <c r="C340" t="s">
        <v>3352</v>
      </c>
      <c r="D340" t="s">
        <v>82</v>
      </c>
      <c r="E340" t="s">
        <v>217</v>
      </c>
      <c r="G340" t="s">
        <v>5870</v>
      </c>
      <c r="H340" t="s">
        <v>217</v>
      </c>
      <c r="I340" t="s">
        <v>4688</v>
      </c>
    </row>
    <row r="341" spans="1:9">
      <c r="A341" s="69" t="s">
        <v>5472</v>
      </c>
      <c r="B341" t="s">
        <v>81</v>
      </c>
      <c r="C341" t="s">
        <v>3353</v>
      </c>
      <c r="D341" t="s">
        <v>84</v>
      </c>
      <c r="E341" t="s">
        <v>217</v>
      </c>
      <c r="G341" t="s">
        <v>5870</v>
      </c>
      <c r="H341" t="s">
        <v>217</v>
      </c>
      <c r="I341" t="s">
        <v>4688</v>
      </c>
    </row>
    <row r="342" spans="1:9">
      <c r="A342" s="69" t="s">
        <v>5472</v>
      </c>
      <c r="B342" t="s">
        <v>86</v>
      </c>
      <c r="C342" t="s">
        <v>2973</v>
      </c>
      <c r="D342" t="s">
        <v>2974</v>
      </c>
      <c r="E342" t="s">
        <v>2854</v>
      </c>
      <c r="F342" t="s">
        <v>2975</v>
      </c>
      <c r="G342" t="s">
        <v>5870</v>
      </c>
      <c r="H342" t="s">
        <v>2841</v>
      </c>
      <c r="I342" t="s">
        <v>4692</v>
      </c>
    </row>
    <row r="343" spans="1:9">
      <c r="A343" s="69" t="s">
        <v>5472</v>
      </c>
      <c r="B343" t="s">
        <v>86</v>
      </c>
      <c r="C343" t="s">
        <v>2976</v>
      </c>
      <c r="D343" t="s">
        <v>2977</v>
      </c>
      <c r="E343" t="s">
        <v>2854</v>
      </c>
      <c r="F343" t="s">
        <v>2978</v>
      </c>
      <c r="G343" t="s">
        <v>5870</v>
      </c>
      <c r="H343" t="s">
        <v>2841</v>
      </c>
      <c r="I343" t="s">
        <v>4692</v>
      </c>
    </row>
    <row r="344" spans="1:9">
      <c r="A344" s="69" t="s">
        <v>5472</v>
      </c>
      <c r="B344" t="s">
        <v>86</v>
      </c>
      <c r="C344" t="s">
        <v>3355</v>
      </c>
      <c r="D344" t="s">
        <v>2974</v>
      </c>
      <c r="E344" t="s">
        <v>3125</v>
      </c>
      <c r="F344" t="s">
        <v>3356</v>
      </c>
      <c r="G344" t="s">
        <v>5870</v>
      </c>
      <c r="H344" t="s">
        <v>3125</v>
      </c>
      <c r="I344" t="s">
        <v>4692</v>
      </c>
    </row>
    <row r="345" spans="1:9">
      <c r="A345" s="69" t="s">
        <v>5472</v>
      </c>
      <c r="B345" t="s">
        <v>86</v>
      </c>
      <c r="C345" t="s">
        <v>3357</v>
      </c>
      <c r="D345" t="s">
        <v>88</v>
      </c>
      <c r="E345" t="s">
        <v>217</v>
      </c>
      <c r="F345" t="s">
        <v>3358</v>
      </c>
      <c r="G345" t="s">
        <v>5870</v>
      </c>
      <c r="H345" t="s">
        <v>217</v>
      </c>
      <c r="I345" t="s">
        <v>4692</v>
      </c>
    </row>
    <row r="346" spans="1:9">
      <c r="A346" s="69" t="s">
        <v>5472</v>
      </c>
      <c r="B346" t="s">
        <v>86</v>
      </c>
      <c r="C346" t="s">
        <v>3359</v>
      </c>
      <c r="D346" t="s">
        <v>3117</v>
      </c>
      <c r="E346" t="s">
        <v>217</v>
      </c>
      <c r="F346" t="s">
        <v>3360</v>
      </c>
      <c r="G346" t="s">
        <v>5870</v>
      </c>
      <c r="H346" t="s">
        <v>217</v>
      </c>
      <c r="I346" t="s">
        <v>4692</v>
      </c>
    </row>
    <row r="347" spans="1:9">
      <c r="A347" s="69" t="s">
        <v>5472</v>
      </c>
      <c r="B347" t="s">
        <v>86</v>
      </c>
      <c r="C347" t="s">
        <v>2984</v>
      </c>
      <c r="D347" t="s">
        <v>88</v>
      </c>
      <c r="E347" t="s">
        <v>2854</v>
      </c>
      <c r="F347" t="s">
        <v>2985</v>
      </c>
      <c r="G347" t="s">
        <v>5870</v>
      </c>
      <c r="H347" t="s">
        <v>2841</v>
      </c>
      <c r="I347" t="s">
        <v>4692</v>
      </c>
    </row>
    <row r="348" spans="1:9">
      <c r="A348" s="69" t="s">
        <v>5472</v>
      </c>
      <c r="B348" t="s">
        <v>86</v>
      </c>
      <c r="C348" t="s">
        <v>3116</v>
      </c>
      <c r="D348" t="s">
        <v>3117</v>
      </c>
      <c r="E348" t="s">
        <v>1889</v>
      </c>
      <c r="G348" t="s">
        <v>5870</v>
      </c>
      <c r="H348" t="s">
        <v>217</v>
      </c>
      <c r="I348" t="s">
        <v>4692</v>
      </c>
    </row>
    <row r="349" spans="1:9">
      <c r="A349" s="69" t="s">
        <v>5472</v>
      </c>
      <c r="B349" t="s">
        <v>86</v>
      </c>
      <c r="C349" t="s">
        <v>2990</v>
      </c>
      <c r="D349" t="s">
        <v>2957</v>
      </c>
      <c r="E349" t="s">
        <v>2893</v>
      </c>
      <c r="G349" t="s">
        <v>5870</v>
      </c>
      <c r="H349" t="s">
        <v>2894</v>
      </c>
      <c r="I349" t="s">
        <v>4692</v>
      </c>
    </row>
    <row r="350" spans="1:9">
      <c r="A350" s="69" t="s">
        <v>5472</v>
      </c>
      <c r="B350" t="s">
        <v>86</v>
      </c>
      <c r="C350" t="s">
        <v>2991</v>
      </c>
      <c r="D350" t="s">
        <v>2957</v>
      </c>
      <c r="E350" t="s">
        <v>2854</v>
      </c>
      <c r="G350" t="s">
        <v>5870</v>
      </c>
      <c r="H350" t="s">
        <v>2841</v>
      </c>
      <c r="I350" t="s">
        <v>4692</v>
      </c>
    </row>
    <row r="351" spans="1:9">
      <c r="A351" s="69" t="s">
        <v>5472</v>
      </c>
      <c r="B351" t="s">
        <v>86</v>
      </c>
      <c r="C351" t="s">
        <v>3361</v>
      </c>
      <c r="D351" t="s">
        <v>85</v>
      </c>
      <c r="E351" t="s">
        <v>217</v>
      </c>
      <c r="G351" t="s">
        <v>5870</v>
      </c>
      <c r="H351" t="s">
        <v>217</v>
      </c>
      <c r="I351" t="s">
        <v>4692</v>
      </c>
    </row>
    <row r="352" spans="1:9">
      <c r="A352" s="69" t="s">
        <v>5472</v>
      </c>
      <c r="B352" t="s">
        <v>86</v>
      </c>
      <c r="C352" t="s">
        <v>2992</v>
      </c>
      <c r="D352" t="s">
        <v>2993</v>
      </c>
      <c r="E352" t="s">
        <v>2847</v>
      </c>
      <c r="G352" t="s">
        <v>5870</v>
      </c>
      <c r="H352" t="s">
        <v>3651</v>
      </c>
      <c r="I352" t="s">
        <v>4692</v>
      </c>
    </row>
    <row r="353" spans="1:9">
      <c r="A353" s="69" t="s">
        <v>5472</v>
      </c>
      <c r="B353" t="s">
        <v>86</v>
      </c>
      <c r="C353" t="s">
        <v>2992</v>
      </c>
      <c r="D353" t="s">
        <v>2993</v>
      </c>
      <c r="E353" t="s">
        <v>2847</v>
      </c>
      <c r="G353" t="s">
        <v>5870</v>
      </c>
      <c r="H353" t="s">
        <v>3651</v>
      </c>
      <c r="I353" t="s">
        <v>4692</v>
      </c>
    </row>
    <row r="354" spans="1:9">
      <c r="A354" s="69" t="s">
        <v>5472</v>
      </c>
      <c r="B354" t="s">
        <v>87</v>
      </c>
      <c r="C354" t="s">
        <v>3363</v>
      </c>
      <c r="D354" t="s">
        <v>90</v>
      </c>
      <c r="E354" t="s">
        <v>3125</v>
      </c>
      <c r="G354" t="s">
        <v>5870</v>
      </c>
      <c r="H354" t="s">
        <v>3125</v>
      </c>
      <c r="I354" t="s">
        <v>4696</v>
      </c>
    </row>
    <row r="355" spans="1:9">
      <c r="A355" s="69" t="s">
        <v>5472</v>
      </c>
      <c r="B355" t="s">
        <v>87</v>
      </c>
      <c r="C355" t="s">
        <v>2995</v>
      </c>
      <c r="D355" t="s">
        <v>2957</v>
      </c>
      <c r="E355" t="s">
        <v>2854</v>
      </c>
      <c r="G355" t="s">
        <v>5870</v>
      </c>
      <c r="H355" t="s">
        <v>2841</v>
      </c>
      <c r="I355" t="s">
        <v>4696</v>
      </c>
    </row>
    <row r="356" spans="1:9">
      <c r="A356" s="69" t="s">
        <v>5472</v>
      </c>
      <c r="B356" t="s">
        <v>87</v>
      </c>
      <c r="C356" t="s">
        <v>3364</v>
      </c>
      <c r="D356" t="s">
        <v>88</v>
      </c>
      <c r="E356" t="s">
        <v>217</v>
      </c>
      <c r="G356" t="s">
        <v>5870</v>
      </c>
      <c r="H356" t="s">
        <v>217</v>
      </c>
      <c r="I356" t="s">
        <v>4696</v>
      </c>
    </row>
    <row r="357" spans="1:9">
      <c r="A357" s="69" t="s">
        <v>5472</v>
      </c>
      <c r="B357" t="s">
        <v>92</v>
      </c>
      <c r="C357" t="s">
        <v>3366</v>
      </c>
      <c r="D357" t="s">
        <v>93</v>
      </c>
      <c r="E357" t="s">
        <v>217</v>
      </c>
      <c r="G357" t="s">
        <v>5870</v>
      </c>
      <c r="H357" t="s">
        <v>217</v>
      </c>
      <c r="I357" t="s">
        <v>4700</v>
      </c>
    </row>
    <row r="358" spans="1:9">
      <c r="A358" s="69" t="s">
        <v>5472</v>
      </c>
      <c r="B358" t="s">
        <v>92</v>
      </c>
      <c r="C358" t="s">
        <v>3367</v>
      </c>
      <c r="D358" t="s">
        <v>93</v>
      </c>
      <c r="E358" t="s">
        <v>3125</v>
      </c>
      <c r="F358" t="s">
        <v>3368</v>
      </c>
      <c r="G358" t="s">
        <v>5870</v>
      </c>
      <c r="H358" t="s">
        <v>3125</v>
      </c>
      <c r="I358" t="s">
        <v>4700</v>
      </c>
    </row>
    <row r="359" spans="1:9">
      <c r="A359" s="69" t="s">
        <v>5472</v>
      </c>
      <c r="B359" t="s">
        <v>92</v>
      </c>
      <c r="C359" t="s">
        <v>3370</v>
      </c>
      <c r="D359" t="s">
        <v>94</v>
      </c>
      <c r="E359" t="s">
        <v>3257</v>
      </c>
      <c r="F359" t="s">
        <v>3371</v>
      </c>
      <c r="G359" t="s">
        <v>5870</v>
      </c>
      <c r="H359" t="s">
        <v>217</v>
      </c>
      <c r="I359" t="s">
        <v>4700</v>
      </c>
    </row>
    <row r="360" spans="1:9">
      <c r="A360" s="69" t="s">
        <v>5472</v>
      </c>
      <c r="B360" t="s">
        <v>92</v>
      </c>
      <c r="C360" t="s">
        <v>3372</v>
      </c>
      <c r="D360" t="s">
        <v>93</v>
      </c>
      <c r="E360" t="s">
        <v>3373</v>
      </c>
      <c r="G360" t="s">
        <v>5870</v>
      </c>
      <c r="H360" t="s">
        <v>217</v>
      </c>
      <c r="I360" t="s">
        <v>4700</v>
      </c>
    </row>
    <row r="361" spans="1:9">
      <c r="A361" s="69" t="s">
        <v>5472</v>
      </c>
      <c r="B361" t="s">
        <v>92</v>
      </c>
      <c r="C361" t="s">
        <v>3374</v>
      </c>
      <c r="D361" t="s">
        <v>93</v>
      </c>
      <c r="E361" t="s">
        <v>3375</v>
      </c>
      <c r="F361" t="s">
        <v>3376</v>
      </c>
      <c r="G361" t="s">
        <v>5870</v>
      </c>
      <c r="H361" t="s">
        <v>217</v>
      </c>
      <c r="I361" t="s">
        <v>4700</v>
      </c>
    </row>
    <row r="362" spans="1:9">
      <c r="A362" s="69" t="s">
        <v>5472</v>
      </c>
      <c r="B362" t="s">
        <v>92</v>
      </c>
      <c r="C362" t="s">
        <v>3377</v>
      </c>
      <c r="D362" t="s">
        <v>93</v>
      </c>
      <c r="E362" t="s">
        <v>3378</v>
      </c>
      <c r="F362" t="s">
        <v>3379</v>
      </c>
      <c r="G362" t="s">
        <v>5870</v>
      </c>
      <c r="H362" t="s">
        <v>217</v>
      </c>
      <c r="I362" t="s">
        <v>4700</v>
      </c>
    </row>
    <row r="363" spans="1:9">
      <c r="A363" s="69" t="s">
        <v>5472</v>
      </c>
      <c r="B363" t="s">
        <v>98</v>
      </c>
      <c r="C363" t="s">
        <v>3011</v>
      </c>
      <c r="D363" t="s">
        <v>2957</v>
      </c>
      <c r="E363" t="s">
        <v>2854</v>
      </c>
      <c r="F363" t="s">
        <v>3012</v>
      </c>
      <c r="G363" t="s">
        <v>5870</v>
      </c>
      <c r="H363" t="s">
        <v>2841</v>
      </c>
      <c r="I363" t="s">
        <v>4704</v>
      </c>
    </row>
    <row r="364" spans="1:9">
      <c r="A364" s="69" t="s">
        <v>5472</v>
      </c>
      <c r="B364" t="s">
        <v>98</v>
      </c>
      <c r="C364" t="s">
        <v>3381</v>
      </c>
      <c r="D364" t="s">
        <v>99</v>
      </c>
      <c r="E364" t="s">
        <v>3382</v>
      </c>
      <c r="F364" t="s">
        <v>3383</v>
      </c>
      <c r="G364" t="s">
        <v>5870</v>
      </c>
      <c r="H364" t="s">
        <v>217</v>
      </c>
      <c r="I364" t="s">
        <v>4704</v>
      </c>
    </row>
    <row r="365" spans="1:9">
      <c r="A365" s="69" t="s">
        <v>5472</v>
      </c>
      <c r="B365" t="s">
        <v>98</v>
      </c>
      <c r="C365" t="s">
        <v>3013</v>
      </c>
      <c r="D365" t="s">
        <v>104</v>
      </c>
      <c r="E365" t="s">
        <v>2847</v>
      </c>
      <c r="G365" t="s">
        <v>5870</v>
      </c>
      <c r="H365" t="s">
        <v>3651</v>
      </c>
      <c r="I365" t="s">
        <v>4704</v>
      </c>
    </row>
    <row r="366" spans="1:9">
      <c r="A366" s="69" t="s">
        <v>5472</v>
      </c>
      <c r="B366" t="s">
        <v>98</v>
      </c>
      <c r="C366" t="s">
        <v>3014</v>
      </c>
      <c r="D366" t="s">
        <v>101</v>
      </c>
      <c r="E366" t="s">
        <v>3015</v>
      </c>
      <c r="F366" t="s">
        <v>3016</v>
      </c>
      <c r="G366" t="s">
        <v>5870</v>
      </c>
      <c r="H366" t="s">
        <v>3650</v>
      </c>
      <c r="I366" t="s">
        <v>4704</v>
      </c>
    </row>
    <row r="367" spans="1:9">
      <c r="A367" s="69" t="s">
        <v>5472</v>
      </c>
      <c r="B367" t="s">
        <v>98</v>
      </c>
      <c r="C367" t="s">
        <v>3017</v>
      </c>
      <c r="D367" t="s">
        <v>2957</v>
      </c>
      <c r="E367" t="s">
        <v>2847</v>
      </c>
      <c r="G367" t="s">
        <v>5870</v>
      </c>
      <c r="H367" t="s">
        <v>3651</v>
      </c>
      <c r="I367" t="s">
        <v>4704</v>
      </c>
    </row>
    <row r="368" spans="1:9">
      <c r="A368" s="69" t="s">
        <v>5472</v>
      </c>
      <c r="B368" t="s">
        <v>98</v>
      </c>
      <c r="C368" t="s">
        <v>3384</v>
      </c>
      <c r="D368" t="s">
        <v>2957</v>
      </c>
      <c r="E368" t="s">
        <v>217</v>
      </c>
      <c r="G368" t="s">
        <v>5870</v>
      </c>
      <c r="H368" t="s">
        <v>217</v>
      </c>
      <c r="I368" t="s">
        <v>4704</v>
      </c>
    </row>
    <row r="369" spans="1:11">
      <c r="A369" s="69" t="s">
        <v>5205</v>
      </c>
      <c r="B369" t="s">
        <v>78</v>
      </c>
      <c r="C369" t="s">
        <v>2934</v>
      </c>
      <c r="D369" t="s">
        <v>44</v>
      </c>
      <c r="E369" t="s">
        <v>2935</v>
      </c>
      <c r="F369" t="s">
        <v>2937</v>
      </c>
      <c r="G369" t="s">
        <v>5870</v>
      </c>
      <c r="H369" t="s">
        <v>2599</v>
      </c>
      <c r="I369" t="s">
        <v>4657</v>
      </c>
    </row>
    <row r="370" spans="1:11">
      <c r="A370" s="69" t="s">
        <v>4847</v>
      </c>
      <c r="B370" t="s">
        <v>4398</v>
      </c>
      <c r="C370" t="s">
        <v>3304</v>
      </c>
      <c r="D370" t="s">
        <v>2980</v>
      </c>
      <c r="E370" t="s">
        <v>3305</v>
      </c>
      <c r="G370" t="s">
        <v>5873</v>
      </c>
      <c r="H370" t="s">
        <v>3664</v>
      </c>
      <c r="I370" t="s">
        <v>4672</v>
      </c>
    </row>
    <row r="371" spans="1:11">
      <c r="A371" s="69" t="s">
        <v>5481</v>
      </c>
      <c r="B371" t="s">
        <v>32</v>
      </c>
      <c r="C371" t="s">
        <v>3124</v>
      </c>
      <c r="D371" t="s">
        <v>35</v>
      </c>
      <c r="E371" t="s">
        <v>3125</v>
      </c>
      <c r="F371" t="s">
        <v>3127</v>
      </c>
      <c r="G371" t="s">
        <v>5874</v>
      </c>
      <c r="H371" t="s">
        <v>3125</v>
      </c>
      <c r="I371" t="s">
        <v>4633</v>
      </c>
      <c r="J371" t="s">
        <v>224</v>
      </c>
      <c r="K371" t="s">
        <v>225</v>
      </c>
    </row>
    <row r="372" spans="1:11">
      <c r="A372" s="69" t="s">
        <v>5481</v>
      </c>
      <c r="B372" t="s">
        <v>32</v>
      </c>
      <c r="C372" t="s">
        <v>3024</v>
      </c>
      <c r="D372" t="s">
        <v>42</v>
      </c>
      <c r="E372" t="s">
        <v>3025</v>
      </c>
      <c r="F372" t="s">
        <v>3026</v>
      </c>
      <c r="G372" t="s">
        <v>5870</v>
      </c>
      <c r="H372" t="s">
        <v>217</v>
      </c>
      <c r="I372" t="s">
        <v>4633</v>
      </c>
    </row>
    <row r="373" spans="1:11">
      <c r="A373" s="69" t="s">
        <v>5481</v>
      </c>
      <c r="B373" t="s">
        <v>32</v>
      </c>
      <c r="C373" t="s">
        <v>3129</v>
      </c>
      <c r="D373" t="s">
        <v>42</v>
      </c>
      <c r="E373" t="s">
        <v>3125</v>
      </c>
      <c r="F373" t="s">
        <v>3127</v>
      </c>
      <c r="G373" t="s">
        <v>5874</v>
      </c>
      <c r="H373" t="s">
        <v>3125</v>
      </c>
      <c r="I373" t="s">
        <v>4633</v>
      </c>
      <c r="J373" t="s">
        <v>224</v>
      </c>
      <c r="K373" t="s">
        <v>225</v>
      </c>
    </row>
    <row r="374" spans="1:11">
      <c r="A374" s="69" t="s">
        <v>5481</v>
      </c>
      <c r="B374" t="s">
        <v>32</v>
      </c>
      <c r="C374" t="s">
        <v>3027</v>
      </c>
      <c r="D374" t="s">
        <v>44</v>
      </c>
      <c r="E374" t="s">
        <v>1889</v>
      </c>
      <c r="F374" t="s">
        <v>3028</v>
      </c>
      <c r="G374" t="s">
        <v>5874</v>
      </c>
      <c r="H374" t="s">
        <v>217</v>
      </c>
      <c r="I374" t="s">
        <v>4633</v>
      </c>
      <c r="J374" t="s">
        <v>224</v>
      </c>
      <c r="K374" t="s">
        <v>225</v>
      </c>
    </row>
    <row r="375" spans="1:11">
      <c r="A375" s="69" t="s">
        <v>5481</v>
      </c>
      <c r="B375" t="s">
        <v>32</v>
      </c>
      <c r="C375" t="s">
        <v>3130</v>
      </c>
      <c r="D375" t="s">
        <v>44</v>
      </c>
      <c r="E375" t="s">
        <v>217</v>
      </c>
      <c r="F375" t="s">
        <v>3131</v>
      </c>
      <c r="G375" t="s">
        <v>5874</v>
      </c>
      <c r="H375" t="s">
        <v>217</v>
      </c>
      <c r="I375" t="s">
        <v>4633</v>
      </c>
      <c r="J375" t="s">
        <v>224</v>
      </c>
      <c r="K375" t="s">
        <v>225</v>
      </c>
    </row>
    <row r="376" spans="1:11">
      <c r="A376" s="69" t="s">
        <v>5481</v>
      </c>
      <c r="B376" t="s">
        <v>55</v>
      </c>
      <c r="C376" t="s">
        <v>2838</v>
      </c>
      <c r="D376" t="s">
        <v>35</v>
      </c>
      <c r="E376" t="s">
        <v>2839</v>
      </c>
      <c r="F376" t="s">
        <v>2842</v>
      </c>
      <c r="G376" t="s">
        <v>5874</v>
      </c>
      <c r="H376" t="s">
        <v>217</v>
      </c>
      <c r="I376" t="s">
        <v>4637</v>
      </c>
      <c r="J376" t="s">
        <v>224</v>
      </c>
      <c r="K376" t="s">
        <v>225</v>
      </c>
    </row>
    <row r="377" spans="1:11">
      <c r="A377" s="69" t="s">
        <v>5481</v>
      </c>
      <c r="B377" t="s">
        <v>55</v>
      </c>
      <c r="C377" t="s">
        <v>2843</v>
      </c>
      <c r="D377" t="s">
        <v>35</v>
      </c>
      <c r="E377" t="s">
        <v>2844</v>
      </c>
      <c r="F377" t="s">
        <v>2845</v>
      </c>
      <c r="G377" t="s">
        <v>5870</v>
      </c>
      <c r="H377" t="s">
        <v>217</v>
      </c>
      <c r="I377" t="s">
        <v>4637</v>
      </c>
    </row>
    <row r="378" spans="1:11">
      <c r="A378" s="69" t="s">
        <v>5481</v>
      </c>
      <c r="B378" t="s">
        <v>55</v>
      </c>
      <c r="C378" t="s">
        <v>2846</v>
      </c>
      <c r="D378" t="s">
        <v>36</v>
      </c>
      <c r="E378" t="s">
        <v>2847</v>
      </c>
      <c r="F378" t="s">
        <v>2849</v>
      </c>
      <c r="G378" t="s">
        <v>5874</v>
      </c>
      <c r="H378" t="s">
        <v>3416</v>
      </c>
      <c r="I378" t="s">
        <v>4637</v>
      </c>
      <c r="J378" t="s">
        <v>224</v>
      </c>
      <c r="K378" t="s">
        <v>225</v>
      </c>
    </row>
    <row r="379" spans="1:11">
      <c r="A379" s="69" t="s">
        <v>5481</v>
      </c>
      <c r="B379" t="s">
        <v>55</v>
      </c>
      <c r="C379" t="s">
        <v>3135</v>
      </c>
      <c r="D379" t="s">
        <v>36</v>
      </c>
      <c r="E379" t="s">
        <v>217</v>
      </c>
      <c r="F379" t="s">
        <v>3136</v>
      </c>
      <c r="G379" t="s">
        <v>5874</v>
      </c>
      <c r="H379" t="s">
        <v>217</v>
      </c>
      <c r="I379" t="s">
        <v>4637</v>
      </c>
      <c r="J379" t="s">
        <v>224</v>
      </c>
      <c r="K379" t="s">
        <v>225</v>
      </c>
    </row>
    <row r="380" spans="1:11">
      <c r="A380" s="69" t="s">
        <v>5481</v>
      </c>
      <c r="B380" t="s">
        <v>55</v>
      </c>
      <c r="C380" t="s">
        <v>3137</v>
      </c>
      <c r="D380" t="s">
        <v>42</v>
      </c>
      <c r="E380" t="s">
        <v>217</v>
      </c>
      <c r="F380" t="s">
        <v>3138</v>
      </c>
      <c r="G380" t="s">
        <v>5874</v>
      </c>
      <c r="H380" t="s">
        <v>217</v>
      </c>
      <c r="I380" t="s">
        <v>4637</v>
      </c>
      <c r="J380" t="s">
        <v>224</v>
      </c>
      <c r="K380" t="s">
        <v>225</v>
      </c>
    </row>
    <row r="381" spans="1:11">
      <c r="A381" s="69" t="s">
        <v>5481</v>
      </c>
      <c r="B381" t="s">
        <v>55</v>
      </c>
      <c r="C381" t="s">
        <v>2856</v>
      </c>
      <c r="D381" t="s">
        <v>42</v>
      </c>
      <c r="E381" t="s">
        <v>2847</v>
      </c>
      <c r="F381" t="s">
        <v>2857</v>
      </c>
      <c r="G381" t="s">
        <v>5874</v>
      </c>
      <c r="H381" t="s">
        <v>3416</v>
      </c>
      <c r="I381" t="s">
        <v>4637</v>
      </c>
      <c r="J381" t="s">
        <v>224</v>
      </c>
      <c r="K381" t="s">
        <v>225</v>
      </c>
    </row>
    <row r="382" spans="1:11">
      <c r="A382" s="69" t="s">
        <v>5481</v>
      </c>
      <c r="B382" t="s">
        <v>55</v>
      </c>
      <c r="C382" t="s">
        <v>3139</v>
      </c>
      <c r="D382" t="s">
        <v>44</v>
      </c>
      <c r="E382" t="s">
        <v>217</v>
      </c>
      <c r="F382" t="s">
        <v>3140</v>
      </c>
      <c r="G382" t="s">
        <v>5874</v>
      </c>
      <c r="H382" t="s">
        <v>217</v>
      </c>
      <c r="I382" t="s">
        <v>4637</v>
      </c>
      <c r="J382" t="s">
        <v>224</v>
      </c>
      <c r="K382" t="s">
        <v>225</v>
      </c>
    </row>
    <row r="383" spans="1:11">
      <c r="A383" s="69" t="s">
        <v>5481</v>
      </c>
      <c r="B383" t="s">
        <v>55</v>
      </c>
      <c r="C383" t="s">
        <v>2858</v>
      </c>
      <c r="D383" t="s">
        <v>44</v>
      </c>
      <c r="E383" t="s">
        <v>2847</v>
      </c>
      <c r="G383" t="s">
        <v>5874</v>
      </c>
      <c r="H383" t="s">
        <v>3416</v>
      </c>
      <c r="I383" t="s">
        <v>4637</v>
      </c>
      <c r="J383" t="s">
        <v>224</v>
      </c>
      <c r="K383" t="s">
        <v>225</v>
      </c>
    </row>
    <row r="384" spans="1:11">
      <c r="A384" s="69" t="s">
        <v>5481</v>
      </c>
      <c r="B384" t="s">
        <v>55</v>
      </c>
      <c r="C384" t="s">
        <v>2859</v>
      </c>
      <c r="D384" t="s">
        <v>57</v>
      </c>
      <c r="E384" t="s">
        <v>2847</v>
      </c>
      <c r="G384" t="s">
        <v>5874</v>
      </c>
      <c r="H384" t="s">
        <v>3416</v>
      </c>
      <c r="I384" t="s">
        <v>4637</v>
      </c>
      <c r="J384" t="s">
        <v>224</v>
      </c>
      <c r="K384" t="s">
        <v>225</v>
      </c>
    </row>
    <row r="385" spans="1:11">
      <c r="A385" s="69" t="s">
        <v>5481</v>
      </c>
      <c r="B385" t="s">
        <v>55</v>
      </c>
      <c r="C385" t="s">
        <v>3141</v>
      </c>
      <c r="D385" t="s">
        <v>56</v>
      </c>
      <c r="E385" t="s">
        <v>3125</v>
      </c>
      <c r="F385" t="s">
        <v>3142</v>
      </c>
      <c r="G385" t="s">
        <v>5874</v>
      </c>
      <c r="H385" t="s">
        <v>3125</v>
      </c>
      <c r="I385" t="s">
        <v>4637</v>
      </c>
      <c r="J385" t="s">
        <v>224</v>
      </c>
      <c r="K385" t="s">
        <v>225</v>
      </c>
    </row>
    <row r="386" spans="1:11">
      <c r="A386" s="69" t="s">
        <v>5481</v>
      </c>
      <c r="B386" t="s">
        <v>55</v>
      </c>
      <c r="C386" t="s">
        <v>3143</v>
      </c>
      <c r="D386" t="s">
        <v>57</v>
      </c>
      <c r="E386" t="s">
        <v>3144</v>
      </c>
      <c r="F386" t="s">
        <v>3145</v>
      </c>
      <c r="G386" t="s">
        <v>5874</v>
      </c>
      <c r="H386" t="s">
        <v>217</v>
      </c>
      <c r="I386" t="s">
        <v>4637</v>
      </c>
      <c r="J386" t="s">
        <v>224</v>
      </c>
      <c r="K386" t="s">
        <v>225</v>
      </c>
    </row>
    <row r="387" spans="1:11">
      <c r="A387" s="69" t="s">
        <v>5481</v>
      </c>
      <c r="B387" t="s">
        <v>55</v>
      </c>
      <c r="C387" t="s">
        <v>2878</v>
      </c>
      <c r="D387" t="s">
        <v>42</v>
      </c>
      <c r="E387" t="s">
        <v>2847</v>
      </c>
      <c r="F387" t="s">
        <v>2879</v>
      </c>
      <c r="G387" t="s">
        <v>5874</v>
      </c>
      <c r="H387" t="s">
        <v>3416</v>
      </c>
      <c r="I387" t="s">
        <v>4637</v>
      </c>
      <c r="J387" t="s">
        <v>224</v>
      </c>
      <c r="K387" t="s">
        <v>225</v>
      </c>
    </row>
    <row r="388" spans="1:11">
      <c r="A388" s="69" t="s">
        <v>5481</v>
      </c>
      <c r="B388" t="s">
        <v>55</v>
      </c>
      <c r="C388" t="s">
        <v>3146</v>
      </c>
      <c r="D388" t="s">
        <v>2884</v>
      </c>
      <c r="E388" t="s">
        <v>3125</v>
      </c>
      <c r="G388" t="s">
        <v>5874</v>
      </c>
      <c r="H388" t="s">
        <v>3125</v>
      </c>
      <c r="I388" t="s">
        <v>4637</v>
      </c>
      <c r="J388" t="s">
        <v>224</v>
      </c>
      <c r="K388" t="s">
        <v>225</v>
      </c>
    </row>
    <row r="389" spans="1:11">
      <c r="A389" s="69" t="s">
        <v>5481</v>
      </c>
      <c r="B389" t="s">
        <v>55</v>
      </c>
      <c r="C389" t="s">
        <v>3147</v>
      </c>
      <c r="D389" t="s">
        <v>36</v>
      </c>
      <c r="E389" t="s">
        <v>3125</v>
      </c>
      <c r="G389" t="s">
        <v>5874</v>
      </c>
      <c r="H389" t="s">
        <v>3125</v>
      </c>
      <c r="I389" t="s">
        <v>4637</v>
      </c>
      <c r="J389" t="s">
        <v>224</v>
      </c>
      <c r="K389" t="s">
        <v>225</v>
      </c>
    </row>
    <row r="390" spans="1:11">
      <c r="A390" s="69" t="s">
        <v>5481</v>
      </c>
      <c r="B390" t="s">
        <v>55</v>
      </c>
      <c r="C390" t="s">
        <v>3148</v>
      </c>
      <c r="D390" t="s">
        <v>33</v>
      </c>
      <c r="E390" t="s">
        <v>3125</v>
      </c>
      <c r="G390" t="s">
        <v>5874</v>
      </c>
      <c r="H390" t="s">
        <v>3125</v>
      </c>
      <c r="I390" t="s">
        <v>4637</v>
      </c>
      <c r="J390" t="s">
        <v>224</v>
      </c>
      <c r="K390" t="s">
        <v>225</v>
      </c>
    </row>
    <row r="391" spans="1:11">
      <c r="A391" s="69" t="s">
        <v>5481</v>
      </c>
      <c r="B391" t="s">
        <v>59</v>
      </c>
      <c r="C391" t="s">
        <v>3150</v>
      </c>
      <c r="D391" t="s">
        <v>35</v>
      </c>
      <c r="E391" t="s">
        <v>217</v>
      </c>
      <c r="G391" t="s">
        <v>5874</v>
      </c>
      <c r="H391" t="s">
        <v>217</v>
      </c>
      <c r="I391" t="s">
        <v>4641</v>
      </c>
      <c r="J391" t="s">
        <v>224</v>
      </c>
      <c r="K391" t="s">
        <v>225</v>
      </c>
    </row>
    <row r="392" spans="1:11">
      <c r="A392" s="69" t="s">
        <v>5481</v>
      </c>
      <c r="B392" t="s">
        <v>59</v>
      </c>
      <c r="C392" t="s">
        <v>3151</v>
      </c>
      <c r="D392" t="s">
        <v>35</v>
      </c>
      <c r="E392" t="s">
        <v>217</v>
      </c>
      <c r="F392" t="s">
        <v>3152</v>
      </c>
      <c r="G392" t="s">
        <v>5874</v>
      </c>
      <c r="H392" t="s">
        <v>217</v>
      </c>
      <c r="I392" t="s">
        <v>4641</v>
      </c>
      <c r="J392" t="s">
        <v>224</v>
      </c>
      <c r="K392" t="s">
        <v>225</v>
      </c>
    </row>
    <row r="393" spans="1:11">
      <c r="A393" s="69" t="s">
        <v>5481</v>
      </c>
      <c r="B393" t="s">
        <v>59</v>
      </c>
      <c r="C393" t="s">
        <v>3153</v>
      </c>
      <c r="D393" t="s">
        <v>38</v>
      </c>
      <c r="E393" t="s">
        <v>3154</v>
      </c>
      <c r="F393" t="s">
        <v>3155</v>
      </c>
      <c r="G393" t="s">
        <v>5874</v>
      </c>
      <c r="H393" t="s">
        <v>217</v>
      </c>
      <c r="I393" t="s">
        <v>4641</v>
      </c>
      <c r="J393" t="s">
        <v>224</v>
      </c>
      <c r="K393" t="s">
        <v>225</v>
      </c>
    </row>
    <row r="394" spans="1:11">
      <c r="A394" s="69" t="s">
        <v>5481</v>
      </c>
      <c r="B394" t="s">
        <v>59</v>
      </c>
      <c r="C394" t="s">
        <v>3156</v>
      </c>
      <c r="D394" t="s">
        <v>40</v>
      </c>
      <c r="E394" t="s">
        <v>3157</v>
      </c>
      <c r="F394" t="s">
        <v>3158</v>
      </c>
      <c r="G394" t="s">
        <v>5870</v>
      </c>
      <c r="H394" t="s">
        <v>217</v>
      </c>
      <c r="I394" t="s">
        <v>4641</v>
      </c>
    </row>
    <row r="395" spans="1:11">
      <c r="A395" s="69" t="s">
        <v>5481</v>
      </c>
      <c r="B395" t="s">
        <v>59</v>
      </c>
      <c r="C395" t="s">
        <v>3159</v>
      </c>
      <c r="D395" t="s">
        <v>42</v>
      </c>
      <c r="E395" t="s">
        <v>217</v>
      </c>
      <c r="F395" t="s">
        <v>3160</v>
      </c>
      <c r="G395" t="s">
        <v>5874</v>
      </c>
      <c r="H395" t="s">
        <v>217</v>
      </c>
      <c r="I395" t="s">
        <v>4641</v>
      </c>
      <c r="J395" t="s">
        <v>224</v>
      </c>
      <c r="K395" t="s">
        <v>225</v>
      </c>
    </row>
    <row r="396" spans="1:11">
      <c r="A396" s="69" t="s">
        <v>5481</v>
      </c>
      <c r="B396" t="s">
        <v>59</v>
      </c>
      <c r="C396" t="s">
        <v>3161</v>
      </c>
      <c r="D396" t="s">
        <v>44</v>
      </c>
      <c r="E396" t="s">
        <v>217</v>
      </c>
      <c r="F396" t="s">
        <v>3162</v>
      </c>
      <c r="G396" t="s">
        <v>5874</v>
      </c>
      <c r="H396" t="s">
        <v>217</v>
      </c>
      <c r="I396" t="s">
        <v>4641</v>
      </c>
      <c r="J396" t="s">
        <v>224</v>
      </c>
      <c r="K396" t="s">
        <v>225</v>
      </c>
    </row>
    <row r="397" spans="1:11">
      <c r="A397" s="69" t="s">
        <v>5481</v>
      </c>
      <c r="B397" t="s">
        <v>59</v>
      </c>
      <c r="C397" t="s">
        <v>3163</v>
      </c>
      <c r="D397" t="s">
        <v>44</v>
      </c>
      <c r="E397" t="s">
        <v>217</v>
      </c>
      <c r="F397" t="s">
        <v>3164</v>
      </c>
      <c r="G397" t="s">
        <v>5874</v>
      </c>
      <c r="H397" t="s">
        <v>217</v>
      </c>
      <c r="I397" t="s">
        <v>4641</v>
      </c>
      <c r="J397" t="s">
        <v>224</v>
      </c>
      <c r="K397" t="s">
        <v>225</v>
      </c>
    </row>
    <row r="398" spans="1:11">
      <c r="A398" s="69" t="s">
        <v>5481</v>
      </c>
      <c r="B398" t="s">
        <v>59</v>
      </c>
      <c r="C398" t="s">
        <v>3165</v>
      </c>
      <c r="D398" t="s">
        <v>57</v>
      </c>
      <c r="E398" t="s">
        <v>217</v>
      </c>
      <c r="F398" t="s">
        <v>3166</v>
      </c>
      <c r="G398" t="s">
        <v>5874</v>
      </c>
      <c r="H398" t="s">
        <v>217</v>
      </c>
      <c r="I398" t="s">
        <v>4641</v>
      </c>
      <c r="J398" t="s">
        <v>224</v>
      </c>
      <c r="K398" t="s">
        <v>225</v>
      </c>
    </row>
    <row r="399" spans="1:11">
      <c r="A399" s="69" t="s">
        <v>5481</v>
      </c>
      <c r="B399" t="s">
        <v>59</v>
      </c>
      <c r="C399" t="s">
        <v>3167</v>
      </c>
      <c r="D399" t="s">
        <v>56</v>
      </c>
      <c r="E399" t="s">
        <v>217</v>
      </c>
      <c r="G399" t="s">
        <v>5874</v>
      </c>
      <c r="H399" t="s">
        <v>217</v>
      </c>
      <c r="I399" t="s">
        <v>4641</v>
      </c>
      <c r="J399" t="s">
        <v>224</v>
      </c>
      <c r="K399" t="s">
        <v>225</v>
      </c>
    </row>
    <row r="400" spans="1:11">
      <c r="A400" s="69" t="s">
        <v>5481</v>
      </c>
      <c r="B400" t="s">
        <v>59</v>
      </c>
      <c r="C400" t="s">
        <v>3168</v>
      </c>
      <c r="D400" t="s">
        <v>3169</v>
      </c>
      <c r="E400" t="s">
        <v>3125</v>
      </c>
      <c r="G400" t="s">
        <v>5874</v>
      </c>
      <c r="H400" t="s">
        <v>3125</v>
      </c>
      <c r="I400" t="s">
        <v>4641</v>
      </c>
      <c r="J400" t="s">
        <v>224</v>
      </c>
      <c r="K400" t="s">
        <v>225</v>
      </c>
    </row>
    <row r="401" spans="1:11">
      <c r="A401" s="69" t="s">
        <v>5481</v>
      </c>
      <c r="B401" t="s">
        <v>70</v>
      </c>
      <c r="C401" t="s">
        <v>3171</v>
      </c>
      <c r="D401" t="s">
        <v>36</v>
      </c>
      <c r="E401" t="s">
        <v>3125</v>
      </c>
      <c r="F401" t="s">
        <v>3172</v>
      </c>
      <c r="G401" t="s">
        <v>5874</v>
      </c>
      <c r="H401" t="s">
        <v>3125</v>
      </c>
      <c r="I401" t="s">
        <v>4645</v>
      </c>
      <c r="J401" t="s">
        <v>224</v>
      </c>
      <c r="K401" t="s">
        <v>225</v>
      </c>
    </row>
    <row r="402" spans="1:11">
      <c r="A402" s="69" t="s">
        <v>5481</v>
      </c>
      <c r="B402" t="s">
        <v>70</v>
      </c>
      <c r="C402" t="s">
        <v>3173</v>
      </c>
      <c r="D402" t="s">
        <v>38</v>
      </c>
      <c r="E402" t="s">
        <v>3125</v>
      </c>
      <c r="F402" t="s">
        <v>3174</v>
      </c>
      <c r="G402" t="s">
        <v>5874</v>
      </c>
      <c r="H402" t="s">
        <v>3125</v>
      </c>
      <c r="I402" t="s">
        <v>4645</v>
      </c>
      <c r="J402" t="s">
        <v>224</v>
      </c>
      <c r="K402" t="s">
        <v>225</v>
      </c>
    </row>
    <row r="403" spans="1:11">
      <c r="A403" s="69" t="s">
        <v>5481</v>
      </c>
      <c r="B403" t="s">
        <v>70</v>
      </c>
      <c r="C403" t="s">
        <v>3175</v>
      </c>
      <c r="D403" t="s">
        <v>42</v>
      </c>
      <c r="E403" t="s">
        <v>3176</v>
      </c>
      <c r="F403" t="s">
        <v>3177</v>
      </c>
      <c r="G403" t="s">
        <v>5874</v>
      </c>
      <c r="H403" t="s">
        <v>217</v>
      </c>
      <c r="I403" t="s">
        <v>4645</v>
      </c>
      <c r="J403" t="s">
        <v>224</v>
      </c>
      <c r="K403" t="s">
        <v>225</v>
      </c>
    </row>
    <row r="404" spans="1:11">
      <c r="A404" s="69" t="s">
        <v>5481</v>
      </c>
      <c r="B404" t="s">
        <v>70</v>
      </c>
      <c r="C404" t="s">
        <v>2890</v>
      </c>
      <c r="D404" t="s">
        <v>42</v>
      </c>
      <c r="E404" t="s">
        <v>2847</v>
      </c>
      <c r="F404" t="s">
        <v>2891</v>
      </c>
      <c r="G404" t="s">
        <v>5874</v>
      </c>
      <c r="H404" t="s">
        <v>3416</v>
      </c>
      <c r="I404" t="s">
        <v>4645</v>
      </c>
      <c r="J404" t="s">
        <v>224</v>
      </c>
      <c r="K404" t="s">
        <v>225</v>
      </c>
    </row>
    <row r="405" spans="1:11">
      <c r="A405" s="69" t="s">
        <v>5481</v>
      </c>
      <c r="B405" t="s">
        <v>70</v>
      </c>
      <c r="C405" t="s">
        <v>3178</v>
      </c>
      <c r="D405" t="s">
        <v>44</v>
      </c>
      <c r="E405" t="s">
        <v>217</v>
      </c>
      <c r="F405" t="s">
        <v>3179</v>
      </c>
      <c r="G405" t="s">
        <v>5874</v>
      </c>
      <c r="H405" t="s">
        <v>217</v>
      </c>
      <c r="I405" t="s">
        <v>4645</v>
      </c>
      <c r="J405" t="s">
        <v>224</v>
      </c>
      <c r="K405" t="s">
        <v>225</v>
      </c>
    </row>
    <row r="406" spans="1:11">
      <c r="A406" s="69" t="s">
        <v>5481</v>
      </c>
      <c r="B406" t="s">
        <v>70</v>
      </c>
      <c r="C406" t="s">
        <v>3180</v>
      </c>
      <c r="D406" t="s">
        <v>44</v>
      </c>
      <c r="E406" t="s">
        <v>217</v>
      </c>
      <c r="G406" t="s">
        <v>5874</v>
      </c>
      <c r="H406" t="s">
        <v>217</v>
      </c>
      <c r="I406" t="s">
        <v>4645</v>
      </c>
      <c r="J406" t="s">
        <v>224</v>
      </c>
      <c r="K406" t="s">
        <v>225</v>
      </c>
    </row>
    <row r="407" spans="1:11">
      <c r="A407" s="69" t="s">
        <v>5481</v>
      </c>
      <c r="B407" t="s">
        <v>70</v>
      </c>
      <c r="C407" t="s">
        <v>2896</v>
      </c>
      <c r="D407" t="s">
        <v>44</v>
      </c>
      <c r="E407" t="s">
        <v>2897</v>
      </c>
      <c r="F407" t="s">
        <v>2898</v>
      </c>
      <c r="G407" t="s">
        <v>5870</v>
      </c>
      <c r="H407" t="s">
        <v>217</v>
      </c>
      <c r="I407" t="s">
        <v>4645</v>
      </c>
    </row>
    <row r="408" spans="1:11">
      <c r="A408" s="69" t="s">
        <v>5481</v>
      </c>
      <c r="B408" t="s">
        <v>70</v>
      </c>
      <c r="C408" t="s">
        <v>2899</v>
      </c>
      <c r="D408" t="s">
        <v>56</v>
      </c>
      <c r="E408" t="s">
        <v>2847</v>
      </c>
      <c r="F408" t="s">
        <v>2891</v>
      </c>
      <c r="G408" t="s">
        <v>5874</v>
      </c>
      <c r="H408" t="s">
        <v>3416</v>
      </c>
      <c r="I408" t="s">
        <v>4645</v>
      </c>
      <c r="J408" t="s">
        <v>224</v>
      </c>
      <c r="K408" t="s">
        <v>225</v>
      </c>
    </row>
    <row r="409" spans="1:11">
      <c r="A409" s="69" t="s">
        <v>5481</v>
      </c>
      <c r="B409" t="s">
        <v>70</v>
      </c>
      <c r="C409" t="s">
        <v>3053</v>
      </c>
      <c r="D409" t="s">
        <v>57</v>
      </c>
      <c r="E409" t="s">
        <v>3054</v>
      </c>
      <c r="F409" t="s">
        <v>3056</v>
      </c>
      <c r="G409" t="s">
        <v>5870</v>
      </c>
      <c r="H409" t="s">
        <v>3125</v>
      </c>
      <c r="I409" t="s">
        <v>4645</v>
      </c>
    </row>
    <row r="410" spans="1:11">
      <c r="A410" s="69" t="s">
        <v>5481</v>
      </c>
      <c r="B410" t="s">
        <v>70</v>
      </c>
      <c r="C410" t="s">
        <v>2902</v>
      </c>
      <c r="D410" t="s">
        <v>35</v>
      </c>
      <c r="E410" t="s">
        <v>2847</v>
      </c>
      <c r="G410" t="s">
        <v>5874</v>
      </c>
      <c r="H410" t="s">
        <v>3416</v>
      </c>
      <c r="I410" t="s">
        <v>4645</v>
      </c>
      <c r="J410" t="s">
        <v>224</v>
      </c>
      <c r="K410" t="s">
        <v>225</v>
      </c>
    </row>
    <row r="411" spans="1:11">
      <c r="A411" s="69" t="s">
        <v>5481</v>
      </c>
      <c r="B411" t="s">
        <v>106</v>
      </c>
      <c r="C411" t="s">
        <v>3182</v>
      </c>
      <c r="D411" t="s">
        <v>38</v>
      </c>
      <c r="E411" t="s">
        <v>217</v>
      </c>
      <c r="F411" t="s">
        <v>3183</v>
      </c>
      <c r="G411" t="s">
        <v>5874</v>
      </c>
      <c r="H411" t="s">
        <v>217</v>
      </c>
      <c r="I411" t="s">
        <v>4649</v>
      </c>
      <c r="J411" t="s">
        <v>224</v>
      </c>
      <c r="K411" t="s">
        <v>225</v>
      </c>
    </row>
    <row r="412" spans="1:11">
      <c r="A412" s="69" t="s">
        <v>5481</v>
      </c>
      <c r="B412" t="s">
        <v>106</v>
      </c>
      <c r="C412" t="s">
        <v>2911</v>
      </c>
      <c r="D412" t="s">
        <v>40</v>
      </c>
      <c r="E412" t="s">
        <v>2847</v>
      </c>
      <c r="G412" t="s">
        <v>5874</v>
      </c>
      <c r="H412" t="s">
        <v>3416</v>
      </c>
      <c r="I412" t="s">
        <v>4649</v>
      </c>
      <c r="J412" t="s">
        <v>224</v>
      </c>
      <c r="K412" t="s">
        <v>225</v>
      </c>
    </row>
    <row r="413" spans="1:11">
      <c r="A413" s="69" t="s">
        <v>5481</v>
      </c>
      <c r="B413" t="s">
        <v>106</v>
      </c>
      <c r="C413" t="s">
        <v>3184</v>
      </c>
      <c r="D413" t="s">
        <v>40</v>
      </c>
      <c r="E413" t="s">
        <v>3125</v>
      </c>
      <c r="F413" t="s">
        <v>3185</v>
      </c>
      <c r="G413" t="s">
        <v>5874</v>
      </c>
      <c r="H413" t="s">
        <v>3125</v>
      </c>
      <c r="I413" t="s">
        <v>4649</v>
      </c>
      <c r="J413" t="s">
        <v>224</v>
      </c>
      <c r="K413" t="s">
        <v>225</v>
      </c>
    </row>
    <row r="414" spans="1:11">
      <c r="A414" s="69" t="s">
        <v>5481</v>
      </c>
      <c r="B414" t="s">
        <v>106</v>
      </c>
      <c r="C414" t="s">
        <v>3186</v>
      </c>
      <c r="D414" t="s">
        <v>40</v>
      </c>
      <c r="E414" t="s">
        <v>217</v>
      </c>
      <c r="F414" t="s">
        <v>3187</v>
      </c>
      <c r="G414" t="s">
        <v>5874</v>
      </c>
      <c r="H414" t="s">
        <v>217</v>
      </c>
      <c r="I414" t="s">
        <v>4649</v>
      </c>
      <c r="J414" t="s">
        <v>224</v>
      </c>
      <c r="K414" t="s">
        <v>225</v>
      </c>
    </row>
    <row r="415" spans="1:11">
      <c r="A415" s="69" t="s">
        <v>5481</v>
      </c>
      <c r="B415" t="s">
        <v>106</v>
      </c>
      <c r="C415" t="s">
        <v>3188</v>
      </c>
      <c r="D415" t="s">
        <v>42</v>
      </c>
      <c r="E415" t="s">
        <v>3125</v>
      </c>
      <c r="F415" t="s">
        <v>3189</v>
      </c>
      <c r="G415" t="s">
        <v>5874</v>
      </c>
      <c r="H415" t="s">
        <v>3125</v>
      </c>
      <c r="I415" t="s">
        <v>4649</v>
      </c>
      <c r="J415" t="s">
        <v>224</v>
      </c>
      <c r="K415" t="s">
        <v>225</v>
      </c>
    </row>
    <row r="416" spans="1:11">
      <c r="A416" s="69" t="s">
        <v>5481</v>
      </c>
      <c r="B416" t="s">
        <v>106</v>
      </c>
      <c r="C416" t="s">
        <v>3190</v>
      </c>
      <c r="D416" t="s">
        <v>44</v>
      </c>
      <c r="E416" t="s">
        <v>217</v>
      </c>
      <c r="F416" t="s">
        <v>3191</v>
      </c>
      <c r="G416" t="s">
        <v>5874</v>
      </c>
      <c r="H416" t="s">
        <v>217</v>
      </c>
      <c r="I416" t="s">
        <v>4649</v>
      </c>
      <c r="J416" t="s">
        <v>224</v>
      </c>
      <c r="K416" t="s">
        <v>225</v>
      </c>
    </row>
    <row r="417" spans="1:11">
      <c r="A417" s="69" t="s">
        <v>5481</v>
      </c>
      <c r="B417" t="s">
        <v>106</v>
      </c>
      <c r="C417" t="s">
        <v>3192</v>
      </c>
      <c r="D417" t="s">
        <v>44</v>
      </c>
      <c r="E417" t="s">
        <v>217</v>
      </c>
      <c r="F417" t="s">
        <v>3193</v>
      </c>
      <c r="G417" t="s">
        <v>5874</v>
      </c>
      <c r="H417" t="s">
        <v>217</v>
      </c>
      <c r="I417" t="s">
        <v>4649</v>
      </c>
      <c r="J417" t="s">
        <v>224</v>
      </c>
      <c r="K417" t="s">
        <v>225</v>
      </c>
    </row>
    <row r="418" spans="1:11">
      <c r="A418" s="69" t="s">
        <v>5481</v>
      </c>
      <c r="B418" t="s">
        <v>106</v>
      </c>
      <c r="C418" t="s">
        <v>3194</v>
      </c>
      <c r="D418" t="s">
        <v>56</v>
      </c>
      <c r="E418" t="s">
        <v>3195</v>
      </c>
      <c r="F418" t="s">
        <v>3196</v>
      </c>
      <c r="G418" t="s">
        <v>5874</v>
      </c>
      <c r="H418" t="s">
        <v>217</v>
      </c>
      <c r="I418" t="s">
        <v>4649</v>
      </c>
      <c r="J418" t="s">
        <v>224</v>
      </c>
      <c r="K418" t="s">
        <v>225</v>
      </c>
    </row>
    <row r="419" spans="1:11">
      <c r="A419" s="69" t="s">
        <v>5481</v>
      </c>
      <c r="B419" t="s">
        <v>106</v>
      </c>
      <c r="C419" t="s">
        <v>3197</v>
      </c>
      <c r="D419" t="s">
        <v>56</v>
      </c>
      <c r="E419" t="s">
        <v>3125</v>
      </c>
      <c r="F419" t="s">
        <v>3198</v>
      </c>
      <c r="G419" t="s">
        <v>5874</v>
      </c>
      <c r="H419" t="s">
        <v>3125</v>
      </c>
      <c r="I419" t="s">
        <v>4649</v>
      </c>
      <c r="J419" t="s">
        <v>224</v>
      </c>
      <c r="K419" t="s">
        <v>225</v>
      </c>
    </row>
    <row r="420" spans="1:11">
      <c r="A420" s="69" t="s">
        <v>5481</v>
      </c>
      <c r="B420" t="s">
        <v>106</v>
      </c>
      <c r="C420" t="s">
        <v>3199</v>
      </c>
      <c r="D420" t="s">
        <v>56</v>
      </c>
      <c r="E420" t="s">
        <v>3200</v>
      </c>
      <c r="F420" t="s">
        <v>3201</v>
      </c>
      <c r="G420" t="s">
        <v>5874</v>
      </c>
      <c r="H420" t="s">
        <v>3125</v>
      </c>
      <c r="I420" t="s">
        <v>4649</v>
      </c>
      <c r="J420" t="s">
        <v>224</v>
      </c>
      <c r="K420" t="s">
        <v>225</v>
      </c>
    </row>
    <row r="421" spans="1:11">
      <c r="A421" s="69" t="s">
        <v>5481</v>
      </c>
      <c r="B421" t="s">
        <v>106</v>
      </c>
      <c r="C421" t="s">
        <v>3202</v>
      </c>
      <c r="D421" t="s">
        <v>57</v>
      </c>
      <c r="E421" t="s">
        <v>3125</v>
      </c>
      <c r="F421" t="s">
        <v>3203</v>
      </c>
      <c r="G421" t="s">
        <v>5874</v>
      </c>
      <c r="H421" t="s">
        <v>3125</v>
      </c>
      <c r="I421" t="s">
        <v>4649</v>
      </c>
      <c r="J421" t="s">
        <v>224</v>
      </c>
      <c r="K421" t="s">
        <v>225</v>
      </c>
    </row>
    <row r="422" spans="1:11">
      <c r="A422" s="69" t="s">
        <v>5481</v>
      </c>
      <c r="B422" t="s">
        <v>106</v>
      </c>
      <c r="C422" t="s">
        <v>2913</v>
      </c>
      <c r="D422" t="s">
        <v>57</v>
      </c>
      <c r="E422" t="s">
        <v>2847</v>
      </c>
      <c r="F422" t="s">
        <v>2914</v>
      </c>
      <c r="G422" t="s">
        <v>5874</v>
      </c>
      <c r="H422" t="s">
        <v>3416</v>
      </c>
      <c r="I422" t="s">
        <v>4649</v>
      </c>
      <c r="J422" t="s">
        <v>224</v>
      </c>
      <c r="K422" t="s">
        <v>225</v>
      </c>
    </row>
    <row r="423" spans="1:11">
      <c r="A423" s="69" t="s">
        <v>5481</v>
      </c>
      <c r="B423" t="s">
        <v>106</v>
      </c>
      <c r="C423" t="s">
        <v>3204</v>
      </c>
      <c r="D423" t="s">
        <v>58</v>
      </c>
      <c r="E423" t="s">
        <v>217</v>
      </c>
      <c r="F423" t="s">
        <v>3205</v>
      </c>
      <c r="G423" t="s">
        <v>5874</v>
      </c>
      <c r="H423" t="s">
        <v>217</v>
      </c>
      <c r="I423" t="s">
        <v>4649</v>
      </c>
      <c r="J423" t="s">
        <v>224</v>
      </c>
      <c r="K423" t="s">
        <v>225</v>
      </c>
    </row>
    <row r="424" spans="1:11">
      <c r="A424" s="69" t="s">
        <v>5481</v>
      </c>
      <c r="B424" t="s">
        <v>106</v>
      </c>
      <c r="C424" t="s">
        <v>3065</v>
      </c>
      <c r="E424" t="s">
        <v>3066</v>
      </c>
      <c r="F424" t="s">
        <v>3067</v>
      </c>
      <c r="G424" t="s">
        <v>5870</v>
      </c>
      <c r="H424" t="s">
        <v>217</v>
      </c>
      <c r="I424" t="s">
        <v>4649</v>
      </c>
    </row>
    <row r="425" spans="1:11">
      <c r="A425" s="69" t="s">
        <v>5481</v>
      </c>
      <c r="B425" t="s">
        <v>72</v>
      </c>
      <c r="C425" t="s">
        <v>3207</v>
      </c>
      <c r="D425" t="s">
        <v>36</v>
      </c>
      <c r="E425" t="s">
        <v>3125</v>
      </c>
      <c r="F425" t="s">
        <v>3208</v>
      </c>
      <c r="G425" t="s">
        <v>5874</v>
      </c>
      <c r="H425" t="s">
        <v>3125</v>
      </c>
      <c r="I425" t="s">
        <v>4653</v>
      </c>
      <c r="J425" t="s">
        <v>224</v>
      </c>
      <c r="K425" t="s">
        <v>225</v>
      </c>
    </row>
    <row r="426" spans="1:11">
      <c r="A426" s="69" t="s">
        <v>5481</v>
      </c>
      <c r="B426" t="s">
        <v>72</v>
      </c>
      <c r="C426" t="s">
        <v>3209</v>
      </c>
      <c r="D426" t="s">
        <v>36</v>
      </c>
      <c r="E426" t="s">
        <v>217</v>
      </c>
      <c r="F426" t="s">
        <v>3210</v>
      </c>
      <c r="G426" t="s">
        <v>5874</v>
      </c>
      <c r="H426" t="s">
        <v>217</v>
      </c>
      <c r="I426" t="s">
        <v>4653</v>
      </c>
      <c r="J426" t="s">
        <v>224</v>
      </c>
      <c r="K426" t="s">
        <v>225</v>
      </c>
    </row>
    <row r="427" spans="1:11">
      <c r="A427" s="69" t="s">
        <v>5481</v>
      </c>
      <c r="B427" t="s">
        <v>72</v>
      </c>
      <c r="C427" t="s">
        <v>3211</v>
      </c>
      <c r="D427" t="s">
        <v>36</v>
      </c>
      <c r="E427" t="s">
        <v>3125</v>
      </c>
      <c r="F427" t="s">
        <v>3212</v>
      </c>
      <c r="G427" t="s">
        <v>5874</v>
      </c>
      <c r="H427" t="s">
        <v>3125</v>
      </c>
      <c r="I427" t="s">
        <v>4653</v>
      </c>
      <c r="J427" t="s">
        <v>224</v>
      </c>
      <c r="K427" t="s">
        <v>225</v>
      </c>
    </row>
    <row r="428" spans="1:11">
      <c r="A428" s="69" t="s">
        <v>5481</v>
      </c>
      <c r="B428" t="s">
        <v>72</v>
      </c>
      <c r="C428" t="s">
        <v>3213</v>
      </c>
      <c r="D428" t="s">
        <v>36</v>
      </c>
      <c r="E428" t="s">
        <v>217</v>
      </c>
      <c r="F428" t="s">
        <v>3214</v>
      </c>
      <c r="G428" t="s">
        <v>5874</v>
      </c>
      <c r="H428" t="s">
        <v>217</v>
      </c>
      <c r="I428" t="s">
        <v>4653</v>
      </c>
      <c r="J428" t="s">
        <v>224</v>
      </c>
      <c r="K428" t="s">
        <v>225</v>
      </c>
    </row>
    <row r="429" spans="1:11">
      <c r="A429" s="69" t="s">
        <v>5481</v>
      </c>
      <c r="B429" t="s">
        <v>72</v>
      </c>
      <c r="C429" t="s">
        <v>3215</v>
      </c>
      <c r="D429" t="s">
        <v>40</v>
      </c>
      <c r="E429" t="s">
        <v>3125</v>
      </c>
      <c r="F429" t="s">
        <v>3216</v>
      </c>
      <c r="G429" t="s">
        <v>5874</v>
      </c>
      <c r="H429" t="s">
        <v>3125</v>
      </c>
      <c r="I429" t="s">
        <v>4653</v>
      </c>
      <c r="J429" t="s">
        <v>224</v>
      </c>
      <c r="K429" t="s">
        <v>225</v>
      </c>
    </row>
    <row r="430" spans="1:11">
      <c r="A430" s="69" t="s">
        <v>5481</v>
      </c>
      <c r="B430" t="s">
        <v>72</v>
      </c>
      <c r="C430" t="s">
        <v>3217</v>
      </c>
      <c r="D430" t="s">
        <v>40</v>
      </c>
      <c r="E430" t="s">
        <v>217</v>
      </c>
      <c r="F430" t="s">
        <v>3218</v>
      </c>
      <c r="G430" t="s">
        <v>5874</v>
      </c>
      <c r="H430" t="s">
        <v>217</v>
      </c>
      <c r="I430" t="s">
        <v>4653</v>
      </c>
      <c r="J430" t="s">
        <v>224</v>
      </c>
      <c r="K430" t="s">
        <v>225</v>
      </c>
    </row>
    <row r="431" spans="1:11">
      <c r="A431" s="69" t="s">
        <v>5481</v>
      </c>
      <c r="B431" t="s">
        <v>72</v>
      </c>
      <c r="C431" t="s">
        <v>3219</v>
      </c>
      <c r="D431" t="s">
        <v>42</v>
      </c>
      <c r="E431" t="s">
        <v>3125</v>
      </c>
      <c r="F431" t="s">
        <v>3220</v>
      </c>
      <c r="G431" t="s">
        <v>5874</v>
      </c>
      <c r="H431" t="s">
        <v>3125</v>
      </c>
      <c r="I431" t="s">
        <v>4653</v>
      </c>
      <c r="J431" t="s">
        <v>224</v>
      </c>
      <c r="K431" t="s">
        <v>225</v>
      </c>
    </row>
    <row r="432" spans="1:11">
      <c r="A432" s="69" t="s">
        <v>5481</v>
      </c>
      <c r="B432" t="s">
        <v>72</v>
      </c>
      <c r="C432" t="s">
        <v>2921</v>
      </c>
      <c r="D432" t="s">
        <v>42</v>
      </c>
      <c r="E432" t="s">
        <v>2922</v>
      </c>
      <c r="F432" t="s">
        <v>2923</v>
      </c>
      <c r="G432" t="s">
        <v>5874</v>
      </c>
      <c r="H432" t="s">
        <v>3422</v>
      </c>
      <c r="I432" t="s">
        <v>4653</v>
      </c>
      <c r="J432" t="s">
        <v>224</v>
      </c>
      <c r="K432" t="s">
        <v>225</v>
      </c>
    </row>
    <row r="433" spans="1:11">
      <c r="A433" s="69" t="s">
        <v>5481</v>
      </c>
      <c r="B433" t="s">
        <v>72</v>
      </c>
      <c r="C433" t="s">
        <v>3222</v>
      </c>
      <c r="D433" t="s">
        <v>44</v>
      </c>
      <c r="E433" t="s">
        <v>3125</v>
      </c>
      <c r="F433" t="s">
        <v>3223</v>
      </c>
      <c r="G433" t="s">
        <v>5874</v>
      </c>
      <c r="H433" t="s">
        <v>3125</v>
      </c>
      <c r="I433" t="s">
        <v>4653</v>
      </c>
      <c r="J433" t="s">
        <v>224</v>
      </c>
      <c r="K433" t="s">
        <v>225</v>
      </c>
    </row>
    <row r="434" spans="1:11">
      <c r="A434" s="69" t="s">
        <v>5481</v>
      </c>
      <c r="B434" t="s">
        <v>72</v>
      </c>
      <c r="C434" t="s">
        <v>2924</v>
      </c>
      <c r="D434" t="s">
        <v>44</v>
      </c>
      <c r="E434" t="s">
        <v>2847</v>
      </c>
      <c r="F434" t="s">
        <v>2925</v>
      </c>
      <c r="G434" t="s">
        <v>5874</v>
      </c>
      <c r="H434" t="s">
        <v>3416</v>
      </c>
      <c r="I434" t="s">
        <v>4653</v>
      </c>
      <c r="J434" t="s">
        <v>224</v>
      </c>
      <c r="K434" t="s">
        <v>225</v>
      </c>
    </row>
    <row r="435" spans="1:11">
      <c r="A435" s="69" t="s">
        <v>5481</v>
      </c>
      <c r="B435" t="s">
        <v>72</v>
      </c>
      <c r="C435" t="s">
        <v>3224</v>
      </c>
      <c r="D435" t="s">
        <v>44</v>
      </c>
      <c r="E435" t="s">
        <v>3125</v>
      </c>
      <c r="F435" t="s">
        <v>3225</v>
      </c>
      <c r="G435" t="s">
        <v>5874</v>
      </c>
      <c r="H435" t="s">
        <v>3125</v>
      </c>
      <c r="I435" t="s">
        <v>4653</v>
      </c>
      <c r="J435" t="s">
        <v>224</v>
      </c>
      <c r="K435" t="s">
        <v>225</v>
      </c>
    </row>
    <row r="436" spans="1:11">
      <c r="A436" s="69" t="s">
        <v>5481</v>
      </c>
      <c r="B436" t="s">
        <v>72</v>
      </c>
      <c r="C436" t="s">
        <v>3226</v>
      </c>
      <c r="D436" t="s">
        <v>56</v>
      </c>
      <c r="E436" t="s">
        <v>3125</v>
      </c>
      <c r="F436" t="s">
        <v>3227</v>
      </c>
      <c r="G436" t="s">
        <v>5874</v>
      </c>
      <c r="H436" t="s">
        <v>3125</v>
      </c>
      <c r="I436" t="s">
        <v>4653</v>
      </c>
      <c r="J436" t="s">
        <v>224</v>
      </c>
      <c r="K436" t="s">
        <v>225</v>
      </c>
    </row>
    <row r="437" spans="1:11">
      <c r="A437" s="69" t="s">
        <v>5481</v>
      </c>
      <c r="B437" t="s">
        <v>72</v>
      </c>
      <c r="C437" t="s">
        <v>3228</v>
      </c>
      <c r="D437" t="s">
        <v>57</v>
      </c>
      <c r="E437" t="s">
        <v>3125</v>
      </c>
      <c r="F437" t="s">
        <v>3229</v>
      </c>
      <c r="G437" t="s">
        <v>5874</v>
      </c>
      <c r="H437" t="s">
        <v>3125</v>
      </c>
      <c r="I437" t="s">
        <v>4653</v>
      </c>
      <c r="J437" t="s">
        <v>224</v>
      </c>
      <c r="K437" t="s">
        <v>225</v>
      </c>
    </row>
    <row r="438" spans="1:11">
      <c r="A438" s="69" t="s">
        <v>5481</v>
      </c>
      <c r="B438" t="s">
        <v>72</v>
      </c>
      <c r="C438" t="s">
        <v>3082</v>
      </c>
      <c r="D438" t="s">
        <v>2876</v>
      </c>
      <c r="E438" t="s">
        <v>3083</v>
      </c>
      <c r="F438" t="s">
        <v>3084</v>
      </c>
      <c r="G438" t="s">
        <v>5874</v>
      </c>
      <c r="H438" t="s">
        <v>3125</v>
      </c>
      <c r="I438" t="s">
        <v>4653</v>
      </c>
      <c r="J438" t="s">
        <v>224</v>
      </c>
      <c r="K438" t="s">
        <v>225</v>
      </c>
    </row>
    <row r="439" spans="1:11">
      <c r="A439" s="69" t="s">
        <v>5481</v>
      </c>
      <c r="B439" t="s">
        <v>72</v>
      </c>
      <c r="C439" t="s">
        <v>3230</v>
      </c>
      <c r="D439" t="s">
        <v>3231</v>
      </c>
      <c r="E439" t="s">
        <v>3125</v>
      </c>
      <c r="G439" t="s">
        <v>5874</v>
      </c>
      <c r="H439" t="s">
        <v>3125</v>
      </c>
      <c r="I439" t="s">
        <v>4653</v>
      </c>
      <c r="J439" t="s">
        <v>224</v>
      </c>
      <c r="K439" t="s">
        <v>225</v>
      </c>
    </row>
    <row r="440" spans="1:11">
      <c r="A440" s="69" t="s">
        <v>5481</v>
      </c>
      <c r="B440" t="s">
        <v>72</v>
      </c>
      <c r="C440" t="s">
        <v>3232</v>
      </c>
      <c r="D440" t="s">
        <v>36</v>
      </c>
      <c r="E440" t="s">
        <v>3125</v>
      </c>
      <c r="G440" t="s">
        <v>5874</v>
      </c>
      <c r="H440" t="s">
        <v>3125</v>
      </c>
      <c r="I440" t="s">
        <v>4653</v>
      </c>
      <c r="J440" t="s">
        <v>224</v>
      </c>
      <c r="K440" t="s">
        <v>225</v>
      </c>
    </row>
    <row r="441" spans="1:11">
      <c r="A441" s="69" t="s">
        <v>5481</v>
      </c>
      <c r="B441" t="s">
        <v>72</v>
      </c>
      <c r="C441" t="s">
        <v>3233</v>
      </c>
      <c r="D441" t="s">
        <v>3234</v>
      </c>
      <c r="E441" t="s">
        <v>217</v>
      </c>
      <c r="G441" t="s">
        <v>5874</v>
      </c>
      <c r="H441" t="s">
        <v>217</v>
      </c>
      <c r="I441" t="s">
        <v>4653</v>
      </c>
      <c r="J441" t="s">
        <v>224</v>
      </c>
      <c r="K441" t="s">
        <v>225</v>
      </c>
    </row>
    <row r="442" spans="1:11">
      <c r="A442" s="69" t="s">
        <v>5481</v>
      </c>
      <c r="B442" t="s">
        <v>78</v>
      </c>
      <c r="C442" t="s">
        <v>3236</v>
      </c>
      <c r="D442" t="s">
        <v>35</v>
      </c>
      <c r="E442" t="s">
        <v>217</v>
      </c>
      <c r="F442" t="s">
        <v>3237</v>
      </c>
      <c r="G442" t="s">
        <v>5874</v>
      </c>
      <c r="H442" t="s">
        <v>217</v>
      </c>
      <c r="I442" t="s">
        <v>4657</v>
      </c>
      <c r="J442" t="s">
        <v>224</v>
      </c>
      <c r="K442" t="s">
        <v>225</v>
      </c>
    </row>
    <row r="443" spans="1:11">
      <c r="A443" s="69" t="s">
        <v>5481</v>
      </c>
      <c r="B443" t="s">
        <v>78</v>
      </c>
      <c r="C443" t="s">
        <v>3238</v>
      </c>
      <c r="D443" t="s">
        <v>33</v>
      </c>
      <c r="E443" t="s">
        <v>3125</v>
      </c>
      <c r="F443" t="s">
        <v>3239</v>
      </c>
      <c r="G443" t="s">
        <v>5874</v>
      </c>
      <c r="H443" t="s">
        <v>3125</v>
      </c>
      <c r="I443" t="s">
        <v>4657</v>
      </c>
      <c r="J443" t="s">
        <v>224</v>
      </c>
      <c r="K443" t="s">
        <v>225</v>
      </c>
    </row>
    <row r="444" spans="1:11">
      <c r="A444" s="69" t="s">
        <v>5481</v>
      </c>
      <c r="B444" t="s">
        <v>78</v>
      </c>
      <c r="C444" t="s">
        <v>3240</v>
      </c>
      <c r="D444" t="s">
        <v>40</v>
      </c>
      <c r="E444" t="s">
        <v>217</v>
      </c>
      <c r="F444" t="s">
        <v>3241</v>
      </c>
      <c r="G444" t="s">
        <v>5874</v>
      </c>
      <c r="H444" t="s">
        <v>217</v>
      </c>
      <c r="I444" t="s">
        <v>4657</v>
      </c>
      <c r="J444" t="s">
        <v>224</v>
      </c>
      <c r="K444" t="s">
        <v>225</v>
      </c>
    </row>
    <row r="445" spans="1:11">
      <c r="A445" s="69" t="s">
        <v>5481</v>
      </c>
      <c r="B445" t="s">
        <v>78</v>
      </c>
      <c r="C445" t="s">
        <v>3242</v>
      </c>
      <c r="D445" t="s">
        <v>40</v>
      </c>
      <c r="E445" t="s">
        <v>217</v>
      </c>
      <c r="F445" t="s">
        <v>3243</v>
      </c>
      <c r="G445" t="s">
        <v>5874</v>
      </c>
      <c r="H445" t="s">
        <v>217</v>
      </c>
      <c r="I445" t="s">
        <v>4657</v>
      </c>
      <c r="J445" t="s">
        <v>224</v>
      </c>
      <c r="K445" t="s">
        <v>225</v>
      </c>
    </row>
    <row r="446" spans="1:11">
      <c r="A446" s="69" t="s">
        <v>5481</v>
      </c>
      <c r="B446" t="s">
        <v>78</v>
      </c>
      <c r="C446" t="s">
        <v>3244</v>
      </c>
      <c r="D446" t="s">
        <v>40</v>
      </c>
      <c r="E446" t="s">
        <v>217</v>
      </c>
      <c r="F446" t="s">
        <v>3245</v>
      </c>
      <c r="G446" t="s">
        <v>5874</v>
      </c>
      <c r="H446" t="s">
        <v>217</v>
      </c>
      <c r="I446" t="s">
        <v>4657</v>
      </c>
      <c r="J446" t="s">
        <v>224</v>
      </c>
      <c r="K446" t="s">
        <v>225</v>
      </c>
    </row>
    <row r="447" spans="1:11">
      <c r="A447" s="69" t="s">
        <v>5481</v>
      </c>
      <c r="B447" t="s">
        <v>78</v>
      </c>
      <c r="C447" t="s">
        <v>3246</v>
      </c>
      <c r="D447" t="s">
        <v>33</v>
      </c>
      <c r="E447" t="s">
        <v>217</v>
      </c>
      <c r="F447" t="s">
        <v>3247</v>
      </c>
      <c r="G447" t="s">
        <v>5874</v>
      </c>
      <c r="H447" t="s">
        <v>217</v>
      </c>
      <c r="I447" t="s">
        <v>4657</v>
      </c>
      <c r="J447" t="s">
        <v>224</v>
      </c>
      <c r="K447" t="s">
        <v>225</v>
      </c>
    </row>
    <row r="448" spans="1:11">
      <c r="A448" s="69" t="s">
        <v>5481</v>
      </c>
      <c r="B448" t="s">
        <v>78</v>
      </c>
      <c r="C448" t="s">
        <v>2934</v>
      </c>
      <c r="D448" t="s">
        <v>44</v>
      </c>
      <c r="E448" t="s">
        <v>2935</v>
      </c>
      <c r="F448" t="s">
        <v>2937</v>
      </c>
      <c r="G448" t="s">
        <v>5870</v>
      </c>
      <c r="H448" t="s">
        <v>2599</v>
      </c>
      <c r="I448" t="s">
        <v>4657</v>
      </c>
    </row>
    <row r="449" spans="1:11">
      <c r="A449" s="69" t="s">
        <v>5481</v>
      </c>
      <c r="B449" t="s">
        <v>78</v>
      </c>
      <c r="C449" t="s">
        <v>3249</v>
      </c>
      <c r="D449" t="s">
        <v>56</v>
      </c>
      <c r="E449" t="s">
        <v>217</v>
      </c>
      <c r="F449" t="s">
        <v>3243</v>
      </c>
      <c r="G449" t="s">
        <v>5874</v>
      </c>
      <c r="H449" t="s">
        <v>217</v>
      </c>
      <c r="I449" t="s">
        <v>4657</v>
      </c>
      <c r="J449" t="s">
        <v>224</v>
      </c>
      <c r="K449" t="s">
        <v>225</v>
      </c>
    </row>
    <row r="450" spans="1:11">
      <c r="A450" s="69" t="s">
        <v>5481</v>
      </c>
      <c r="B450" t="s">
        <v>78</v>
      </c>
      <c r="C450" t="s">
        <v>3250</v>
      </c>
      <c r="D450" t="s">
        <v>57</v>
      </c>
      <c r="E450" t="s">
        <v>3125</v>
      </c>
      <c r="F450" t="s">
        <v>3251</v>
      </c>
      <c r="G450" t="s">
        <v>5874</v>
      </c>
      <c r="H450" t="s">
        <v>3125</v>
      </c>
      <c r="I450" t="s">
        <v>4657</v>
      </c>
      <c r="J450" t="s">
        <v>224</v>
      </c>
      <c r="K450" t="s">
        <v>225</v>
      </c>
    </row>
    <row r="451" spans="1:11">
      <c r="A451" s="69" t="s">
        <v>5481</v>
      </c>
      <c r="B451" t="s">
        <v>78</v>
      </c>
      <c r="C451" t="s">
        <v>3252</v>
      </c>
      <c r="D451" t="s">
        <v>57</v>
      </c>
      <c r="E451" t="s">
        <v>3125</v>
      </c>
      <c r="F451" t="s">
        <v>3253</v>
      </c>
      <c r="G451" t="s">
        <v>5874</v>
      </c>
      <c r="H451" t="s">
        <v>3125</v>
      </c>
      <c r="I451" t="s">
        <v>4657</v>
      </c>
      <c r="J451" t="s">
        <v>224</v>
      </c>
      <c r="K451" t="s">
        <v>225</v>
      </c>
    </row>
    <row r="452" spans="1:11">
      <c r="A452" s="69" t="s">
        <v>5481</v>
      </c>
      <c r="B452" t="s">
        <v>78</v>
      </c>
      <c r="C452" t="s">
        <v>3254</v>
      </c>
      <c r="D452" t="s">
        <v>58</v>
      </c>
      <c r="E452" t="s">
        <v>217</v>
      </c>
      <c r="F452" t="s">
        <v>3255</v>
      </c>
      <c r="G452" t="s">
        <v>5874</v>
      </c>
      <c r="H452" t="s">
        <v>217</v>
      </c>
      <c r="I452" t="s">
        <v>4657</v>
      </c>
      <c r="J452" t="s">
        <v>224</v>
      </c>
      <c r="K452" t="s">
        <v>225</v>
      </c>
    </row>
    <row r="453" spans="1:11">
      <c r="A453" s="69" t="s">
        <v>5481</v>
      </c>
      <c r="B453" t="s">
        <v>78</v>
      </c>
      <c r="C453" t="s">
        <v>3256</v>
      </c>
      <c r="D453" t="s">
        <v>42</v>
      </c>
      <c r="E453" t="s">
        <v>3257</v>
      </c>
      <c r="G453" t="s">
        <v>5874</v>
      </c>
      <c r="H453" t="s">
        <v>217</v>
      </c>
      <c r="I453" t="s">
        <v>4657</v>
      </c>
      <c r="J453" t="s">
        <v>224</v>
      </c>
      <c r="K453" t="s">
        <v>225</v>
      </c>
    </row>
    <row r="454" spans="1:11">
      <c r="A454" s="69" t="s">
        <v>5481</v>
      </c>
      <c r="B454" t="s">
        <v>78</v>
      </c>
      <c r="C454" t="s">
        <v>3258</v>
      </c>
      <c r="D454" t="s">
        <v>38</v>
      </c>
      <c r="E454" t="s">
        <v>3125</v>
      </c>
      <c r="G454" t="s">
        <v>5874</v>
      </c>
      <c r="H454" t="s">
        <v>3125</v>
      </c>
      <c r="I454" t="s">
        <v>4657</v>
      </c>
      <c r="J454" t="s">
        <v>224</v>
      </c>
      <c r="K454" t="s">
        <v>225</v>
      </c>
    </row>
    <row r="455" spans="1:11">
      <c r="A455" s="69" t="s">
        <v>5481</v>
      </c>
      <c r="B455" t="s">
        <v>78</v>
      </c>
      <c r="C455" t="s">
        <v>3259</v>
      </c>
      <c r="D455" t="s">
        <v>33</v>
      </c>
      <c r="E455" t="s">
        <v>217</v>
      </c>
      <c r="G455" t="s">
        <v>5874</v>
      </c>
      <c r="H455" t="s">
        <v>217</v>
      </c>
      <c r="I455" t="s">
        <v>4657</v>
      </c>
      <c r="J455" t="s">
        <v>224</v>
      </c>
      <c r="K455" t="s">
        <v>225</v>
      </c>
    </row>
    <row r="456" spans="1:11">
      <c r="A456" s="69" t="s">
        <v>5481</v>
      </c>
      <c r="B456" t="s">
        <v>97</v>
      </c>
      <c r="C456" t="s">
        <v>3261</v>
      </c>
      <c r="D456" t="s">
        <v>38</v>
      </c>
      <c r="E456" t="s">
        <v>217</v>
      </c>
      <c r="F456" t="s">
        <v>3255</v>
      </c>
      <c r="G456" t="s">
        <v>5874</v>
      </c>
      <c r="H456" t="s">
        <v>217</v>
      </c>
      <c r="I456" t="s">
        <v>4661</v>
      </c>
      <c r="J456" t="s">
        <v>224</v>
      </c>
      <c r="K456" t="s">
        <v>225</v>
      </c>
    </row>
    <row r="457" spans="1:11">
      <c r="A457" s="69" t="s">
        <v>5481</v>
      </c>
      <c r="B457" t="s">
        <v>97</v>
      </c>
      <c r="C457" t="s">
        <v>3262</v>
      </c>
      <c r="D457" t="s">
        <v>42</v>
      </c>
      <c r="E457" t="s">
        <v>3125</v>
      </c>
      <c r="F457" t="s">
        <v>3263</v>
      </c>
      <c r="G457" t="s">
        <v>5874</v>
      </c>
      <c r="H457" t="s">
        <v>3125</v>
      </c>
      <c r="I457" t="s">
        <v>4661</v>
      </c>
      <c r="J457" t="s">
        <v>224</v>
      </c>
      <c r="K457" t="s">
        <v>225</v>
      </c>
    </row>
    <row r="458" spans="1:11">
      <c r="A458" s="69" t="s">
        <v>5481</v>
      </c>
      <c r="B458" t="s">
        <v>97</v>
      </c>
      <c r="C458" t="s">
        <v>3264</v>
      </c>
      <c r="D458" t="s">
        <v>42</v>
      </c>
      <c r="E458" t="s">
        <v>3125</v>
      </c>
      <c r="F458" t="s">
        <v>3265</v>
      </c>
      <c r="G458" t="s">
        <v>5874</v>
      </c>
      <c r="H458" t="s">
        <v>3125</v>
      </c>
      <c r="I458" t="s">
        <v>4661</v>
      </c>
      <c r="J458" t="s">
        <v>224</v>
      </c>
      <c r="K458" t="s">
        <v>225</v>
      </c>
    </row>
    <row r="459" spans="1:11">
      <c r="A459" s="69" t="s">
        <v>5481</v>
      </c>
      <c r="B459" t="s">
        <v>97</v>
      </c>
      <c r="C459" t="s">
        <v>3266</v>
      </c>
      <c r="D459" t="s">
        <v>44</v>
      </c>
      <c r="E459" t="s">
        <v>217</v>
      </c>
      <c r="F459" t="s">
        <v>3267</v>
      </c>
      <c r="G459" t="s">
        <v>5874</v>
      </c>
      <c r="H459" t="s">
        <v>217</v>
      </c>
      <c r="I459" t="s">
        <v>4661</v>
      </c>
      <c r="J459" t="s">
        <v>224</v>
      </c>
      <c r="K459" t="s">
        <v>225</v>
      </c>
    </row>
    <row r="460" spans="1:11">
      <c r="A460" s="69" t="s">
        <v>5481</v>
      </c>
      <c r="B460" t="s">
        <v>97</v>
      </c>
      <c r="C460" t="s">
        <v>3268</v>
      </c>
      <c r="D460" t="s">
        <v>56</v>
      </c>
      <c r="E460" t="s">
        <v>3269</v>
      </c>
      <c r="F460" t="s">
        <v>3270</v>
      </c>
      <c r="G460" t="s">
        <v>5874</v>
      </c>
      <c r="H460" t="s">
        <v>217</v>
      </c>
      <c r="I460" t="s">
        <v>4661</v>
      </c>
      <c r="J460" t="s">
        <v>224</v>
      </c>
      <c r="K460" t="s">
        <v>225</v>
      </c>
    </row>
    <row r="461" spans="1:11">
      <c r="A461" s="69" t="s">
        <v>5481</v>
      </c>
      <c r="B461" t="s">
        <v>97</v>
      </c>
      <c r="C461" t="s">
        <v>3271</v>
      </c>
      <c r="D461" t="s">
        <v>56</v>
      </c>
      <c r="E461" t="s">
        <v>3269</v>
      </c>
      <c r="F461" t="s">
        <v>3270</v>
      </c>
      <c r="G461" t="s">
        <v>5874</v>
      </c>
      <c r="H461" t="s">
        <v>217</v>
      </c>
      <c r="I461" t="s">
        <v>4661</v>
      </c>
      <c r="J461" t="s">
        <v>224</v>
      </c>
      <c r="K461" t="s">
        <v>225</v>
      </c>
    </row>
    <row r="462" spans="1:11">
      <c r="A462" s="69" t="s">
        <v>5481</v>
      </c>
      <c r="B462" t="s">
        <v>97</v>
      </c>
      <c r="C462" t="s">
        <v>3272</v>
      </c>
      <c r="D462" t="s">
        <v>56</v>
      </c>
      <c r="E462" t="s">
        <v>217</v>
      </c>
      <c r="F462" t="s">
        <v>3273</v>
      </c>
      <c r="G462" t="s">
        <v>5874</v>
      </c>
      <c r="H462" t="s">
        <v>217</v>
      </c>
      <c r="I462" t="s">
        <v>4661</v>
      </c>
      <c r="J462" t="s">
        <v>224</v>
      </c>
      <c r="K462" t="s">
        <v>225</v>
      </c>
    </row>
    <row r="463" spans="1:11">
      <c r="A463" s="69" t="s">
        <v>5481</v>
      </c>
      <c r="B463" t="s">
        <v>97</v>
      </c>
      <c r="C463" t="s">
        <v>3274</v>
      </c>
      <c r="D463" t="s">
        <v>57</v>
      </c>
      <c r="E463" t="s">
        <v>3125</v>
      </c>
      <c r="F463" t="s">
        <v>3275</v>
      </c>
      <c r="G463" t="s">
        <v>5874</v>
      </c>
      <c r="H463" t="s">
        <v>3125</v>
      </c>
      <c r="I463" t="s">
        <v>4661</v>
      </c>
      <c r="J463" t="s">
        <v>224</v>
      </c>
      <c r="K463" t="s">
        <v>225</v>
      </c>
    </row>
    <row r="464" spans="1:11">
      <c r="A464" s="69" t="s">
        <v>5481</v>
      </c>
      <c r="B464" t="s">
        <v>97</v>
      </c>
      <c r="C464" t="s">
        <v>2947</v>
      </c>
      <c r="D464" t="s">
        <v>58</v>
      </c>
      <c r="E464" t="s">
        <v>2839</v>
      </c>
      <c r="F464" t="s">
        <v>2948</v>
      </c>
      <c r="G464" t="s">
        <v>5874</v>
      </c>
      <c r="H464" t="s">
        <v>217</v>
      </c>
      <c r="I464" t="s">
        <v>4661</v>
      </c>
      <c r="J464" t="s">
        <v>224</v>
      </c>
      <c r="K464" t="s">
        <v>225</v>
      </c>
    </row>
    <row r="465" spans="1:11">
      <c r="A465" s="69" t="s">
        <v>5481</v>
      </c>
      <c r="B465" t="s">
        <v>97</v>
      </c>
      <c r="C465" t="s">
        <v>3276</v>
      </c>
      <c r="D465" t="s">
        <v>58</v>
      </c>
      <c r="E465" t="s">
        <v>3125</v>
      </c>
      <c r="F465" t="s">
        <v>3277</v>
      </c>
      <c r="G465" t="s">
        <v>5874</v>
      </c>
      <c r="H465" t="s">
        <v>3125</v>
      </c>
      <c r="I465" t="s">
        <v>4661</v>
      </c>
      <c r="J465" t="s">
        <v>224</v>
      </c>
      <c r="K465" t="s">
        <v>225</v>
      </c>
    </row>
    <row r="466" spans="1:11">
      <c r="A466" s="69" t="s">
        <v>5481</v>
      </c>
      <c r="B466" t="s">
        <v>97</v>
      </c>
      <c r="C466" t="s">
        <v>3278</v>
      </c>
      <c r="D466" t="s">
        <v>58</v>
      </c>
      <c r="E466" t="s">
        <v>217</v>
      </c>
      <c r="F466" t="s">
        <v>3279</v>
      </c>
      <c r="G466" t="s">
        <v>5874</v>
      </c>
      <c r="H466" t="s">
        <v>217</v>
      </c>
      <c r="I466" t="s">
        <v>4661</v>
      </c>
      <c r="J466" t="s">
        <v>224</v>
      </c>
      <c r="K466" t="s">
        <v>225</v>
      </c>
    </row>
    <row r="467" spans="1:11">
      <c r="A467" s="69" t="s">
        <v>5481</v>
      </c>
      <c r="B467" t="s">
        <v>97</v>
      </c>
      <c r="C467" t="s">
        <v>3280</v>
      </c>
      <c r="D467" t="s">
        <v>3281</v>
      </c>
      <c r="E467" t="s">
        <v>217</v>
      </c>
      <c r="F467" t="s">
        <v>3282</v>
      </c>
      <c r="G467" t="s">
        <v>5874</v>
      </c>
      <c r="H467" t="s">
        <v>217</v>
      </c>
      <c r="I467" t="s">
        <v>4661</v>
      </c>
      <c r="J467" t="s">
        <v>224</v>
      </c>
      <c r="K467" t="s">
        <v>225</v>
      </c>
    </row>
    <row r="468" spans="1:11">
      <c r="A468" s="69" t="s">
        <v>5481</v>
      </c>
      <c r="B468" t="s">
        <v>97</v>
      </c>
      <c r="C468" t="s">
        <v>3283</v>
      </c>
      <c r="D468" t="s">
        <v>3284</v>
      </c>
      <c r="E468" t="s">
        <v>3125</v>
      </c>
      <c r="F468" t="s">
        <v>3285</v>
      </c>
      <c r="G468" t="s">
        <v>5874</v>
      </c>
      <c r="H468" t="s">
        <v>3125</v>
      </c>
      <c r="I468" t="s">
        <v>4661</v>
      </c>
      <c r="J468" t="s">
        <v>224</v>
      </c>
      <c r="K468" t="s">
        <v>225</v>
      </c>
    </row>
    <row r="469" spans="1:11">
      <c r="A469" s="69" t="s">
        <v>5481</v>
      </c>
      <c r="B469" t="s">
        <v>97</v>
      </c>
      <c r="C469" t="s">
        <v>3286</v>
      </c>
      <c r="D469" t="s">
        <v>40</v>
      </c>
      <c r="E469" t="s">
        <v>217</v>
      </c>
      <c r="F469" t="s">
        <v>3287</v>
      </c>
      <c r="G469" t="s">
        <v>5874</v>
      </c>
      <c r="H469" t="s">
        <v>217</v>
      </c>
      <c r="I469" t="s">
        <v>4661</v>
      </c>
      <c r="J469" t="s">
        <v>224</v>
      </c>
      <c r="K469" t="s">
        <v>225</v>
      </c>
    </row>
    <row r="470" spans="1:11">
      <c r="A470" s="69" t="s">
        <v>5481</v>
      </c>
      <c r="B470" t="s">
        <v>97</v>
      </c>
      <c r="C470" t="s">
        <v>3288</v>
      </c>
      <c r="E470" t="s">
        <v>217</v>
      </c>
      <c r="G470" t="s">
        <v>5874</v>
      </c>
      <c r="H470" t="s">
        <v>217</v>
      </c>
      <c r="I470" t="s">
        <v>4661</v>
      </c>
      <c r="J470" t="s">
        <v>224</v>
      </c>
      <c r="K470" t="s">
        <v>225</v>
      </c>
    </row>
    <row r="471" spans="1:11">
      <c r="A471" s="69" t="s">
        <v>5481</v>
      </c>
      <c r="B471" t="s">
        <v>14</v>
      </c>
      <c r="C471" t="s">
        <v>2958</v>
      </c>
      <c r="E471" t="s">
        <v>2959</v>
      </c>
      <c r="G471" t="s">
        <v>5873</v>
      </c>
      <c r="H471" t="s">
        <v>217</v>
      </c>
      <c r="I471" t="s">
        <v>4664</v>
      </c>
    </row>
    <row r="472" spans="1:11">
      <c r="A472" s="69" t="s">
        <v>5481</v>
      </c>
      <c r="B472" t="s">
        <v>14</v>
      </c>
      <c r="C472" t="s">
        <v>3290</v>
      </c>
      <c r="D472" t="s">
        <v>3291</v>
      </c>
      <c r="E472" t="s">
        <v>3125</v>
      </c>
      <c r="F472" t="s">
        <v>3292</v>
      </c>
      <c r="G472" t="s">
        <v>5875</v>
      </c>
      <c r="H472" t="s">
        <v>3125</v>
      </c>
      <c r="I472" t="s">
        <v>4664</v>
      </c>
      <c r="J472" t="s">
        <v>224</v>
      </c>
      <c r="K472" t="s">
        <v>225</v>
      </c>
    </row>
    <row r="473" spans="1:11">
      <c r="A473" s="69" t="s">
        <v>5481</v>
      </c>
      <c r="B473" t="s">
        <v>14</v>
      </c>
      <c r="C473" t="s">
        <v>3293</v>
      </c>
      <c r="E473" t="s">
        <v>217</v>
      </c>
      <c r="G473" t="s">
        <v>5875</v>
      </c>
      <c r="H473" t="s">
        <v>217</v>
      </c>
      <c r="I473" t="s">
        <v>4664</v>
      </c>
      <c r="J473" t="s">
        <v>224</v>
      </c>
      <c r="K473" t="s">
        <v>225</v>
      </c>
    </row>
    <row r="474" spans="1:11">
      <c r="A474" s="69" t="s">
        <v>5481</v>
      </c>
      <c r="B474" t="s">
        <v>7</v>
      </c>
      <c r="C474" t="s">
        <v>3295</v>
      </c>
      <c r="D474" t="s">
        <v>10</v>
      </c>
      <c r="E474" t="s">
        <v>217</v>
      </c>
      <c r="G474" t="s">
        <v>5875</v>
      </c>
      <c r="H474" t="s">
        <v>217</v>
      </c>
      <c r="I474" t="s">
        <v>4668</v>
      </c>
      <c r="J474" t="s">
        <v>224</v>
      </c>
      <c r="K474" t="s">
        <v>225</v>
      </c>
    </row>
    <row r="475" spans="1:11">
      <c r="A475" s="69" t="s">
        <v>5481</v>
      </c>
      <c r="B475" t="s">
        <v>7</v>
      </c>
      <c r="C475" t="s">
        <v>3296</v>
      </c>
      <c r="D475" t="s">
        <v>3297</v>
      </c>
      <c r="E475" t="s">
        <v>217</v>
      </c>
      <c r="F475" t="s">
        <v>3298</v>
      </c>
      <c r="G475" t="s">
        <v>5875</v>
      </c>
      <c r="H475" t="s">
        <v>217</v>
      </c>
      <c r="I475" t="s">
        <v>4668</v>
      </c>
      <c r="J475" t="s">
        <v>224</v>
      </c>
      <c r="K475" t="s">
        <v>225</v>
      </c>
    </row>
    <row r="476" spans="1:11">
      <c r="A476" s="69" t="s">
        <v>5481</v>
      </c>
      <c r="B476" t="s">
        <v>7</v>
      </c>
      <c r="C476" t="s">
        <v>3299</v>
      </c>
      <c r="D476" t="s">
        <v>3297</v>
      </c>
      <c r="E476" t="s">
        <v>217</v>
      </c>
      <c r="G476" t="s">
        <v>5875</v>
      </c>
      <c r="H476" t="s">
        <v>217</v>
      </c>
      <c r="I476" t="s">
        <v>4668</v>
      </c>
      <c r="J476" t="s">
        <v>224</v>
      </c>
      <c r="K476" t="s">
        <v>225</v>
      </c>
    </row>
    <row r="477" spans="1:11">
      <c r="A477" s="69" t="s">
        <v>5481</v>
      </c>
      <c r="B477" t="s">
        <v>7</v>
      </c>
      <c r="C477" t="s">
        <v>3300</v>
      </c>
      <c r="D477" t="s">
        <v>12</v>
      </c>
      <c r="E477" t="s">
        <v>217</v>
      </c>
      <c r="F477" t="s">
        <v>3301</v>
      </c>
      <c r="G477" t="s">
        <v>5875</v>
      </c>
      <c r="H477" t="s">
        <v>217</v>
      </c>
      <c r="I477" t="s">
        <v>4668</v>
      </c>
      <c r="J477" t="s">
        <v>224</v>
      </c>
      <c r="K477" t="s">
        <v>225</v>
      </c>
    </row>
    <row r="478" spans="1:11">
      <c r="A478" s="69" t="s">
        <v>5481</v>
      </c>
      <c r="B478" t="s">
        <v>4398</v>
      </c>
      <c r="C478" t="s">
        <v>3303</v>
      </c>
      <c r="D478" t="s">
        <v>2980</v>
      </c>
      <c r="E478" t="s">
        <v>217</v>
      </c>
      <c r="G478" t="s">
        <v>5875</v>
      </c>
      <c r="H478" t="s">
        <v>217</v>
      </c>
      <c r="I478" t="s">
        <v>4672</v>
      </c>
      <c r="J478" t="s">
        <v>224</v>
      </c>
      <c r="K478" t="s">
        <v>225</v>
      </c>
    </row>
    <row r="479" spans="1:11">
      <c r="A479" s="69" t="s">
        <v>5481</v>
      </c>
      <c r="B479" t="s">
        <v>4398</v>
      </c>
      <c r="C479" t="s">
        <v>3304</v>
      </c>
      <c r="D479" t="s">
        <v>2980</v>
      </c>
      <c r="E479" t="s">
        <v>3305</v>
      </c>
      <c r="G479" t="s">
        <v>5873</v>
      </c>
      <c r="H479" t="s">
        <v>217</v>
      </c>
      <c r="I479" t="s">
        <v>4672</v>
      </c>
    </row>
    <row r="480" spans="1:11">
      <c r="A480" s="69" t="s">
        <v>5481</v>
      </c>
      <c r="B480" t="s">
        <v>4398</v>
      </c>
      <c r="C480" t="s">
        <v>3306</v>
      </c>
      <c r="D480" t="s">
        <v>2980</v>
      </c>
      <c r="E480" t="s">
        <v>3257</v>
      </c>
      <c r="F480" t="s">
        <v>3307</v>
      </c>
      <c r="G480" t="s">
        <v>5875</v>
      </c>
      <c r="H480" t="s">
        <v>217</v>
      </c>
      <c r="I480" t="s">
        <v>4672</v>
      </c>
      <c r="J480" t="s">
        <v>224</v>
      </c>
      <c r="K480" t="s">
        <v>225</v>
      </c>
    </row>
    <row r="481" spans="1:11">
      <c r="A481" s="69" t="s">
        <v>5481</v>
      </c>
      <c r="B481" t="s">
        <v>4398</v>
      </c>
      <c r="C481" t="s">
        <v>3308</v>
      </c>
      <c r="D481" t="s">
        <v>2980</v>
      </c>
      <c r="E481" t="s">
        <v>217</v>
      </c>
      <c r="G481" t="s">
        <v>5875</v>
      </c>
      <c r="H481" t="s">
        <v>217</v>
      </c>
      <c r="I481" t="s">
        <v>4672</v>
      </c>
      <c r="J481" t="s">
        <v>224</v>
      </c>
      <c r="K481" t="s">
        <v>225</v>
      </c>
    </row>
    <row r="482" spans="1:11">
      <c r="A482" s="69" t="s">
        <v>5481</v>
      </c>
      <c r="B482" t="s">
        <v>47</v>
      </c>
      <c r="C482" t="s">
        <v>3310</v>
      </c>
      <c r="D482" t="s">
        <v>3311</v>
      </c>
      <c r="E482" t="s">
        <v>3312</v>
      </c>
      <c r="G482" t="s">
        <v>5875</v>
      </c>
      <c r="H482" t="s">
        <v>217</v>
      </c>
      <c r="I482" t="s">
        <v>4676</v>
      </c>
      <c r="J482" t="s">
        <v>224</v>
      </c>
      <c r="K482" t="s">
        <v>225</v>
      </c>
    </row>
    <row r="483" spans="1:11">
      <c r="A483" s="69" t="s">
        <v>5481</v>
      </c>
      <c r="B483" t="s">
        <v>47</v>
      </c>
      <c r="C483" t="s">
        <v>3313</v>
      </c>
      <c r="D483" t="s">
        <v>3314</v>
      </c>
      <c r="E483" t="s">
        <v>3315</v>
      </c>
      <c r="G483" t="s">
        <v>5875</v>
      </c>
      <c r="H483" t="s">
        <v>217</v>
      </c>
      <c r="I483" t="s">
        <v>4676</v>
      </c>
      <c r="J483" t="s">
        <v>224</v>
      </c>
      <c r="K483" t="s">
        <v>225</v>
      </c>
    </row>
    <row r="484" spans="1:11">
      <c r="A484" s="69" t="s">
        <v>5481</v>
      </c>
      <c r="B484" t="s">
        <v>47</v>
      </c>
      <c r="C484" t="s">
        <v>3316</v>
      </c>
      <c r="D484" t="s">
        <v>3317</v>
      </c>
      <c r="E484" t="s">
        <v>217</v>
      </c>
      <c r="G484" t="s">
        <v>5875</v>
      </c>
      <c r="H484" t="s">
        <v>217</v>
      </c>
      <c r="I484" t="s">
        <v>4676</v>
      </c>
      <c r="J484" t="s">
        <v>224</v>
      </c>
      <c r="K484" t="s">
        <v>225</v>
      </c>
    </row>
    <row r="485" spans="1:11">
      <c r="A485" s="69" t="s">
        <v>5481</v>
      </c>
      <c r="B485" t="s">
        <v>47</v>
      </c>
      <c r="C485" t="s">
        <v>3318</v>
      </c>
      <c r="D485" t="s">
        <v>3319</v>
      </c>
      <c r="E485" t="s">
        <v>217</v>
      </c>
      <c r="G485" t="s">
        <v>5875</v>
      </c>
      <c r="H485" t="s">
        <v>217</v>
      </c>
      <c r="I485" t="s">
        <v>4676</v>
      </c>
      <c r="J485" t="s">
        <v>224</v>
      </c>
      <c r="K485" t="s">
        <v>225</v>
      </c>
    </row>
    <row r="486" spans="1:11">
      <c r="A486" s="69" t="s">
        <v>5481</v>
      </c>
      <c r="B486" t="s">
        <v>47</v>
      </c>
      <c r="C486" t="s">
        <v>3320</v>
      </c>
      <c r="D486" t="s">
        <v>3317</v>
      </c>
      <c r="E486" t="s">
        <v>217</v>
      </c>
      <c r="G486" t="s">
        <v>5875</v>
      </c>
      <c r="H486" t="s">
        <v>217</v>
      </c>
      <c r="I486" t="s">
        <v>4676</v>
      </c>
      <c r="J486" t="s">
        <v>224</v>
      </c>
      <c r="K486" t="s">
        <v>225</v>
      </c>
    </row>
    <row r="487" spans="1:11">
      <c r="A487" s="69" t="s">
        <v>5481</v>
      </c>
      <c r="B487" t="s">
        <v>47</v>
      </c>
      <c r="C487" t="s">
        <v>3321</v>
      </c>
      <c r="D487" t="s">
        <v>3317</v>
      </c>
      <c r="E487" t="s">
        <v>217</v>
      </c>
      <c r="G487" t="s">
        <v>5875</v>
      </c>
      <c r="H487" t="s">
        <v>217</v>
      </c>
      <c r="I487" t="s">
        <v>4676</v>
      </c>
      <c r="J487" t="s">
        <v>224</v>
      </c>
      <c r="K487" t="s">
        <v>225</v>
      </c>
    </row>
    <row r="488" spans="1:11">
      <c r="A488" s="69" t="s">
        <v>5481</v>
      </c>
      <c r="B488" t="s">
        <v>60</v>
      </c>
      <c r="C488" t="s">
        <v>3323</v>
      </c>
      <c r="D488" t="s">
        <v>10</v>
      </c>
      <c r="E488" t="s">
        <v>217</v>
      </c>
      <c r="G488" t="s">
        <v>5875</v>
      </c>
      <c r="H488" t="s">
        <v>217</v>
      </c>
      <c r="I488" t="s">
        <v>4680</v>
      </c>
      <c r="J488" t="s">
        <v>224</v>
      </c>
      <c r="K488" t="s">
        <v>225</v>
      </c>
    </row>
    <row r="489" spans="1:11">
      <c r="A489" s="69" t="s">
        <v>5481</v>
      </c>
      <c r="B489" t="s">
        <v>60</v>
      </c>
      <c r="C489" t="s">
        <v>2961</v>
      </c>
      <c r="D489" t="s">
        <v>10</v>
      </c>
      <c r="E489" t="s">
        <v>2847</v>
      </c>
      <c r="G489" t="s">
        <v>5875</v>
      </c>
      <c r="H489" t="s">
        <v>3416</v>
      </c>
      <c r="I489" t="s">
        <v>4680</v>
      </c>
      <c r="J489" t="s">
        <v>224</v>
      </c>
      <c r="K489" t="s">
        <v>225</v>
      </c>
    </row>
    <row r="490" spans="1:11">
      <c r="A490" s="69" t="s">
        <v>5481</v>
      </c>
      <c r="B490" t="s">
        <v>60</v>
      </c>
      <c r="C490" t="s">
        <v>2962</v>
      </c>
      <c r="D490" t="s">
        <v>10</v>
      </c>
      <c r="E490" t="s">
        <v>2847</v>
      </c>
      <c r="G490" t="s">
        <v>5875</v>
      </c>
      <c r="H490" t="s">
        <v>3416</v>
      </c>
      <c r="I490" t="s">
        <v>4680</v>
      </c>
      <c r="J490" t="s">
        <v>224</v>
      </c>
      <c r="K490" t="s">
        <v>225</v>
      </c>
    </row>
    <row r="491" spans="1:11">
      <c r="A491" s="69" t="s">
        <v>5481</v>
      </c>
      <c r="B491" t="s">
        <v>60</v>
      </c>
      <c r="C491" t="s">
        <v>2963</v>
      </c>
      <c r="D491" t="s">
        <v>10</v>
      </c>
      <c r="E491" t="s">
        <v>2847</v>
      </c>
      <c r="G491" t="s">
        <v>5875</v>
      </c>
      <c r="H491" t="s">
        <v>3416</v>
      </c>
      <c r="I491" t="s">
        <v>4680</v>
      </c>
      <c r="J491" t="s">
        <v>224</v>
      </c>
      <c r="K491" t="s">
        <v>225</v>
      </c>
    </row>
    <row r="492" spans="1:11">
      <c r="A492" s="69" t="s">
        <v>5481</v>
      </c>
      <c r="B492" t="s">
        <v>60</v>
      </c>
      <c r="C492" t="s">
        <v>2964</v>
      </c>
      <c r="D492" t="s">
        <v>10</v>
      </c>
      <c r="E492" t="s">
        <v>2847</v>
      </c>
      <c r="G492" t="s">
        <v>5875</v>
      </c>
      <c r="H492" t="s">
        <v>3416</v>
      </c>
      <c r="I492" t="s">
        <v>4680</v>
      </c>
      <c r="J492" t="s">
        <v>224</v>
      </c>
      <c r="K492" t="s">
        <v>225</v>
      </c>
    </row>
    <row r="493" spans="1:11">
      <c r="A493" s="69" t="s">
        <v>5481</v>
      </c>
      <c r="B493" t="s">
        <v>60</v>
      </c>
      <c r="C493" t="s">
        <v>3324</v>
      </c>
      <c r="D493" t="s">
        <v>61</v>
      </c>
      <c r="E493" t="s">
        <v>217</v>
      </c>
      <c r="F493" t="s">
        <v>3325</v>
      </c>
      <c r="G493" t="s">
        <v>5875</v>
      </c>
      <c r="H493" t="s">
        <v>217</v>
      </c>
      <c r="I493" t="s">
        <v>4680</v>
      </c>
      <c r="J493" t="s">
        <v>224</v>
      </c>
      <c r="K493" t="s">
        <v>225</v>
      </c>
    </row>
    <row r="494" spans="1:11">
      <c r="A494" s="69" t="s">
        <v>5481</v>
      </c>
      <c r="B494" t="s">
        <v>60</v>
      </c>
      <c r="C494" t="s">
        <v>3326</v>
      </c>
      <c r="D494" t="s">
        <v>61</v>
      </c>
      <c r="E494" t="s">
        <v>217</v>
      </c>
      <c r="G494" t="s">
        <v>5875</v>
      </c>
      <c r="H494" t="s">
        <v>217</v>
      </c>
      <c r="I494" t="s">
        <v>4680</v>
      </c>
      <c r="J494" t="s">
        <v>224</v>
      </c>
      <c r="K494" t="s">
        <v>225</v>
      </c>
    </row>
    <row r="495" spans="1:11">
      <c r="A495" s="69" t="s">
        <v>5481</v>
      </c>
      <c r="B495" t="s">
        <v>54</v>
      </c>
      <c r="C495" t="s">
        <v>3328</v>
      </c>
      <c r="D495" t="s">
        <v>74</v>
      </c>
      <c r="E495" t="s">
        <v>217</v>
      </c>
      <c r="G495" t="s">
        <v>5875</v>
      </c>
      <c r="H495" t="s">
        <v>217</v>
      </c>
      <c r="I495" t="s">
        <v>4682</v>
      </c>
      <c r="J495" t="s">
        <v>224</v>
      </c>
      <c r="K495" t="s">
        <v>225</v>
      </c>
    </row>
    <row r="496" spans="1:11">
      <c r="A496" s="69" t="s">
        <v>5481</v>
      </c>
      <c r="B496" t="s">
        <v>54</v>
      </c>
      <c r="C496" t="s">
        <v>3329</v>
      </c>
      <c r="D496" t="s">
        <v>3330</v>
      </c>
      <c r="E496" t="s">
        <v>3312</v>
      </c>
      <c r="G496" t="s">
        <v>5875</v>
      </c>
      <c r="H496" t="s">
        <v>217</v>
      </c>
      <c r="I496" t="s">
        <v>4682</v>
      </c>
      <c r="J496" t="s">
        <v>224</v>
      </c>
      <c r="K496" t="s">
        <v>225</v>
      </c>
    </row>
    <row r="497" spans="1:11">
      <c r="A497" s="69" t="s">
        <v>5481</v>
      </c>
      <c r="B497" t="s">
        <v>54</v>
      </c>
      <c r="C497" t="s">
        <v>3331</v>
      </c>
      <c r="D497" t="s">
        <v>74</v>
      </c>
      <c r="E497" t="s">
        <v>3332</v>
      </c>
      <c r="F497" t="s">
        <v>3333</v>
      </c>
      <c r="G497" t="s">
        <v>5875</v>
      </c>
      <c r="H497" t="s">
        <v>217</v>
      </c>
      <c r="I497" t="s">
        <v>4682</v>
      </c>
      <c r="J497" t="s">
        <v>224</v>
      </c>
      <c r="K497" t="s">
        <v>225</v>
      </c>
    </row>
    <row r="498" spans="1:11">
      <c r="A498" s="69" t="s">
        <v>5481</v>
      </c>
      <c r="B498" t="s">
        <v>54</v>
      </c>
      <c r="C498" t="s">
        <v>3334</v>
      </c>
      <c r="D498" t="s">
        <v>2957</v>
      </c>
      <c r="E498" t="s">
        <v>3335</v>
      </c>
      <c r="G498" t="s">
        <v>5873</v>
      </c>
      <c r="H498" t="s">
        <v>217</v>
      </c>
      <c r="I498" t="s">
        <v>4682</v>
      </c>
    </row>
    <row r="499" spans="1:11">
      <c r="A499" s="69" t="s">
        <v>5481</v>
      </c>
      <c r="B499" t="s">
        <v>54</v>
      </c>
      <c r="C499" t="s">
        <v>2966</v>
      </c>
      <c r="D499" t="s">
        <v>2957</v>
      </c>
      <c r="E499" t="s">
        <v>2847</v>
      </c>
      <c r="G499" t="s">
        <v>5875</v>
      </c>
      <c r="H499" t="s">
        <v>3416</v>
      </c>
      <c r="I499" t="s">
        <v>4682</v>
      </c>
      <c r="J499" t="s">
        <v>224</v>
      </c>
      <c r="K499" t="s">
        <v>225</v>
      </c>
    </row>
    <row r="500" spans="1:11">
      <c r="A500" s="69" t="s">
        <v>5481</v>
      </c>
      <c r="B500" t="s">
        <v>54</v>
      </c>
      <c r="C500" t="s">
        <v>2967</v>
      </c>
      <c r="D500" t="s">
        <v>2957</v>
      </c>
      <c r="E500" t="s">
        <v>2847</v>
      </c>
      <c r="G500" t="s">
        <v>5875</v>
      </c>
      <c r="H500" t="s">
        <v>3416</v>
      </c>
      <c r="I500" t="s">
        <v>4682</v>
      </c>
      <c r="J500" t="s">
        <v>224</v>
      </c>
      <c r="K500" t="s">
        <v>225</v>
      </c>
    </row>
    <row r="501" spans="1:11">
      <c r="A501" s="69" t="s">
        <v>5481</v>
      </c>
      <c r="B501" t="s">
        <v>54</v>
      </c>
      <c r="C501" t="s">
        <v>2968</v>
      </c>
      <c r="D501" t="s">
        <v>2957</v>
      </c>
      <c r="E501" t="s">
        <v>2847</v>
      </c>
      <c r="G501" t="s">
        <v>5875</v>
      </c>
      <c r="H501" t="s">
        <v>3416</v>
      </c>
      <c r="I501" t="s">
        <v>4682</v>
      </c>
      <c r="J501" t="s">
        <v>224</v>
      </c>
      <c r="K501" t="s">
        <v>225</v>
      </c>
    </row>
    <row r="502" spans="1:11">
      <c r="A502" s="69" t="s">
        <v>5481</v>
      </c>
      <c r="B502" t="s">
        <v>54</v>
      </c>
      <c r="C502" t="s">
        <v>3336</v>
      </c>
      <c r="D502" t="s">
        <v>74</v>
      </c>
      <c r="E502" t="s">
        <v>3125</v>
      </c>
      <c r="G502" t="s">
        <v>5875</v>
      </c>
      <c r="H502" t="s">
        <v>3125</v>
      </c>
      <c r="I502" t="s">
        <v>4682</v>
      </c>
      <c r="J502" t="s">
        <v>224</v>
      </c>
      <c r="K502" t="s">
        <v>225</v>
      </c>
    </row>
    <row r="503" spans="1:11">
      <c r="A503" s="69" t="s">
        <v>5481</v>
      </c>
      <c r="B503" t="s">
        <v>54</v>
      </c>
      <c r="C503" t="s">
        <v>3337</v>
      </c>
      <c r="D503" t="s">
        <v>83</v>
      </c>
      <c r="E503" t="s">
        <v>217</v>
      </c>
      <c r="G503" t="s">
        <v>5875</v>
      </c>
      <c r="H503" t="s">
        <v>217</v>
      </c>
      <c r="I503" t="s">
        <v>4682</v>
      </c>
      <c r="J503" t="s">
        <v>224</v>
      </c>
      <c r="K503" t="s">
        <v>225</v>
      </c>
    </row>
    <row r="504" spans="1:11">
      <c r="A504" s="69" t="s">
        <v>5481</v>
      </c>
      <c r="B504" t="s">
        <v>54</v>
      </c>
      <c r="C504" t="s">
        <v>3338</v>
      </c>
      <c r="D504" t="s">
        <v>3330</v>
      </c>
      <c r="E504" t="s">
        <v>217</v>
      </c>
      <c r="G504" t="s">
        <v>5875</v>
      </c>
      <c r="H504" t="s">
        <v>217</v>
      </c>
      <c r="I504" t="s">
        <v>4682</v>
      </c>
      <c r="J504" t="s">
        <v>224</v>
      </c>
      <c r="K504" t="s">
        <v>225</v>
      </c>
    </row>
    <row r="505" spans="1:11">
      <c r="A505" s="69" t="s">
        <v>5481</v>
      </c>
      <c r="B505" t="s">
        <v>73</v>
      </c>
      <c r="C505" t="s">
        <v>3343</v>
      </c>
      <c r="D505" t="s">
        <v>2957</v>
      </c>
      <c r="E505" t="s">
        <v>3125</v>
      </c>
      <c r="G505" t="s">
        <v>5875</v>
      </c>
      <c r="H505" t="s">
        <v>3125</v>
      </c>
      <c r="I505" t="s">
        <v>4684</v>
      </c>
      <c r="J505" t="s">
        <v>224</v>
      </c>
      <c r="K505" t="s">
        <v>225</v>
      </c>
    </row>
    <row r="506" spans="1:11">
      <c r="A506" s="69" t="s">
        <v>5481</v>
      </c>
      <c r="B506" t="s">
        <v>73</v>
      </c>
      <c r="C506" t="s">
        <v>3105</v>
      </c>
      <c r="D506" t="s">
        <v>2957</v>
      </c>
      <c r="E506" t="s">
        <v>3106</v>
      </c>
      <c r="G506" t="s">
        <v>5875</v>
      </c>
      <c r="H506" t="s">
        <v>3125</v>
      </c>
      <c r="I506" t="s">
        <v>4684</v>
      </c>
      <c r="J506" t="s">
        <v>224</v>
      </c>
      <c r="K506" t="s">
        <v>225</v>
      </c>
    </row>
    <row r="507" spans="1:11">
      <c r="A507" s="69" t="s">
        <v>5481</v>
      </c>
      <c r="B507" t="s">
        <v>73</v>
      </c>
      <c r="C507" t="s">
        <v>3344</v>
      </c>
      <c r="D507" t="s">
        <v>74</v>
      </c>
      <c r="E507" t="s">
        <v>217</v>
      </c>
      <c r="G507" t="s">
        <v>5875</v>
      </c>
      <c r="H507" t="s">
        <v>217</v>
      </c>
      <c r="I507" t="s">
        <v>4684</v>
      </c>
      <c r="J507" t="s">
        <v>224</v>
      </c>
      <c r="K507" t="s">
        <v>225</v>
      </c>
    </row>
    <row r="508" spans="1:11">
      <c r="A508" s="69" t="s">
        <v>5481</v>
      </c>
      <c r="B508" t="s">
        <v>73</v>
      </c>
      <c r="C508" t="s">
        <v>3345</v>
      </c>
      <c r="D508" t="s">
        <v>74</v>
      </c>
      <c r="E508" t="s">
        <v>217</v>
      </c>
      <c r="G508" t="s">
        <v>5875</v>
      </c>
      <c r="H508" t="s">
        <v>217</v>
      </c>
      <c r="I508" t="s">
        <v>4684</v>
      </c>
      <c r="J508" t="s">
        <v>224</v>
      </c>
      <c r="K508" t="s">
        <v>225</v>
      </c>
    </row>
    <row r="509" spans="1:11">
      <c r="A509" s="69" t="s">
        <v>5481</v>
      </c>
      <c r="B509" t="s">
        <v>73</v>
      </c>
      <c r="C509" t="s">
        <v>3346</v>
      </c>
      <c r="D509" t="s">
        <v>61</v>
      </c>
      <c r="E509" t="s">
        <v>217</v>
      </c>
      <c r="G509" t="s">
        <v>5875</v>
      </c>
      <c r="H509" t="s">
        <v>217</v>
      </c>
      <c r="I509" t="s">
        <v>4684</v>
      </c>
      <c r="J509" t="s">
        <v>224</v>
      </c>
      <c r="K509" t="s">
        <v>225</v>
      </c>
    </row>
    <row r="510" spans="1:11">
      <c r="A510" s="69" t="s">
        <v>5481</v>
      </c>
      <c r="B510" t="s">
        <v>73</v>
      </c>
      <c r="C510" t="s">
        <v>3347</v>
      </c>
      <c r="D510" t="s">
        <v>75</v>
      </c>
      <c r="E510" t="s">
        <v>3125</v>
      </c>
      <c r="G510" t="s">
        <v>5875</v>
      </c>
      <c r="H510" t="s">
        <v>3125</v>
      </c>
      <c r="I510" t="s">
        <v>4684</v>
      </c>
      <c r="J510" t="s">
        <v>224</v>
      </c>
      <c r="K510" t="s">
        <v>225</v>
      </c>
    </row>
    <row r="511" spans="1:11">
      <c r="A511" s="69" t="s">
        <v>5481</v>
      </c>
      <c r="B511" t="s">
        <v>73</v>
      </c>
      <c r="C511" t="s">
        <v>3348</v>
      </c>
      <c r="D511" t="s">
        <v>75</v>
      </c>
      <c r="E511" t="s">
        <v>3125</v>
      </c>
      <c r="G511" t="s">
        <v>5875</v>
      </c>
      <c r="H511" t="s">
        <v>3125</v>
      </c>
      <c r="I511" t="s">
        <v>4684</v>
      </c>
      <c r="J511" t="s">
        <v>224</v>
      </c>
      <c r="K511" t="s">
        <v>225</v>
      </c>
    </row>
    <row r="512" spans="1:11">
      <c r="A512" s="69" t="s">
        <v>5481</v>
      </c>
      <c r="B512" t="s">
        <v>73</v>
      </c>
      <c r="C512" t="s">
        <v>2970</v>
      </c>
      <c r="D512" t="s">
        <v>2957</v>
      </c>
      <c r="E512" t="s">
        <v>2847</v>
      </c>
      <c r="G512" t="s">
        <v>5875</v>
      </c>
      <c r="H512" t="s">
        <v>3416</v>
      </c>
      <c r="I512" t="s">
        <v>4684</v>
      </c>
      <c r="J512" t="s">
        <v>224</v>
      </c>
      <c r="K512" t="s">
        <v>225</v>
      </c>
    </row>
    <row r="513" spans="1:11">
      <c r="A513" s="69" t="s">
        <v>5481</v>
      </c>
      <c r="B513" t="s">
        <v>73</v>
      </c>
      <c r="C513" t="s">
        <v>3349</v>
      </c>
      <c r="D513" t="s">
        <v>75</v>
      </c>
      <c r="E513" t="s">
        <v>217</v>
      </c>
      <c r="F513" t="s">
        <v>3350</v>
      </c>
      <c r="G513" t="s">
        <v>5875</v>
      </c>
      <c r="H513" t="s">
        <v>217</v>
      </c>
      <c r="I513" t="s">
        <v>4684</v>
      </c>
      <c r="J513" t="s">
        <v>224</v>
      </c>
      <c r="K513" t="s">
        <v>225</v>
      </c>
    </row>
    <row r="514" spans="1:11">
      <c r="A514" s="69" t="s">
        <v>5481</v>
      </c>
      <c r="B514" t="s">
        <v>73</v>
      </c>
      <c r="C514" t="s">
        <v>2971</v>
      </c>
      <c r="D514" t="s">
        <v>2957</v>
      </c>
      <c r="E514" t="s">
        <v>2847</v>
      </c>
      <c r="G514" t="s">
        <v>5875</v>
      </c>
      <c r="H514" t="s">
        <v>3416</v>
      </c>
      <c r="I514" t="s">
        <v>4684</v>
      </c>
      <c r="J514" t="s">
        <v>224</v>
      </c>
      <c r="K514" t="s">
        <v>225</v>
      </c>
    </row>
    <row r="515" spans="1:11">
      <c r="A515" s="69" t="s">
        <v>5481</v>
      </c>
      <c r="B515" t="s">
        <v>81</v>
      </c>
      <c r="C515" t="s">
        <v>3352</v>
      </c>
      <c r="D515" t="s">
        <v>82</v>
      </c>
      <c r="E515" t="s">
        <v>217</v>
      </c>
      <c r="G515" t="s">
        <v>5875</v>
      </c>
      <c r="H515" t="s">
        <v>217</v>
      </c>
      <c r="I515" t="s">
        <v>4688</v>
      </c>
      <c r="J515" t="s">
        <v>224</v>
      </c>
      <c r="K515" t="s">
        <v>225</v>
      </c>
    </row>
    <row r="516" spans="1:11">
      <c r="A516" s="69" t="s">
        <v>5481</v>
      </c>
      <c r="B516" t="s">
        <v>81</v>
      </c>
      <c r="C516" t="s">
        <v>3353</v>
      </c>
      <c r="D516" t="s">
        <v>84</v>
      </c>
      <c r="E516" t="s">
        <v>217</v>
      </c>
      <c r="G516" t="s">
        <v>5875</v>
      </c>
      <c r="H516" t="s">
        <v>217</v>
      </c>
      <c r="I516" t="s">
        <v>4688</v>
      </c>
      <c r="J516" t="s">
        <v>224</v>
      </c>
      <c r="K516" t="s">
        <v>225</v>
      </c>
    </row>
    <row r="517" spans="1:11">
      <c r="A517" s="69" t="s">
        <v>5481</v>
      </c>
      <c r="B517" t="s">
        <v>86</v>
      </c>
      <c r="C517" t="s">
        <v>3355</v>
      </c>
      <c r="D517" t="s">
        <v>2974</v>
      </c>
      <c r="E517" t="s">
        <v>3125</v>
      </c>
      <c r="F517" t="s">
        <v>3356</v>
      </c>
      <c r="G517" t="s">
        <v>5875</v>
      </c>
      <c r="H517" t="s">
        <v>3125</v>
      </c>
      <c r="I517" t="s">
        <v>4692</v>
      </c>
      <c r="J517" t="s">
        <v>224</v>
      </c>
      <c r="K517" t="s">
        <v>225</v>
      </c>
    </row>
    <row r="518" spans="1:11">
      <c r="A518" s="69" t="s">
        <v>5481</v>
      </c>
      <c r="B518" t="s">
        <v>86</v>
      </c>
      <c r="C518" t="s">
        <v>3357</v>
      </c>
      <c r="D518" t="s">
        <v>88</v>
      </c>
      <c r="E518" t="s">
        <v>217</v>
      </c>
      <c r="F518" t="s">
        <v>3358</v>
      </c>
      <c r="G518" t="s">
        <v>5875</v>
      </c>
      <c r="H518" t="s">
        <v>217</v>
      </c>
      <c r="I518" t="s">
        <v>4692</v>
      </c>
      <c r="J518" t="s">
        <v>224</v>
      </c>
      <c r="K518" t="s">
        <v>225</v>
      </c>
    </row>
    <row r="519" spans="1:11">
      <c r="A519" s="69" t="s">
        <v>5481</v>
      </c>
      <c r="B519" t="s">
        <v>86</v>
      </c>
      <c r="C519" t="s">
        <v>3359</v>
      </c>
      <c r="D519" t="s">
        <v>3117</v>
      </c>
      <c r="E519" t="s">
        <v>217</v>
      </c>
      <c r="F519" t="s">
        <v>3360</v>
      </c>
      <c r="G519" t="s">
        <v>5875</v>
      </c>
      <c r="H519" t="s">
        <v>217</v>
      </c>
      <c r="I519" t="s">
        <v>4692</v>
      </c>
      <c r="J519" t="s">
        <v>224</v>
      </c>
      <c r="K519" t="s">
        <v>225</v>
      </c>
    </row>
    <row r="520" spans="1:11">
      <c r="A520" s="69" t="s">
        <v>5481</v>
      </c>
      <c r="B520" t="s">
        <v>86</v>
      </c>
      <c r="C520" t="s">
        <v>3116</v>
      </c>
      <c r="D520" t="s">
        <v>3117</v>
      </c>
      <c r="E520" t="s">
        <v>1889</v>
      </c>
      <c r="G520" t="s">
        <v>5875</v>
      </c>
      <c r="H520" t="s">
        <v>217</v>
      </c>
      <c r="I520" t="s">
        <v>4692</v>
      </c>
      <c r="J520" t="s">
        <v>224</v>
      </c>
      <c r="K520" t="s">
        <v>225</v>
      </c>
    </row>
    <row r="521" spans="1:11">
      <c r="A521" s="69" t="s">
        <v>5481</v>
      </c>
      <c r="B521" t="s">
        <v>86</v>
      </c>
      <c r="C521" t="s">
        <v>3361</v>
      </c>
      <c r="D521" t="s">
        <v>85</v>
      </c>
      <c r="E521" t="s">
        <v>217</v>
      </c>
      <c r="G521" t="s">
        <v>5875</v>
      </c>
      <c r="H521" t="s">
        <v>217</v>
      </c>
      <c r="I521" t="s">
        <v>4692</v>
      </c>
      <c r="J521" t="s">
        <v>224</v>
      </c>
      <c r="K521" t="s">
        <v>225</v>
      </c>
    </row>
    <row r="522" spans="1:11">
      <c r="A522" s="69" t="s">
        <v>5481</v>
      </c>
      <c r="B522" t="s">
        <v>86</v>
      </c>
      <c r="C522" t="s">
        <v>2992</v>
      </c>
      <c r="D522" t="s">
        <v>2993</v>
      </c>
      <c r="E522" t="s">
        <v>2847</v>
      </c>
      <c r="G522" t="s">
        <v>5875</v>
      </c>
      <c r="H522" t="s">
        <v>3416</v>
      </c>
      <c r="I522" t="s">
        <v>4692</v>
      </c>
      <c r="J522" t="s">
        <v>224</v>
      </c>
      <c r="K522" t="s">
        <v>225</v>
      </c>
    </row>
    <row r="523" spans="1:11">
      <c r="A523" s="69" t="s">
        <v>5481</v>
      </c>
      <c r="B523" t="s">
        <v>86</v>
      </c>
      <c r="C523" t="s">
        <v>2992</v>
      </c>
      <c r="D523" t="s">
        <v>2993</v>
      </c>
      <c r="E523" t="s">
        <v>2847</v>
      </c>
      <c r="G523" t="s">
        <v>5875</v>
      </c>
      <c r="H523" t="s">
        <v>3416</v>
      </c>
      <c r="I523" t="s">
        <v>4692</v>
      </c>
      <c r="J523" t="s">
        <v>224</v>
      </c>
      <c r="K523" t="s">
        <v>225</v>
      </c>
    </row>
    <row r="524" spans="1:11">
      <c r="A524" s="69" t="s">
        <v>5481</v>
      </c>
      <c r="B524" t="s">
        <v>87</v>
      </c>
      <c r="C524" t="s">
        <v>3363</v>
      </c>
      <c r="D524" t="s">
        <v>90</v>
      </c>
      <c r="E524" t="s">
        <v>3125</v>
      </c>
      <c r="G524" t="s">
        <v>5875</v>
      </c>
      <c r="H524" t="s">
        <v>3125</v>
      </c>
      <c r="I524" t="s">
        <v>4696</v>
      </c>
      <c r="J524" t="s">
        <v>224</v>
      </c>
      <c r="K524" t="s">
        <v>225</v>
      </c>
    </row>
    <row r="525" spans="1:11">
      <c r="A525" s="69" t="s">
        <v>5481</v>
      </c>
      <c r="B525" t="s">
        <v>87</v>
      </c>
      <c r="C525" t="s">
        <v>3364</v>
      </c>
      <c r="D525" t="s">
        <v>88</v>
      </c>
      <c r="E525" t="s">
        <v>217</v>
      </c>
      <c r="G525" t="s">
        <v>5875</v>
      </c>
      <c r="H525" t="s">
        <v>217</v>
      </c>
      <c r="I525" t="s">
        <v>4696</v>
      </c>
      <c r="J525" t="s">
        <v>224</v>
      </c>
      <c r="K525" t="s">
        <v>225</v>
      </c>
    </row>
    <row r="526" spans="1:11">
      <c r="A526" s="69" t="s">
        <v>5481</v>
      </c>
      <c r="B526" t="s">
        <v>92</v>
      </c>
      <c r="C526" t="s">
        <v>3366</v>
      </c>
      <c r="D526" t="s">
        <v>93</v>
      </c>
      <c r="E526" t="s">
        <v>217</v>
      </c>
      <c r="G526" t="s">
        <v>5875</v>
      </c>
      <c r="H526" t="s">
        <v>217</v>
      </c>
      <c r="I526" t="s">
        <v>4700</v>
      </c>
      <c r="J526" t="s">
        <v>224</v>
      </c>
      <c r="K526" t="s">
        <v>225</v>
      </c>
    </row>
    <row r="527" spans="1:11">
      <c r="A527" s="69" t="s">
        <v>5481</v>
      </c>
      <c r="B527" t="s">
        <v>92</v>
      </c>
      <c r="C527" t="s">
        <v>3367</v>
      </c>
      <c r="D527" t="s">
        <v>93</v>
      </c>
      <c r="E527" t="s">
        <v>3125</v>
      </c>
      <c r="F527" t="s">
        <v>3368</v>
      </c>
      <c r="G527" t="s">
        <v>5875</v>
      </c>
      <c r="H527" t="s">
        <v>3125</v>
      </c>
      <c r="I527" t="s">
        <v>4700</v>
      </c>
      <c r="J527" t="s">
        <v>224</v>
      </c>
      <c r="K527" t="s">
        <v>225</v>
      </c>
    </row>
    <row r="528" spans="1:11">
      <c r="A528" s="69" t="s">
        <v>5481</v>
      </c>
      <c r="B528" t="s">
        <v>92</v>
      </c>
      <c r="C528" t="s">
        <v>3370</v>
      </c>
      <c r="D528" t="s">
        <v>94</v>
      </c>
      <c r="E528" t="s">
        <v>3257</v>
      </c>
      <c r="F528" t="s">
        <v>3371</v>
      </c>
      <c r="G528" t="s">
        <v>5875</v>
      </c>
      <c r="H528" t="s">
        <v>217</v>
      </c>
      <c r="I528" t="s">
        <v>4700</v>
      </c>
      <c r="J528" t="s">
        <v>224</v>
      </c>
      <c r="K528" t="s">
        <v>225</v>
      </c>
    </row>
    <row r="529" spans="1:11">
      <c r="A529" s="69" t="s">
        <v>5481</v>
      </c>
      <c r="B529" t="s">
        <v>92</v>
      </c>
      <c r="C529" t="s">
        <v>3372</v>
      </c>
      <c r="D529" t="s">
        <v>93</v>
      </c>
      <c r="E529" t="s">
        <v>3373</v>
      </c>
      <c r="G529" t="s">
        <v>5875</v>
      </c>
      <c r="H529" t="s">
        <v>217</v>
      </c>
      <c r="I529" t="s">
        <v>4700</v>
      </c>
      <c r="J529" t="s">
        <v>224</v>
      </c>
      <c r="K529" t="s">
        <v>225</v>
      </c>
    </row>
    <row r="530" spans="1:11">
      <c r="A530" s="69" t="s">
        <v>5481</v>
      </c>
      <c r="B530" t="s">
        <v>92</v>
      </c>
      <c r="C530" t="s">
        <v>3374</v>
      </c>
      <c r="D530" t="s">
        <v>93</v>
      </c>
      <c r="E530" t="s">
        <v>3375</v>
      </c>
      <c r="F530" t="s">
        <v>3376</v>
      </c>
      <c r="G530" t="s">
        <v>5875</v>
      </c>
      <c r="H530" t="s">
        <v>217</v>
      </c>
      <c r="I530" t="s">
        <v>4700</v>
      </c>
      <c r="J530" t="s">
        <v>224</v>
      </c>
      <c r="K530" t="s">
        <v>225</v>
      </c>
    </row>
    <row r="531" spans="1:11">
      <c r="A531" s="69" t="s">
        <v>5481</v>
      </c>
      <c r="B531" t="s">
        <v>92</v>
      </c>
      <c r="C531" t="s">
        <v>3377</v>
      </c>
      <c r="D531" t="s">
        <v>93</v>
      </c>
      <c r="E531" t="s">
        <v>3378</v>
      </c>
      <c r="F531" t="s">
        <v>3379</v>
      </c>
      <c r="G531" t="s">
        <v>5875</v>
      </c>
      <c r="H531" t="s">
        <v>217</v>
      </c>
      <c r="I531" t="s">
        <v>4700</v>
      </c>
      <c r="J531" t="s">
        <v>224</v>
      </c>
      <c r="K531" t="s">
        <v>225</v>
      </c>
    </row>
    <row r="532" spans="1:11">
      <c r="A532" s="69" t="s">
        <v>5481</v>
      </c>
      <c r="B532" t="s">
        <v>98</v>
      </c>
      <c r="C532" t="s">
        <v>3381</v>
      </c>
      <c r="D532" t="s">
        <v>99</v>
      </c>
      <c r="E532" t="s">
        <v>3382</v>
      </c>
      <c r="F532" t="s">
        <v>3383</v>
      </c>
      <c r="G532" t="s">
        <v>5875</v>
      </c>
      <c r="H532" t="s">
        <v>217</v>
      </c>
      <c r="I532" t="s">
        <v>4704</v>
      </c>
      <c r="J532" t="s">
        <v>224</v>
      </c>
      <c r="K532" t="s">
        <v>225</v>
      </c>
    </row>
    <row r="533" spans="1:11">
      <c r="A533" s="69" t="s">
        <v>5481</v>
      </c>
      <c r="B533" t="s">
        <v>98</v>
      </c>
      <c r="C533" t="s">
        <v>3013</v>
      </c>
      <c r="D533" t="s">
        <v>104</v>
      </c>
      <c r="E533" t="s">
        <v>2847</v>
      </c>
      <c r="G533" t="s">
        <v>5875</v>
      </c>
      <c r="H533" t="s">
        <v>3416</v>
      </c>
      <c r="I533" t="s">
        <v>4704</v>
      </c>
      <c r="J533" t="s">
        <v>224</v>
      </c>
      <c r="K533" t="s">
        <v>225</v>
      </c>
    </row>
    <row r="534" spans="1:11">
      <c r="A534" s="69" t="s">
        <v>5481</v>
      </c>
      <c r="B534" t="s">
        <v>98</v>
      </c>
      <c r="C534" t="s">
        <v>3014</v>
      </c>
      <c r="D534" t="s">
        <v>101</v>
      </c>
      <c r="E534" t="s">
        <v>3015</v>
      </c>
      <c r="F534" t="s">
        <v>3016</v>
      </c>
      <c r="G534" t="s">
        <v>5875</v>
      </c>
      <c r="H534" t="s">
        <v>217</v>
      </c>
      <c r="I534" t="s">
        <v>4704</v>
      </c>
      <c r="J534" t="s">
        <v>224</v>
      </c>
      <c r="K534" t="s">
        <v>225</v>
      </c>
    </row>
    <row r="535" spans="1:11">
      <c r="A535" s="69" t="s">
        <v>5481</v>
      </c>
      <c r="B535" t="s">
        <v>98</v>
      </c>
      <c r="C535" t="s">
        <v>3017</v>
      </c>
      <c r="D535" t="s">
        <v>2957</v>
      </c>
      <c r="E535" t="s">
        <v>2847</v>
      </c>
      <c r="G535" t="s">
        <v>5875</v>
      </c>
      <c r="H535" t="s">
        <v>3416</v>
      </c>
      <c r="I535" t="s">
        <v>4704</v>
      </c>
      <c r="J535" t="s">
        <v>224</v>
      </c>
      <c r="K535" t="s">
        <v>225</v>
      </c>
    </row>
    <row r="536" spans="1:11">
      <c r="A536" s="69" t="s">
        <v>5481</v>
      </c>
      <c r="B536" t="s">
        <v>98</v>
      </c>
      <c r="C536" t="s">
        <v>3384</v>
      </c>
      <c r="D536" t="s">
        <v>2957</v>
      </c>
      <c r="E536" t="s">
        <v>217</v>
      </c>
      <c r="G536" t="s">
        <v>5875</v>
      </c>
      <c r="H536" t="s">
        <v>217</v>
      </c>
      <c r="I536" t="s">
        <v>4704</v>
      </c>
      <c r="J536" t="s">
        <v>224</v>
      </c>
      <c r="K536" t="s">
        <v>225</v>
      </c>
    </row>
    <row r="537" spans="1:11">
      <c r="A537" s="69" t="s">
        <v>5483</v>
      </c>
      <c r="B537" t="s">
        <v>32</v>
      </c>
      <c r="C537" t="s">
        <v>3124</v>
      </c>
      <c r="D537" t="s">
        <v>35</v>
      </c>
      <c r="E537" t="s">
        <v>3125</v>
      </c>
      <c r="F537" t="s">
        <v>3127</v>
      </c>
      <c r="G537" t="s">
        <v>5870</v>
      </c>
      <c r="H537" t="s">
        <v>3125</v>
      </c>
      <c r="I537" t="s">
        <v>4633</v>
      </c>
    </row>
    <row r="538" spans="1:11">
      <c r="A538" s="69" t="s">
        <v>5483</v>
      </c>
      <c r="B538" t="s">
        <v>32</v>
      </c>
      <c r="C538" t="s">
        <v>3024</v>
      </c>
      <c r="D538" t="s">
        <v>42</v>
      </c>
      <c r="E538" t="s">
        <v>3025</v>
      </c>
      <c r="F538" t="s">
        <v>3026</v>
      </c>
      <c r="G538" t="s">
        <v>5870</v>
      </c>
      <c r="H538" t="s">
        <v>217</v>
      </c>
      <c r="I538" t="s">
        <v>4633</v>
      </c>
    </row>
    <row r="539" spans="1:11">
      <c r="A539" s="69" t="s">
        <v>5483</v>
      </c>
      <c r="B539" t="s">
        <v>32</v>
      </c>
      <c r="C539" t="s">
        <v>3129</v>
      </c>
      <c r="D539" t="s">
        <v>42</v>
      </c>
      <c r="E539" t="s">
        <v>3125</v>
      </c>
      <c r="F539" t="s">
        <v>3127</v>
      </c>
      <c r="G539" t="s">
        <v>5870</v>
      </c>
      <c r="H539" t="s">
        <v>3125</v>
      </c>
      <c r="I539" t="s">
        <v>4633</v>
      </c>
    </row>
    <row r="540" spans="1:11">
      <c r="A540" s="69" t="s">
        <v>5483</v>
      </c>
      <c r="B540" t="s">
        <v>32</v>
      </c>
      <c r="C540" t="s">
        <v>3027</v>
      </c>
      <c r="D540" t="s">
        <v>44</v>
      </c>
      <c r="E540" t="s">
        <v>1889</v>
      </c>
      <c r="F540" t="s">
        <v>3028</v>
      </c>
      <c r="G540" t="s">
        <v>5870</v>
      </c>
      <c r="H540" t="s">
        <v>217</v>
      </c>
      <c r="I540" t="s">
        <v>4633</v>
      </c>
    </row>
    <row r="541" spans="1:11">
      <c r="A541" s="69" t="s">
        <v>5483</v>
      </c>
      <c r="B541" t="s">
        <v>32</v>
      </c>
      <c r="C541" t="s">
        <v>3130</v>
      </c>
      <c r="D541" t="s">
        <v>44</v>
      </c>
      <c r="E541" t="s">
        <v>217</v>
      </c>
      <c r="F541" t="s">
        <v>3131</v>
      </c>
      <c r="G541" t="s">
        <v>5870</v>
      </c>
      <c r="H541" t="s">
        <v>217</v>
      </c>
      <c r="I541" t="s">
        <v>4633</v>
      </c>
    </row>
    <row r="542" spans="1:11">
      <c r="A542" s="69" t="s">
        <v>5483</v>
      </c>
      <c r="B542" t="s">
        <v>55</v>
      </c>
      <c r="C542" t="s">
        <v>2838</v>
      </c>
      <c r="D542" t="s">
        <v>35</v>
      </c>
      <c r="E542" t="s">
        <v>2839</v>
      </c>
      <c r="F542" t="s">
        <v>2842</v>
      </c>
      <c r="G542" t="s">
        <v>5870</v>
      </c>
      <c r="H542" t="s">
        <v>217</v>
      </c>
      <c r="I542" t="s">
        <v>4637</v>
      </c>
    </row>
    <row r="543" spans="1:11">
      <c r="A543" s="69" t="s">
        <v>5483</v>
      </c>
      <c r="B543" t="s">
        <v>55</v>
      </c>
      <c r="C543" t="s">
        <v>2843</v>
      </c>
      <c r="D543" t="s">
        <v>35</v>
      </c>
      <c r="E543" t="s">
        <v>2844</v>
      </c>
      <c r="F543" t="s">
        <v>2845</v>
      </c>
      <c r="G543" t="s">
        <v>5870</v>
      </c>
      <c r="H543" t="s">
        <v>2959</v>
      </c>
      <c r="I543" t="s">
        <v>4637</v>
      </c>
    </row>
    <row r="544" spans="1:11">
      <c r="A544" s="69" t="s">
        <v>5483</v>
      </c>
      <c r="B544" t="s">
        <v>55</v>
      </c>
      <c r="C544" t="s">
        <v>2846</v>
      </c>
      <c r="D544" t="s">
        <v>36</v>
      </c>
      <c r="E544" t="s">
        <v>2847</v>
      </c>
      <c r="F544" t="s">
        <v>2849</v>
      </c>
      <c r="G544" t="s">
        <v>5870</v>
      </c>
      <c r="H544" t="s">
        <v>3416</v>
      </c>
      <c r="I544" t="s">
        <v>4637</v>
      </c>
    </row>
    <row r="545" spans="1:9">
      <c r="A545" s="69" t="s">
        <v>5483</v>
      </c>
      <c r="B545" t="s">
        <v>55</v>
      </c>
      <c r="C545" t="s">
        <v>3135</v>
      </c>
      <c r="D545" t="s">
        <v>36</v>
      </c>
      <c r="E545" t="s">
        <v>217</v>
      </c>
      <c r="F545" t="s">
        <v>3136</v>
      </c>
      <c r="G545" t="s">
        <v>5870</v>
      </c>
      <c r="H545" t="s">
        <v>217</v>
      </c>
      <c r="I545" t="s">
        <v>4637</v>
      </c>
    </row>
    <row r="546" spans="1:9">
      <c r="A546" s="69" t="s">
        <v>5483</v>
      </c>
      <c r="B546" t="s">
        <v>55</v>
      </c>
      <c r="C546" t="s">
        <v>2850</v>
      </c>
      <c r="D546" t="s">
        <v>38</v>
      </c>
      <c r="E546" t="s">
        <v>2851</v>
      </c>
      <c r="F546" t="s">
        <v>2852</v>
      </c>
      <c r="G546" t="s">
        <v>5870</v>
      </c>
      <c r="H546" t="s">
        <v>1333</v>
      </c>
      <c r="I546" t="s">
        <v>4637</v>
      </c>
    </row>
    <row r="547" spans="1:9">
      <c r="A547" s="69" t="s">
        <v>5483</v>
      </c>
      <c r="B547" t="s">
        <v>55</v>
      </c>
      <c r="C547" t="s">
        <v>3137</v>
      </c>
      <c r="D547" t="s">
        <v>42</v>
      </c>
      <c r="E547" t="s">
        <v>217</v>
      </c>
      <c r="F547" t="s">
        <v>3138</v>
      </c>
      <c r="G547" t="s">
        <v>5870</v>
      </c>
      <c r="H547" t="s">
        <v>217</v>
      </c>
      <c r="I547" t="s">
        <v>4637</v>
      </c>
    </row>
    <row r="548" spans="1:9">
      <c r="A548" s="69" t="s">
        <v>5483</v>
      </c>
      <c r="B548" t="s">
        <v>55</v>
      </c>
      <c r="C548" t="s">
        <v>2856</v>
      </c>
      <c r="D548" t="s">
        <v>42</v>
      </c>
      <c r="E548" t="s">
        <v>2847</v>
      </c>
      <c r="F548" t="s">
        <v>2857</v>
      </c>
      <c r="G548" t="s">
        <v>5870</v>
      </c>
      <c r="H548" t="s">
        <v>3416</v>
      </c>
      <c r="I548" t="s">
        <v>4637</v>
      </c>
    </row>
    <row r="549" spans="1:9">
      <c r="A549" s="69" t="s">
        <v>5483</v>
      </c>
      <c r="B549" t="s">
        <v>55</v>
      </c>
      <c r="C549" t="s">
        <v>3139</v>
      </c>
      <c r="D549" t="s">
        <v>44</v>
      </c>
      <c r="E549" t="s">
        <v>217</v>
      </c>
      <c r="F549" t="s">
        <v>3140</v>
      </c>
      <c r="G549" t="s">
        <v>5870</v>
      </c>
      <c r="H549" t="s">
        <v>217</v>
      </c>
      <c r="I549" t="s">
        <v>4637</v>
      </c>
    </row>
    <row r="550" spans="1:9">
      <c r="A550" s="69" t="s">
        <v>5483</v>
      </c>
      <c r="B550" t="s">
        <v>55</v>
      </c>
      <c r="C550" t="s">
        <v>2858</v>
      </c>
      <c r="D550" t="s">
        <v>44</v>
      </c>
      <c r="E550" t="s">
        <v>2847</v>
      </c>
      <c r="G550" t="s">
        <v>5870</v>
      </c>
      <c r="H550" t="s">
        <v>3416</v>
      </c>
      <c r="I550" t="s">
        <v>4637</v>
      </c>
    </row>
    <row r="551" spans="1:9">
      <c r="A551" s="69" t="s">
        <v>5483</v>
      </c>
      <c r="B551" t="s">
        <v>55</v>
      </c>
      <c r="C551" t="s">
        <v>2859</v>
      </c>
      <c r="D551" t="s">
        <v>57</v>
      </c>
      <c r="E551" t="s">
        <v>2847</v>
      </c>
      <c r="G551" t="s">
        <v>5870</v>
      </c>
      <c r="H551" t="s">
        <v>3416</v>
      </c>
      <c r="I551" t="s">
        <v>4637</v>
      </c>
    </row>
    <row r="552" spans="1:9">
      <c r="A552" s="69" t="s">
        <v>5483</v>
      </c>
      <c r="B552" t="s">
        <v>55</v>
      </c>
      <c r="C552" t="s">
        <v>3141</v>
      </c>
      <c r="D552" t="s">
        <v>56</v>
      </c>
      <c r="E552" t="s">
        <v>3125</v>
      </c>
      <c r="F552" t="s">
        <v>3142</v>
      </c>
      <c r="G552" t="s">
        <v>5870</v>
      </c>
      <c r="H552" t="s">
        <v>3125</v>
      </c>
      <c r="I552" t="s">
        <v>4637</v>
      </c>
    </row>
    <row r="553" spans="1:9">
      <c r="A553" s="69" t="s">
        <v>5483</v>
      </c>
      <c r="B553" t="s">
        <v>55</v>
      </c>
      <c r="C553" t="s">
        <v>3143</v>
      </c>
      <c r="D553" t="s">
        <v>57</v>
      </c>
      <c r="E553" t="s">
        <v>3144</v>
      </c>
      <c r="F553" t="s">
        <v>3145</v>
      </c>
      <c r="G553" t="s">
        <v>5870</v>
      </c>
      <c r="H553" t="s">
        <v>217</v>
      </c>
      <c r="I553" t="s">
        <v>4637</v>
      </c>
    </row>
    <row r="554" spans="1:9">
      <c r="A554" s="69" t="s">
        <v>5483</v>
      </c>
      <c r="B554" t="s">
        <v>55</v>
      </c>
      <c r="C554" t="s">
        <v>2861</v>
      </c>
      <c r="D554" t="s">
        <v>58</v>
      </c>
      <c r="E554" t="s">
        <v>2851</v>
      </c>
      <c r="F554" t="s">
        <v>2852</v>
      </c>
      <c r="G554" t="s">
        <v>5870</v>
      </c>
      <c r="H554" t="s">
        <v>1333</v>
      </c>
      <c r="I554" t="s">
        <v>4637</v>
      </c>
    </row>
    <row r="555" spans="1:9">
      <c r="A555" s="69" t="s">
        <v>5483</v>
      </c>
      <c r="B555" t="s">
        <v>55</v>
      </c>
      <c r="C555" t="s">
        <v>2878</v>
      </c>
      <c r="D555" t="s">
        <v>42</v>
      </c>
      <c r="E555" t="s">
        <v>2847</v>
      </c>
      <c r="F555" t="s">
        <v>2879</v>
      </c>
      <c r="G555" t="s">
        <v>5870</v>
      </c>
      <c r="H555" t="s">
        <v>3416</v>
      </c>
      <c r="I555" t="s">
        <v>4637</v>
      </c>
    </row>
    <row r="556" spans="1:9">
      <c r="A556" s="69" t="s">
        <v>5483</v>
      </c>
      <c r="B556" t="s">
        <v>55</v>
      </c>
      <c r="C556" t="s">
        <v>3146</v>
      </c>
      <c r="D556" t="s">
        <v>2884</v>
      </c>
      <c r="E556" t="s">
        <v>3125</v>
      </c>
      <c r="G556" t="s">
        <v>5870</v>
      </c>
      <c r="H556" t="s">
        <v>3125</v>
      </c>
      <c r="I556" t="s">
        <v>4637</v>
      </c>
    </row>
    <row r="557" spans="1:9">
      <c r="A557" s="69" t="s">
        <v>5483</v>
      </c>
      <c r="B557" t="s">
        <v>55</v>
      </c>
      <c r="C557" t="s">
        <v>3147</v>
      </c>
      <c r="D557" t="s">
        <v>36</v>
      </c>
      <c r="E557" t="s">
        <v>3125</v>
      </c>
      <c r="G557" t="s">
        <v>5870</v>
      </c>
      <c r="H557" t="s">
        <v>3125</v>
      </c>
      <c r="I557" t="s">
        <v>4637</v>
      </c>
    </row>
    <row r="558" spans="1:9">
      <c r="A558" s="69" t="s">
        <v>5483</v>
      </c>
      <c r="B558" t="s">
        <v>55</v>
      </c>
      <c r="C558" t="s">
        <v>3148</v>
      </c>
      <c r="D558" t="s">
        <v>33</v>
      </c>
      <c r="E558" t="s">
        <v>3125</v>
      </c>
      <c r="G558" t="s">
        <v>5870</v>
      </c>
      <c r="H558" t="s">
        <v>3125</v>
      </c>
      <c r="I558" t="s">
        <v>4637</v>
      </c>
    </row>
    <row r="559" spans="1:9">
      <c r="A559" s="69" t="s">
        <v>5483</v>
      </c>
      <c r="B559" t="s">
        <v>55</v>
      </c>
      <c r="C559" t="s">
        <v>2880</v>
      </c>
      <c r="D559" t="s">
        <v>2881</v>
      </c>
      <c r="E559" t="s">
        <v>1333</v>
      </c>
      <c r="F559" t="s">
        <v>2882</v>
      </c>
      <c r="G559" t="s">
        <v>5870</v>
      </c>
      <c r="H559" t="s">
        <v>1333</v>
      </c>
      <c r="I559" t="s">
        <v>4637</v>
      </c>
    </row>
    <row r="560" spans="1:9">
      <c r="A560" s="69" t="s">
        <v>5483</v>
      </c>
      <c r="B560" t="s">
        <v>59</v>
      </c>
      <c r="C560" t="s">
        <v>3150</v>
      </c>
      <c r="D560" t="s">
        <v>35</v>
      </c>
      <c r="E560" t="s">
        <v>217</v>
      </c>
      <c r="G560" t="s">
        <v>5870</v>
      </c>
      <c r="H560" t="s">
        <v>217</v>
      </c>
      <c r="I560" t="s">
        <v>4641</v>
      </c>
    </row>
    <row r="561" spans="1:9">
      <c r="A561" s="69" t="s">
        <v>5483</v>
      </c>
      <c r="B561" t="s">
        <v>59</v>
      </c>
      <c r="C561" t="s">
        <v>3151</v>
      </c>
      <c r="D561" t="s">
        <v>35</v>
      </c>
      <c r="E561" t="s">
        <v>217</v>
      </c>
      <c r="F561" t="s">
        <v>3152</v>
      </c>
      <c r="G561" t="s">
        <v>5870</v>
      </c>
      <c r="H561" t="s">
        <v>217</v>
      </c>
      <c r="I561" t="s">
        <v>4641</v>
      </c>
    </row>
    <row r="562" spans="1:9">
      <c r="A562" s="69" t="s">
        <v>5483</v>
      </c>
      <c r="B562" t="s">
        <v>59</v>
      </c>
      <c r="C562" t="s">
        <v>3153</v>
      </c>
      <c r="D562" t="s">
        <v>38</v>
      </c>
      <c r="E562" t="s">
        <v>3154</v>
      </c>
      <c r="F562" t="s">
        <v>3155</v>
      </c>
      <c r="G562" t="s">
        <v>5870</v>
      </c>
      <c r="H562" t="s">
        <v>217</v>
      </c>
      <c r="I562" t="s">
        <v>4641</v>
      </c>
    </row>
    <row r="563" spans="1:9">
      <c r="A563" s="69" t="s">
        <v>5483</v>
      </c>
      <c r="B563" t="s">
        <v>59</v>
      </c>
      <c r="C563" t="s">
        <v>3156</v>
      </c>
      <c r="D563" t="s">
        <v>40</v>
      </c>
      <c r="E563" t="s">
        <v>3157</v>
      </c>
      <c r="F563" t="s">
        <v>3158</v>
      </c>
      <c r="G563" t="s">
        <v>5870</v>
      </c>
      <c r="H563" t="s">
        <v>217</v>
      </c>
      <c r="I563" t="s">
        <v>4641</v>
      </c>
    </row>
    <row r="564" spans="1:9">
      <c r="A564" s="69" t="s">
        <v>5483</v>
      </c>
      <c r="B564" t="s">
        <v>59</v>
      </c>
      <c r="C564" t="s">
        <v>3159</v>
      </c>
      <c r="D564" t="s">
        <v>42</v>
      </c>
      <c r="E564" t="s">
        <v>217</v>
      </c>
      <c r="F564" t="s">
        <v>3160</v>
      </c>
      <c r="G564" t="s">
        <v>5870</v>
      </c>
      <c r="H564" t="s">
        <v>217</v>
      </c>
      <c r="I564" t="s">
        <v>4641</v>
      </c>
    </row>
    <row r="565" spans="1:9">
      <c r="A565" s="69" t="s">
        <v>5483</v>
      </c>
      <c r="B565" t="s">
        <v>59</v>
      </c>
      <c r="C565" t="s">
        <v>3161</v>
      </c>
      <c r="D565" t="s">
        <v>44</v>
      </c>
      <c r="E565" t="s">
        <v>217</v>
      </c>
      <c r="F565" t="s">
        <v>3162</v>
      </c>
      <c r="G565" t="s">
        <v>5870</v>
      </c>
      <c r="H565" t="s">
        <v>217</v>
      </c>
      <c r="I565" t="s">
        <v>4641</v>
      </c>
    </row>
    <row r="566" spans="1:9">
      <c r="A566" s="69" t="s">
        <v>5483</v>
      </c>
      <c r="B566" t="s">
        <v>59</v>
      </c>
      <c r="C566" t="s">
        <v>3163</v>
      </c>
      <c r="D566" t="s">
        <v>44</v>
      </c>
      <c r="E566" t="s">
        <v>217</v>
      </c>
      <c r="F566" t="s">
        <v>3164</v>
      </c>
      <c r="G566" t="s">
        <v>5870</v>
      </c>
      <c r="H566" t="s">
        <v>217</v>
      </c>
      <c r="I566" t="s">
        <v>4641</v>
      </c>
    </row>
    <row r="567" spans="1:9">
      <c r="A567" s="69" t="s">
        <v>5483</v>
      </c>
      <c r="B567" t="s">
        <v>59</v>
      </c>
      <c r="C567" t="s">
        <v>3165</v>
      </c>
      <c r="D567" t="s">
        <v>57</v>
      </c>
      <c r="E567" t="s">
        <v>217</v>
      </c>
      <c r="F567" t="s">
        <v>3166</v>
      </c>
      <c r="G567" t="s">
        <v>5870</v>
      </c>
      <c r="H567" t="s">
        <v>217</v>
      </c>
      <c r="I567" t="s">
        <v>4641</v>
      </c>
    </row>
    <row r="568" spans="1:9">
      <c r="A568" s="69" t="s">
        <v>5483</v>
      </c>
      <c r="B568" t="s">
        <v>59</v>
      </c>
      <c r="C568" t="s">
        <v>3167</v>
      </c>
      <c r="D568" t="s">
        <v>56</v>
      </c>
      <c r="E568" t="s">
        <v>217</v>
      </c>
      <c r="G568" t="s">
        <v>5870</v>
      </c>
      <c r="H568" t="s">
        <v>217</v>
      </c>
      <c r="I568" t="s">
        <v>4641</v>
      </c>
    </row>
    <row r="569" spans="1:9">
      <c r="A569" s="69" t="s">
        <v>5483</v>
      </c>
      <c r="B569" t="s">
        <v>59</v>
      </c>
      <c r="C569" t="s">
        <v>3168</v>
      </c>
      <c r="D569" t="s">
        <v>3169</v>
      </c>
      <c r="E569" t="s">
        <v>3125</v>
      </c>
      <c r="G569" t="s">
        <v>5870</v>
      </c>
      <c r="H569" t="s">
        <v>3125</v>
      </c>
      <c r="I569" t="s">
        <v>4641</v>
      </c>
    </row>
    <row r="570" spans="1:9">
      <c r="A570" s="69" t="s">
        <v>5483</v>
      </c>
      <c r="B570" t="s">
        <v>70</v>
      </c>
      <c r="C570" t="s">
        <v>3171</v>
      </c>
      <c r="D570" t="s">
        <v>36</v>
      </c>
      <c r="E570" t="s">
        <v>3125</v>
      </c>
      <c r="F570" t="s">
        <v>3172</v>
      </c>
      <c r="G570" t="s">
        <v>5870</v>
      </c>
      <c r="H570" t="s">
        <v>3125</v>
      </c>
      <c r="I570" t="s">
        <v>4645</v>
      </c>
    </row>
    <row r="571" spans="1:9">
      <c r="A571" s="69" t="s">
        <v>5483</v>
      </c>
      <c r="B571" t="s">
        <v>70</v>
      </c>
      <c r="C571" t="s">
        <v>3173</v>
      </c>
      <c r="D571" t="s">
        <v>38</v>
      </c>
      <c r="E571" t="s">
        <v>3125</v>
      </c>
      <c r="F571" t="s">
        <v>3174</v>
      </c>
      <c r="G571" t="s">
        <v>5870</v>
      </c>
      <c r="H571" t="s">
        <v>3125</v>
      </c>
      <c r="I571" t="s">
        <v>4645</v>
      </c>
    </row>
    <row r="572" spans="1:9">
      <c r="A572" s="69" t="s">
        <v>5483</v>
      </c>
      <c r="B572" t="s">
        <v>70</v>
      </c>
      <c r="C572" t="s">
        <v>3175</v>
      </c>
      <c r="D572" t="s">
        <v>42</v>
      </c>
      <c r="E572" t="s">
        <v>3176</v>
      </c>
      <c r="F572" t="s">
        <v>3177</v>
      </c>
      <c r="G572" t="s">
        <v>5870</v>
      </c>
      <c r="H572" t="s">
        <v>217</v>
      </c>
      <c r="I572" t="s">
        <v>4645</v>
      </c>
    </row>
    <row r="573" spans="1:9">
      <c r="A573" s="69" t="s">
        <v>5483</v>
      </c>
      <c r="B573" t="s">
        <v>70</v>
      </c>
      <c r="C573" t="s">
        <v>2890</v>
      </c>
      <c r="D573" t="s">
        <v>42</v>
      </c>
      <c r="E573" t="s">
        <v>2847</v>
      </c>
      <c r="F573" t="s">
        <v>2891</v>
      </c>
      <c r="G573" t="s">
        <v>5870</v>
      </c>
      <c r="H573" t="s">
        <v>3416</v>
      </c>
      <c r="I573" t="s">
        <v>4645</v>
      </c>
    </row>
    <row r="574" spans="1:9">
      <c r="A574" s="69" t="s">
        <v>5483</v>
      </c>
      <c r="B574" t="s">
        <v>70</v>
      </c>
      <c r="C574" t="s">
        <v>3178</v>
      </c>
      <c r="D574" t="s">
        <v>44</v>
      </c>
      <c r="E574" t="s">
        <v>217</v>
      </c>
      <c r="F574" t="s">
        <v>3179</v>
      </c>
      <c r="G574" t="s">
        <v>5870</v>
      </c>
      <c r="H574" t="s">
        <v>217</v>
      </c>
      <c r="I574" t="s">
        <v>4645</v>
      </c>
    </row>
    <row r="575" spans="1:9">
      <c r="A575" s="69" t="s">
        <v>5483</v>
      </c>
      <c r="B575" t="s">
        <v>70</v>
      </c>
      <c r="C575" t="s">
        <v>3180</v>
      </c>
      <c r="D575" t="s">
        <v>44</v>
      </c>
      <c r="E575" t="s">
        <v>217</v>
      </c>
      <c r="G575" t="s">
        <v>5870</v>
      </c>
      <c r="H575" t="s">
        <v>217</v>
      </c>
      <c r="I575" t="s">
        <v>4645</v>
      </c>
    </row>
    <row r="576" spans="1:9">
      <c r="A576" s="69" t="s">
        <v>5483</v>
      </c>
      <c r="B576" t="s">
        <v>70</v>
      </c>
      <c r="C576" t="s">
        <v>2896</v>
      </c>
      <c r="D576" t="s">
        <v>44</v>
      </c>
      <c r="E576" t="s">
        <v>2897</v>
      </c>
      <c r="F576" t="s">
        <v>2898</v>
      </c>
      <c r="G576" t="s">
        <v>5870</v>
      </c>
      <c r="H576" t="s">
        <v>2959</v>
      </c>
      <c r="I576" t="s">
        <v>4645</v>
      </c>
    </row>
    <row r="577" spans="1:9">
      <c r="A577" s="69" t="s">
        <v>5483</v>
      </c>
      <c r="B577" t="s">
        <v>70</v>
      </c>
      <c r="C577" t="s">
        <v>2899</v>
      </c>
      <c r="D577" t="s">
        <v>56</v>
      </c>
      <c r="E577" t="s">
        <v>2847</v>
      </c>
      <c r="F577" t="s">
        <v>2891</v>
      </c>
      <c r="G577" t="s">
        <v>5870</v>
      </c>
      <c r="H577" t="s">
        <v>3416</v>
      </c>
      <c r="I577" t="s">
        <v>4645</v>
      </c>
    </row>
    <row r="578" spans="1:9">
      <c r="A578" s="69" t="s">
        <v>5483</v>
      </c>
      <c r="B578" t="s">
        <v>70</v>
      </c>
      <c r="C578" t="s">
        <v>3053</v>
      </c>
      <c r="D578" t="s">
        <v>57</v>
      </c>
      <c r="E578" t="s">
        <v>3054</v>
      </c>
      <c r="F578" t="s">
        <v>3056</v>
      </c>
      <c r="G578" t="s">
        <v>5870</v>
      </c>
      <c r="H578" t="s">
        <v>3125</v>
      </c>
      <c r="I578" t="s">
        <v>4645</v>
      </c>
    </row>
    <row r="579" spans="1:9">
      <c r="A579" s="69" t="s">
        <v>5483</v>
      </c>
      <c r="B579" t="s">
        <v>70</v>
      </c>
      <c r="C579" t="s">
        <v>2900</v>
      </c>
      <c r="D579" t="s">
        <v>58</v>
      </c>
      <c r="E579" t="s">
        <v>1333</v>
      </c>
      <c r="F579" t="s">
        <v>2901</v>
      </c>
      <c r="G579" t="s">
        <v>5870</v>
      </c>
      <c r="H579" t="s">
        <v>1333</v>
      </c>
      <c r="I579" t="s">
        <v>4645</v>
      </c>
    </row>
    <row r="580" spans="1:9">
      <c r="A580" s="69" t="s">
        <v>5483</v>
      </c>
      <c r="B580" t="s">
        <v>70</v>
      </c>
      <c r="C580" t="s">
        <v>2902</v>
      </c>
      <c r="D580" t="s">
        <v>35</v>
      </c>
      <c r="E580" t="s">
        <v>2847</v>
      </c>
      <c r="G580" t="s">
        <v>5870</v>
      </c>
      <c r="H580" t="s">
        <v>3416</v>
      </c>
      <c r="I580" t="s">
        <v>4645</v>
      </c>
    </row>
    <row r="581" spans="1:9">
      <c r="A581" s="69" t="s">
        <v>5483</v>
      </c>
      <c r="B581" t="s">
        <v>106</v>
      </c>
      <c r="C581" t="s">
        <v>3182</v>
      </c>
      <c r="D581" t="s">
        <v>38</v>
      </c>
      <c r="E581" t="s">
        <v>217</v>
      </c>
      <c r="F581" t="s">
        <v>3183</v>
      </c>
      <c r="G581" t="s">
        <v>5870</v>
      </c>
      <c r="H581" t="s">
        <v>217</v>
      </c>
      <c r="I581" t="s">
        <v>4649</v>
      </c>
    </row>
    <row r="582" spans="1:9">
      <c r="A582" s="69" t="s">
        <v>5483</v>
      </c>
      <c r="B582" t="s">
        <v>106</v>
      </c>
      <c r="C582" t="s">
        <v>2911</v>
      </c>
      <c r="D582" t="s">
        <v>40</v>
      </c>
      <c r="E582" t="s">
        <v>2847</v>
      </c>
      <c r="G582" t="s">
        <v>5870</v>
      </c>
      <c r="H582" t="s">
        <v>3416</v>
      </c>
      <c r="I582" t="s">
        <v>4649</v>
      </c>
    </row>
    <row r="583" spans="1:9">
      <c r="A583" s="69" t="s">
        <v>5483</v>
      </c>
      <c r="B583" t="s">
        <v>106</v>
      </c>
      <c r="C583" t="s">
        <v>3184</v>
      </c>
      <c r="D583" t="s">
        <v>40</v>
      </c>
      <c r="E583" t="s">
        <v>3125</v>
      </c>
      <c r="F583" t="s">
        <v>3185</v>
      </c>
      <c r="G583" t="s">
        <v>5870</v>
      </c>
      <c r="H583" t="s">
        <v>3125</v>
      </c>
      <c r="I583" t="s">
        <v>4649</v>
      </c>
    </row>
    <row r="584" spans="1:9">
      <c r="A584" s="69" t="s">
        <v>5483</v>
      </c>
      <c r="B584" t="s">
        <v>106</v>
      </c>
      <c r="C584" t="s">
        <v>3186</v>
      </c>
      <c r="D584" t="s">
        <v>40</v>
      </c>
      <c r="E584" t="s">
        <v>217</v>
      </c>
      <c r="F584" t="s">
        <v>3187</v>
      </c>
      <c r="G584" t="s">
        <v>5870</v>
      </c>
      <c r="H584" t="s">
        <v>217</v>
      </c>
      <c r="I584" t="s">
        <v>4649</v>
      </c>
    </row>
    <row r="585" spans="1:9">
      <c r="A585" s="69" t="s">
        <v>5483</v>
      </c>
      <c r="B585" t="s">
        <v>106</v>
      </c>
      <c r="C585" t="s">
        <v>3188</v>
      </c>
      <c r="D585" t="s">
        <v>42</v>
      </c>
      <c r="E585" t="s">
        <v>3125</v>
      </c>
      <c r="F585" t="s">
        <v>3189</v>
      </c>
      <c r="G585" t="s">
        <v>5870</v>
      </c>
      <c r="H585" t="s">
        <v>3125</v>
      </c>
      <c r="I585" t="s">
        <v>4649</v>
      </c>
    </row>
    <row r="586" spans="1:9">
      <c r="A586" s="69" t="s">
        <v>5483</v>
      </c>
      <c r="B586" t="s">
        <v>106</v>
      </c>
      <c r="C586" t="s">
        <v>3190</v>
      </c>
      <c r="D586" t="s">
        <v>44</v>
      </c>
      <c r="E586" t="s">
        <v>217</v>
      </c>
      <c r="F586" t="s">
        <v>3191</v>
      </c>
      <c r="G586" t="s">
        <v>5870</v>
      </c>
      <c r="H586" t="s">
        <v>217</v>
      </c>
      <c r="I586" t="s">
        <v>4649</v>
      </c>
    </row>
    <row r="587" spans="1:9">
      <c r="A587" s="69" t="s">
        <v>5483</v>
      </c>
      <c r="B587" t="s">
        <v>106</v>
      </c>
      <c r="C587" t="s">
        <v>3192</v>
      </c>
      <c r="D587" t="s">
        <v>44</v>
      </c>
      <c r="E587" t="s">
        <v>217</v>
      </c>
      <c r="F587" t="s">
        <v>3193</v>
      </c>
      <c r="G587" t="s">
        <v>5870</v>
      </c>
      <c r="H587" t="s">
        <v>217</v>
      </c>
      <c r="I587" t="s">
        <v>4649</v>
      </c>
    </row>
    <row r="588" spans="1:9">
      <c r="A588" s="69" t="s">
        <v>5483</v>
      </c>
      <c r="B588" t="s">
        <v>106</v>
      </c>
      <c r="C588" t="s">
        <v>3194</v>
      </c>
      <c r="D588" t="s">
        <v>56</v>
      </c>
      <c r="E588" t="s">
        <v>3195</v>
      </c>
      <c r="F588" t="s">
        <v>3196</v>
      </c>
      <c r="G588" t="s">
        <v>5870</v>
      </c>
      <c r="H588" t="s">
        <v>217</v>
      </c>
      <c r="I588" t="s">
        <v>4649</v>
      </c>
    </row>
    <row r="589" spans="1:9">
      <c r="A589" s="69" t="s">
        <v>5483</v>
      </c>
      <c r="B589" t="s">
        <v>106</v>
      </c>
      <c r="C589" t="s">
        <v>3197</v>
      </c>
      <c r="D589" t="s">
        <v>56</v>
      </c>
      <c r="E589" t="s">
        <v>3125</v>
      </c>
      <c r="F589" t="s">
        <v>3198</v>
      </c>
      <c r="G589" t="s">
        <v>5870</v>
      </c>
      <c r="H589" t="s">
        <v>3125</v>
      </c>
      <c r="I589" t="s">
        <v>4649</v>
      </c>
    </row>
    <row r="590" spans="1:9">
      <c r="A590" s="69" t="s">
        <v>5483</v>
      </c>
      <c r="B590" t="s">
        <v>106</v>
      </c>
      <c r="C590" t="s">
        <v>3199</v>
      </c>
      <c r="D590" t="s">
        <v>56</v>
      </c>
      <c r="E590" t="s">
        <v>3200</v>
      </c>
      <c r="F590" t="s">
        <v>3201</v>
      </c>
      <c r="G590" t="s">
        <v>5870</v>
      </c>
      <c r="H590" t="s">
        <v>3125</v>
      </c>
      <c r="I590" t="s">
        <v>4649</v>
      </c>
    </row>
    <row r="591" spans="1:9">
      <c r="A591" s="69" t="s">
        <v>5483</v>
      </c>
      <c r="B591" t="s">
        <v>106</v>
      </c>
      <c r="C591" t="s">
        <v>3202</v>
      </c>
      <c r="D591" t="s">
        <v>57</v>
      </c>
      <c r="E591" t="s">
        <v>3125</v>
      </c>
      <c r="F591" t="s">
        <v>3203</v>
      </c>
      <c r="G591" t="s">
        <v>5870</v>
      </c>
      <c r="H591" t="s">
        <v>3125</v>
      </c>
      <c r="I591" t="s">
        <v>4649</v>
      </c>
    </row>
    <row r="592" spans="1:9">
      <c r="A592" s="69" t="s">
        <v>5483</v>
      </c>
      <c r="B592" t="s">
        <v>106</v>
      </c>
      <c r="C592" t="s">
        <v>2913</v>
      </c>
      <c r="D592" t="s">
        <v>57</v>
      </c>
      <c r="E592" t="s">
        <v>2847</v>
      </c>
      <c r="F592" t="s">
        <v>2914</v>
      </c>
      <c r="G592" t="s">
        <v>5870</v>
      </c>
      <c r="H592" t="s">
        <v>3416</v>
      </c>
      <c r="I592" t="s">
        <v>4649</v>
      </c>
    </row>
    <row r="593" spans="1:9">
      <c r="A593" s="69" t="s">
        <v>5483</v>
      </c>
      <c r="B593" t="s">
        <v>106</v>
      </c>
      <c r="C593" t="s">
        <v>3204</v>
      </c>
      <c r="D593" t="s">
        <v>58</v>
      </c>
      <c r="E593" t="s">
        <v>217</v>
      </c>
      <c r="F593" t="s">
        <v>3205</v>
      </c>
      <c r="G593" t="s">
        <v>5870</v>
      </c>
      <c r="H593" t="s">
        <v>217</v>
      </c>
      <c r="I593" t="s">
        <v>4649</v>
      </c>
    </row>
    <row r="594" spans="1:9">
      <c r="A594" s="69" t="s">
        <v>5483</v>
      </c>
      <c r="B594" t="s">
        <v>106</v>
      </c>
      <c r="C594" t="s">
        <v>3065</v>
      </c>
      <c r="E594" t="s">
        <v>3066</v>
      </c>
      <c r="F594" t="s">
        <v>3067</v>
      </c>
      <c r="G594" t="s">
        <v>5870</v>
      </c>
      <c r="H594" t="s">
        <v>217</v>
      </c>
      <c r="I594" t="s">
        <v>4649</v>
      </c>
    </row>
    <row r="595" spans="1:9">
      <c r="A595" s="69" t="s">
        <v>5483</v>
      </c>
      <c r="B595" t="s">
        <v>106</v>
      </c>
      <c r="C595" t="s">
        <v>2915</v>
      </c>
      <c r="D595" t="s">
        <v>2916</v>
      </c>
      <c r="E595" t="s">
        <v>1333</v>
      </c>
      <c r="G595" t="s">
        <v>5870</v>
      </c>
      <c r="H595" t="s">
        <v>1333</v>
      </c>
      <c r="I595" t="s">
        <v>4649</v>
      </c>
    </row>
    <row r="596" spans="1:9">
      <c r="A596" s="69" t="s">
        <v>5483</v>
      </c>
      <c r="B596" t="s">
        <v>72</v>
      </c>
      <c r="C596" t="s">
        <v>3207</v>
      </c>
      <c r="D596" t="s">
        <v>36</v>
      </c>
      <c r="E596" t="s">
        <v>3125</v>
      </c>
      <c r="F596" t="s">
        <v>3208</v>
      </c>
      <c r="G596" t="s">
        <v>5870</v>
      </c>
      <c r="H596" t="s">
        <v>3125</v>
      </c>
      <c r="I596" t="s">
        <v>4653</v>
      </c>
    </row>
    <row r="597" spans="1:9">
      <c r="A597" s="69" t="s">
        <v>5483</v>
      </c>
      <c r="B597" t="s">
        <v>72</v>
      </c>
      <c r="C597" t="s">
        <v>3209</v>
      </c>
      <c r="D597" t="s">
        <v>36</v>
      </c>
      <c r="E597" t="s">
        <v>217</v>
      </c>
      <c r="F597" t="s">
        <v>3210</v>
      </c>
      <c r="G597" t="s">
        <v>5870</v>
      </c>
      <c r="H597" t="s">
        <v>217</v>
      </c>
      <c r="I597" t="s">
        <v>4653</v>
      </c>
    </row>
    <row r="598" spans="1:9">
      <c r="A598" s="69" t="s">
        <v>5483</v>
      </c>
      <c r="B598" t="s">
        <v>72</v>
      </c>
      <c r="C598" t="s">
        <v>3211</v>
      </c>
      <c r="D598" t="s">
        <v>36</v>
      </c>
      <c r="E598" t="s">
        <v>3125</v>
      </c>
      <c r="F598" t="s">
        <v>3212</v>
      </c>
      <c r="G598" t="s">
        <v>5870</v>
      </c>
      <c r="H598" t="s">
        <v>3125</v>
      </c>
      <c r="I598" t="s">
        <v>4653</v>
      </c>
    </row>
    <row r="599" spans="1:9">
      <c r="A599" s="69" t="s">
        <v>5483</v>
      </c>
      <c r="B599" t="s">
        <v>72</v>
      </c>
      <c r="C599" t="s">
        <v>3213</v>
      </c>
      <c r="D599" t="s">
        <v>36</v>
      </c>
      <c r="E599" t="s">
        <v>217</v>
      </c>
      <c r="F599" t="s">
        <v>3214</v>
      </c>
      <c r="G599" t="s">
        <v>5870</v>
      </c>
      <c r="H599" t="s">
        <v>217</v>
      </c>
      <c r="I599" t="s">
        <v>4653</v>
      </c>
    </row>
    <row r="600" spans="1:9">
      <c r="A600" s="69" t="s">
        <v>5483</v>
      </c>
      <c r="B600" t="s">
        <v>72</v>
      </c>
      <c r="C600" t="s">
        <v>3215</v>
      </c>
      <c r="D600" t="s">
        <v>40</v>
      </c>
      <c r="E600" t="s">
        <v>3125</v>
      </c>
      <c r="F600" t="s">
        <v>3216</v>
      </c>
      <c r="G600" t="s">
        <v>5870</v>
      </c>
      <c r="H600" t="s">
        <v>3125</v>
      </c>
      <c r="I600" t="s">
        <v>4653</v>
      </c>
    </row>
    <row r="601" spans="1:9">
      <c r="A601" s="69" t="s">
        <v>5483</v>
      </c>
      <c r="B601" t="s">
        <v>72</v>
      </c>
      <c r="C601" t="s">
        <v>3217</v>
      </c>
      <c r="D601" t="s">
        <v>40</v>
      </c>
      <c r="E601" t="s">
        <v>217</v>
      </c>
      <c r="F601" t="s">
        <v>3218</v>
      </c>
      <c r="G601" t="s">
        <v>5870</v>
      </c>
      <c r="H601" t="s">
        <v>217</v>
      </c>
      <c r="I601" t="s">
        <v>4653</v>
      </c>
    </row>
    <row r="602" spans="1:9">
      <c r="A602" s="69" t="s">
        <v>5483</v>
      </c>
      <c r="B602" t="s">
        <v>72</v>
      </c>
      <c r="C602" t="s">
        <v>3219</v>
      </c>
      <c r="D602" t="s">
        <v>42</v>
      </c>
      <c r="E602" t="s">
        <v>3125</v>
      </c>
      <c r="F602" t="s">
        <v>3220</v>
      </c>
      <c r="G602" t="s">
        <v>5870</v>
      </c>
      <c r="H602" t="s">
        <v>3125</v>
      </c>
      <c r="I602" t="s">
        <v>4653</v>
      </c>
    </row>
    <row r="603" spans="1:9">
      <c r="A603" s="69" t="s">
        <v>5483</v>
      </c>
      <c r="B603" t="s">
        <v>72</v>
      </c>
      <c r="C603" t="s">
        <v>2921</v>
      </c>
      <c r="D603" t="s">
        <v>42</v>
      </c>
      <c r="E603" t="s">
        <v>2922</v>
      </c>
      <c r="F603" t="s">
        <v>2923</v>
      </c>
      <c r="G603" t="s">
        <v>5870</v>
      </c>
      <c r="H603" t="s">
        <v>3422</v>
      </c>
      <c r="I603" t="s">
        <v>4653</v>
      </c>
    </row>
    <row r="604" spans="1:9">
      <c r="A604" s="69" t="s">
        <v>5483</v>
      </c>
      <c r="B604" t="s">
        <v>72</v>
      </c>
      <c r="C604" t="s">
        <v>3222</v>
      </c>
      <c r="D604" t="s">
        <v>44</v>
      </c>
      <c r="E604" t="s">
        <v>3125</v>
      </c>
      <c r="F604" t="s">
        <v>3223</v>
      </c>
      <c r="G604" t="s">
        <v>5870</v>
      </c>
      <c r="H604" t="s">
        <v>3125</v>
      </c>
      <c r="I604" t="s">
        <v>4653</v>
      </c>
    </row>
    <row r="605" spans="1:9">
      <c r="A605" s="69" t="s">
        <v>5483</v>
      </c>
      <c r="B605" t="s">
        <v>72</v>
      </c>
      <c r="C605" t="s">
        <v>2924</v>
      </c>
      <c r="D605" t="s">
        <v>44</v>
      </c>
      <c r="E605" t="s">
        <v>2847</v>
      </c>
      <c r="F605" t="s">
        <v>2925</v>
      </c>
      <c r="G605" t="s">
        <v>5870</v>
      </c>
      <c r="H605" t="s">
        <v>3416</v>
      </c>
      <c r="I605" t="s">
        <v>4653</v>
      </c>
    </row>
    <row r="606" spans="1:9">
      <c r="A606" s="69" t="s">
        <v>5483</v>
      </c>
      <c r="B606" t="s">
        <v>72</v>
      </c>
      <c r="C606" t="s">
        <v>3224</v>
      </c>
      <c r="D606" t="s">
        <v>44</v>
      </c>
      <c r="E606" t="s">
        <v>3125</v>
      </c>
      <c r="F606" t="s">
        <v>3225</v>
      </c>
      <c r="G606" t="s">
        <v>5870</v>
      </c>
      <c r="H606" t="s">
        <v>3125</v>
      </c>
      <c r="I606" t="s">
        <v>4653</v>
      </c>
    </row>
    <row r="607" spans="1:9">
      <c r="A607" s="69" t="s">
        <v>5483</v>
      </c>
      <c r="B607" t="s">
        <v>72</v>
      </c>
      <c r="C607" t="s">
        <v>3226</v>
      </c>
      <c r="D607" t="s">
        <v>56</v>
      </c>
      <c r="E607" t="s">
        <v>3125</v>
      </c>
      <c r="F607" t="s">
        <v>3227</v>
      </c>
      <c r="G607" t="s">
        <v>5870</v>
      </c>
      <c r="H607" t="s">
        <v>3125</v>
      </c>
      <c r="I607" t="s">
        <v>4653</v>
      </c>
    </row>
    <row r="608" spans="1:9">
      <c r="A608" s="69" t="s">
        <v>5483</v>
      </c>
      <c r="B608" t="s">
        <v>72</v>
      </c>
      <c r="C608" t="s">
        <v>3228</v>
      </c>
      <c r="D608" t="s">
        <v>57</v>
      </c>
      <c r="E608" t="s">
        <v>3125</v>
      </c>
      <c r="F608" t="s">
        <v>3229</v>
      </c>
      <c r="G608" t="s">
        <v>5870</v>
      </c>
      <c r="H608" t="s">
        <v>3125</v>
      </c>
      <c r="I608" t="s">
        <v>4653</v>
      </c>
    </row>
    <row r="609" spans="1:9">
      <c r="A609" s="69" t="s">
        <v>5483</v>
      </c>
      <c r="B609" t="s">
        <v>72</v>
      </c>
      <c r="C609" t="s">
        <v>3082</v>
      </c>
      <c r="D609" t="s">
        <v>2876</v>
      </c>
      <c r="E609" t="s">
        <v>3083</v>
      </c>
      <c r="F609" t="s">
        <v>3084</v>
      </c>
      <c r="G609" t="s">
        <v>5870</v>
      </c>
      <c r="H609" t="s">
        <v>3125</v>
      </c>
      <c r="I609" t="s">
        <v>4653</v>
      </c>
    </row>
    <row r="610" spans="1:9">
      <c r="A610" s="69" t="s">
        <v>5483</v>
      </c>
      <c r="B610" t="s">
        <v>72</v>
      </c>
      <c r="C610" t="s">
        <v>3230</v>
      </c>
      <c r="D610" t="s">
        <v>3231</v>
      </c>
      <c r="E610" t="s">
        <v>3125</v>
      </c>
      <c r="G610" t="s">
        <v>5870</v>
      </c>
      <c r="H610" t="s">
        <v>3125</v>
      </c>
      <c r="I610" t="s">
        <v>4653</v>
      </c>
    </row>
    <row r="611" spans="1:9">
      <c r="A611" s="69" t="s">
        <v>5483</v>
      </c>
      <c r="B611" t="s">
        <v>72</v>
      </c>
      <c r="C611" t="s">
        <v>3232</v>
      </c>
      <c r="D611" t="s">
        <v>36</v>
      </c>
      <c r="E611" t="s">
        <v>3125</v>
      </c>
      <c r="G611" t="s">
        <v>5870</v>
      </c>
      <c r="H611" t="s">
        <v>3125</v>
      </c>
      <c r="I611" t="s">
        <v>4653</v>
      </c>
    </row>
    <row r="612" spans="1:9">
      <c r="A612" s="69" t="s">
        <v>5483</v>
      </c>
      <c r="B612" t="s">
        <v>72</v>
      </c>
      <c r="C612" t="s">
        <v>3233</v>
      </c>
      <c r="D612" t="s">
        <v>3234</v>
      </c>
      <c r="E612" t="s">
        <v>217</v>
      </c>
      <c r="G612" t="s">
        <v>5870</v>
      </c>
      <c r="H612" t="s">
        <v>217</v>
      </c>
      <c r="I612" t="s">
        <v>4653</v>
      </c>
    </row>
    <row r="613" spans="1:9">
      <c r="A613" s="69" t="s">
        <v>5483</v>
      </c>
      <c r="B613" t="s">
        <v>78</v>
      </c>
      <c r="C613" t="s">
        <v>3236</v>
      </c>
      <c r="D613" t="s">
        <v>35</v>
      </c>
      <c r="E613" t="s">
        <v>217</v>
      </c>
      <c r="F613" t="s">
        <v>3237</v>
      </c>
      <c r="G613" t="s">
        <v>5870</v>
      </c>
      <c r="H613" t="s">
        <v>217</v>
      </c>
      <c r="I613" t="s">
        <v>4657</v>
      </c>
    </row>
    <row r="614" spans="1:9">
      <c r="A614" s="69" t="s">
        <v>5483</v>
      </c>
      <c r="B614" t="s">
        <v>78</v>
      </c>
      <c r="C614" t="s">
        <v>3238</v>
      </c>
      <c r="D614" t="s">
        <v>33</v>
      </c>
      <c r="E614" t="s">
        <v>3125</v>
      </c>
      <c r="F614" t="s">
        <v>3239</v>
      </c>
      <c r="G614" t="s">
        <v>5870</v>
      </c>
      <c r="H614" t="s">
        <v>3125</v>
      </c>
      <c r="I614" t="s">
        <v>4657</v>
      </c>
    </row>
    <row r="615" spans="1:9">
      <c r="A615" s="69" t="s">
        <v>5483</v>
      </c>
      <c r="B615" t="s">
        <v>78</v>
      </c>
      <c r="C615" t="s">
        <v>3240</v>
      </c>
      <c r="D615" t="s">
        <v>40</v>
      </c>
      <c r="E615" t="s">
        <v>217</v>
      </c>
      <c r="F615" t="s">
        <v>3241</v>
      </c>
      <c r="G615" t="s">
        <v>5870</v>
      </c>
      <c r="H615" t="s">
        <v>217</v>
      </c>
      <c r="I615" t="s">
        <v>4657</v>
      </c>
    </row>
    <row r="616" spans="1:9">
      <c r="A616" s="69" t="s">
        <v>5483</v>
      </c>
      <c r="B616" t="s">
        <v>78</v>
      </c>
      <c r="C616" t="s">
        <v>3242</v>
      </c>
      <c r="D616" t="s">
        <v>40</v>
      </c>
      <c r="E616" t="s">
        <v>217</v>
      </c>
      <c r="F616" t="s">
        <v>3243</v>
      </c>
      <c r="G616" t="s">
        <v>5870</v>
      </c>
      <c r="H616" t="s">
        <v>217</v>
      </c>
      <c r="I616" t="s">
        <v>4657</v>
      </c>
    </row>
    <row r="617" spans="1:9">
      <c r="A617" s="69" t="s">
        <v>5483</v>
      </c>
      <c r="B617" t="s">
        <v>78</v>
      </c>
      <c r="C617" t="s">
        <v>3244</v>
      </c>
      <c r="D617" t="s">
        <v>40</v>
      </c>
      <c r="E617" t="s">
        <v>217</v>
      </c>
      <c r="F617" t="s">
        <v>3245</v>
      </c>
      <c r="G617" t="s">
        <v>5870</v>
      </c>
      <c r="H617" t="s">
        <v>217</v>
      </c>
      <c r="I617" t="s">
        <v>4657</v>
      </c>
    </row>
    <row r="618" spans="1:9">
      <c r="A618" s="69" t="s">
        <v>5483</v>
      </c>
      <c r="B618" t="s">
        <v>78</v>
      </c>
      <c r="C618" t="s">
        <v>3246</v>
      </c>
      <c r="D618" t="s">
        <v>33</v>
      </c>
      <c r="E618" t="s">
        <v>217</v>
      </c>
      <c r="F618" t="s">
        <v>3247</v>
      </c>
      <c r="G618" t="s">
        <v>5870</v>
      </c>
      <c r="H618" t="s">
        <v>217</v>
      </c>
      <c r="I618" t="s">
        <v>4657</v>
      </c>
    </row>
    <row r="619" spans="1:9">
      <c r="A619" s="69" t="s">
        <v>5483</v>
      </c>
      <c r="B619" t="s">
        <v>78</v>
      </c>
      <c r="C619" t="s">
        <v>3249</v>
      </c>
      <c r="D619" t="s">
        <v>56</v>
      </c>
      <c r="E619" t="s">
        <v>217</v>
      </c>
      <c r="F619" t="s">
        <v>3243</v>
      </c>
      <c r="G619" t="s">
        <v>5870</v>
      </c>
      <c r="H619" t="s">
        <v>217</v>
      </c>
      <c r="I619" t="s">
        <v>4657</v>
      </c>
    </row>
    <row r="620" spans="1:9">
      <c r="A620" s="69" t="s">
        <v>5483</v>
      </c>
      <c r="B620" t="s">
        <v>78</v>
      </c>
      <c r="C620" t="s">
        <v>3250</v>
      </c>
      <c r="D620" t="s">
        <v>57</v>
      </c>
      <c r="E620" t="s">
        <v>3125</v>
      </c>
      <c r="F620" t="s">
        <v>3251</v>
      </c>
      <c r="G620" t="s">
        <v>5870</v>
      </c>
      <c r="H620" t="s">
        <v>3125</v>
      </c>
      <c r="I620" t="s">
        <v>4657</v>
      </c>
    </row>
    <row r="621" spans="1:9">
      <c r="A621" s="69" t="s">
        <v>5483</v>
      </c>
      <c r="B621" t="s">
        <v>78</v>
      </c>
      <c r="C621" t="s">
        <v>3252</v>
      </c>
      <c r="D621" t="s">
        <v>57</v>
      </c>
      <c r="E621" t="s">
        <v>3125</v>
      </c>
      <c r="F621" t="s">
        <v>3253</v>
      </c>
      <c r="G621" t="s">
        <v>5870</v>
      </c>
      <c r="H621" t="s">
        <v>3125</v>
      </c>
      <c r="I621" t="s">
        <v>4657</v>
      </c>
    </row>
    <row r="622" spans="1:9">
      <c r="A622" s="69" t="s">
        <v>5483</v>
      </c>
      <c r="B622" t="s">
        <v>78</v>
      </c>
      <c r="C622" t="s">
        <v>3254</v>
      </c>
      <c r="D622" t="s">
        <v>58</v>
      </c>
      <c r="E622" t="s">
        <v>217</v>
      </c>
      <c r="F622" t="s">
        <v>3255</v>
      </c>
      <c r="G622" t="s">
        <v>5870</v>
      </c>
      <c r="H622" t="s">
        <v>217</v>
      </c>
      <c r="I622" t="s">
        <v>4657</v>
      </c>
    </row>
    <row r="623" spans="1:9">
      <c r="A623" s="69" t="s">
        <v>5483</v>
      </c>
      <c r="B623" t="s">
        <v>78</v>
      </c>
      <c r="C623" t="s">
        <v>3256</v>
      </c>
      <c r="D623" t="s">
        <v>42</v>
      </c>
      <c r="E623" t="s">
        <v>3257</v>
      </c>
      <c r="G623" t="s">
        <v>5870</v>
      </c>
      <c r="H623" t="s">
        <v>217</v>
      </c>
      <c r="I623" t="s">
        <v>4657</v>
      </c>
    </row>
    <row r="624" spans="1:9">
      <c r="A624" s="69" t="s">
        <v>5483</v>
      </c>
      <c r="B624" t="s">
        <v>78</v>
      </c>
      <c r="C624" t="s">
        <v>3258</v>
      </c>
      <c r="D624" t="s">
        <v>38</v>
      </c>
      <c r="E624" t="s">
        <v>3125</v>
      </c>
      <c r="G624" t="s">
        <v>5870</v>
      </c>
      <c r="H624" t="s">
        <v>3125</v>
      </c>
      <c r="I624" t="s">
        <v>4657</v>
      </c>
    </row>
    <row r="625" spans="1:9">
      <c r="A625" s="69" t="s">
        <v>5483</v>
      </c>
      <c r="B625" t="s">
        <v>78</v>
      </c>
      <c r="C625" t="s">
        <v>3259</v>
      </c>
      <c r="D625" t="s">
        <v>33</v>
      </c>
      <c r="E625" t="s">
        <v>217</v>
      </c>
      <c r="G625" t="s">
        <v>5870</v>
      </c>
      <c r="H625" t="s">
        <v>217</v>
      </c>
      <c r="I625" t="s">
        <v>4657</v>
      </c>
    </row>
    <row r="626" spans="1:9">
      <c r="A626" s="69" t="s">
        <v>5483</v>
      </c>
      <c r="B626" t="s">
        <v>97</v>
      </c>
      <c r="C626" t="s">
        <v>3261</v>
      </c>
      <c r="D626" t="s">
        <v>38</v>
      </c>
      <c r="E626" t="s">
        <v>217</v>
      </c>
      <c r="F626" t="s">
        <v>3255</v>
      </c>
      <c r="G626" t="s">
        <v>5870</v>
      </c>
      <c r="H626" t="s">
        <v>217</v>
      </c>
      <c r="I626" t="s">
        <v>4661</v>
      </c>
    </row>
    <row r="627" spans="1:9">
      <c r="A627" s="69" t="s">
        <v>5483</v>
      </c>
      <c r="B627" t="s">
        <v>97</v>
      </c>
      <c r="C627" t="s">
        <v>3262</v>
      </c>
      <c r="D627" t="s">
        <v>42</v>
      </c>
      <c r="E627" t="s">
        <v>3125</v>
      </c>
      <c r="F627" t="s">
        <v>3263</v>
      </c>
      <c r="G627" t="s">
        <v>5870</v>
      </c>
      <c r="H627" t="s">
        <v>3125</v>
      </c>
      <c r="I627" t="s">
        <v>4661</v>
      </c>
    </row>
    <row r="628" spans="1:9">
      <c r="A628" s="69" t="s">
        <v>5483</v>
      </c>
      <c r="B628" t="s">
        <v>97</v>
      </c>
      <c r="C628" t="s">
        <v>3264</v>
      </c>
      <c r="D628" t="s">
        <v>42</v>
      </c>
      <c r="E628" t="s">
        <v>3125</v>
      </c>
      <c r="F628" t="s">
        <v>3265</v>
      </c>
      <c r="G628" t="s">
        <v>5870</v>
      </c>
      <c r="H628" t="s">
        <v>3125</v>
      </c>
      <c r="I628" t="s">
        <v>4661</v>
      </c>
    </row>
    <row r="629" spans="1:9">
      <c r="A629" s="69" t="s">
        <v>5483</v>
      </c>
      <c r="B629" t="s">
        <v>97</v>
      </c>
      <c r="C629" t="s">
        <v>3266</v>
      </c>
      <c r="D629" t="s">
        <v>44</v>
      </c>
      <c r="E629" t="s">
        <v>217</v>
      </c>
      <c r="F629" t="s">
        <v>3267</v>
      </c>
      <c r="G629" t="s">
        <v>5870</v>
      </c>
      <c r="H629" t="s">
        <v>217</v>
      </c>
      <c r="I629" t="s">
        <v>4661</v>
      </c>
    </row>
    <row r="630" spans="1:9">
      <c r="A630" s="69" t="s">
        <v>5483</v>
      </c>
      <c r="B630" t="s">
        <v>97</v>
      </c>
      <c r="C630" t="s">
        <v>3268</v>
      </c>
      <c r="D630" t="s">
        <v>56</v>
      </c>
      <c r="E630" t="s">
        <v>3269</v>
      </c>
      <c r="F630" t="s">
        <v>3270</v>
      </c>
      <c r="G630" t="s">
        <v>5870</v>
      </c>
      <c r="H630" t="s">
        <v>217</v>
      </c>
      <c r="I630" t="s">
        <v>4661</v>
      </c>
    </row>
    <row r="631" spans="1:9">
      <c r="A631" s="69" t="s">
        <v>5483</v>
      </c>
      <c r="B631" t="s">
        <v>97</v>
      </c>
      <c r="C631" t="s">
        <v>3271</v>
      </c>
      <c r="D631" t="s">
        <v>56</v>
      </c>
      <c r="E631" t="s">
        <v>3269</v>
      </c>
      <c r="F631" t="s">
        <v>3270</v>
      </c>
      <c r="G631" t="s">
        <v>5870</v>
      </c>
      <c r="H631" t="s">
        <v>217</v>
      </c>
      <c r="I631" t="s">
        <v>4661</v>
      </c>
    </row>
    <row r="632" spans="1:9">
      <c r="A632" s="69" t="s">
        <v>5483</v>
      </c>
      <c r="B632" t="s">
        <v>97</v>
      </c>
      <c r="C632" t="s">
        <v>3272</v>
      </c>
      <c r="D632" t="s">
        <v>56</v>
      </c>
      <c r="E632" t="s">
        <v>217</v>
      </c>
      <c r="F632" t="s">
        <v>3273</v>
      </c>
      <c r="G632" t="s">
        <v>5870</v>
      </c>
      <c r="H632" t="s">
        <v>217</v>
      </c>
      <c r="I632" t="s">
        <v>4661</v>
      </c>
    </row>
    <row r="633" spans="1:9">
      <c r="A633" s="69" t="s">
        <v>5483</v>
      </c>
      <c r="B633" t="s">
        <v>97</v>
      </c>
      <c r="C633" t="s">
        <v>3274</v>
      </c>
      <c r="D633" t="s">
        <v>57</v>
      </c>
      <c r="E633" t="s">
        <v>3125</v>
      </c>
      <c r="F633" t="s">
        <v>3275</v>
      </c>
      <c r="G633" t="s">
        <v>5870</v>
      </c>
      <c r="H633" t="s">
        <v>3125</v>
      </c>
      <c r="I633" t="s">
        <v>4661</v>
      </c>
    </row>
    <row r="634" spans="1:9">
      <c r="A634" s="69" t="s">
        <v>5483</v>
      </c>
      <c r="B634" t="s">
        <v>97</v>
      </c>
      <c r="C634" t="s">
        <v>2947</v>
      </c>
      <c r="D634" t="s">
        <v>58</v>
      </c>
      <c r="E634" t="s">
        <v>2839</v>
      </c>
      <c r="F634" t="s">
        <v>2948</v>
      </c>
      <c r="G634" t="s">
        <v>5870</v>
      </c>
      <c r="H634" t="s">
        <v>217</v>
      </c>
      <c r="I634" t="s">
        <v>4661</v>
      </c>
    </row>
    <row r="635" spans="1:9">
      <c r="A635" s="69" t="s">
        <v>5483</v>
      </c>
      <c r="B635" t="s">
        <v>97</v>
      </c>
      <c r="C635" t="s">
        <v>3276</v>
      </c>
      <c r="D635" t="s">
        <v>58</v>
      </c>
      <c r="E635" t="s">
        <v>3125</v>
      </c>
      <c r="F635" t="s">
        <v>3277</v>
      </c>
      <c r="G635" t="s">
        <v>5870</v>
      </c>
      <c r="H635" t="s">
        <v>3125</v>
      </c>
      <c r="I635" t="s">
        <v>4661</v>
      </c>
    </row>
    <row r="636" spans="1:9">
      <c r="A636" s="69" t="s">
        <v>5483</v>
      </c>
      <c r="B636" t="s">
        <v>97</v>
      </c>
      <c r="C636" t="s">
        <v>3278</v>
      </c>
      <c r="D636" t="s">
        <v>58</v>
      </c>
      <c r="E636" t="s">
        <v>217</v>
      </c>
      <c r="F636" t="s">
        <v>3279</v>
      </c>
      <c r="G636" t="s">
        <v>5870</v>
      </c>
      <c r="H636" t="s">
        <v>217</v>
      </c>
      <c r="I636" t="s">
        <v>4661</v>
      </c>
    </row>
    <row r="637" spans="1:9">
      <c r="A637" s="69" t="s">
        <v>5483</v>
      </c>
      <c r="B637" t="s">
        <v>97</v>
      </c>
      <c r="C637" t="s">
        <v>3280</v>
      </c>
      <c r="D637" t="s">
        <v>3281</v>
      </c>
      <c r="E637" t="s">
        <v>217</v>
      </c>
      <c r="F637" t="s">
        <v>3282</v>
      </c>
      <c r="G637" t="s">
        <v>5870</v>
      </c>
      <c r="H637" t="s">
        <v>217</v>
      </c>
      <c r="I637" t="s">
        <v>4661</v>
      </c>
    </row>
    <row r="638" spans="1:9">
      <c r="A638" s="69" t="s">
        <v>5483</v>
      </c>
      <c r="B638" t="s">
        <v>97</v>
      </c>
      <c r="C638" t="s">
        <v>3283</v>
      </c>
      <c r="D638" t="s">
        <v>3284</v>
      </c>
      <c r="E638" t="s">
        <v>3125</v>
      </c>
      <c r="F638" t="s">
        <v>3285</v>
      </c>
      <c r="G638" t="s">
        <v>5870</v>
      </c>
      <c r="H638" t="s">
        <v>3125</v>
      </c>
      <c r="I638" t="s">
        <v>4661</v>
      </c>
    </row>
    <row r="639" spans="1:9">
      <c r="A639" s="69" t="s">
        <v>5483</v>
      </c>
      <c r="B639" t="s">
        <v>97</v>
      </c>
      <c r="C639" t="s">
        <v>2950</v>
      </c>
      <c r="D639" t="s">
        <v>2951</v>
      </c>
      <c r="E639" t="s">
        <v>1333</v>
      </c>
      <c r="G639" t="s">
        <v>5870</v>
      </c>
      <c r="H639" t="s">
        <v>1333</v>
      </c>
      <c r="I639" t="s">
        <v>4661</v>
      </c>
    </row>
    <row r="640" spans="1:9">
      <c r="A640" s="69" t="s">
        <v>5483</v>
      </c>
      <c r="B640" t="s">
        <v>97</v>
      </c>
      <c r="C640" t="s">
        <v>2952</v>
      </c>
      <c r="D640" t="s">
        <v>2951</v>
      </c>
      <c r="E640" t="s">
        <v>1333</v>
      </c>
      <c r="G640" t="s">
        <v>5870</v>
      </c>
      <c r="H640" t="s">
        <v>1333</v>
      </c>
      <c r="I640" t="s">
        <v>4661</v>
      </c>
    </row>
    <row r="641" spans="1:9">
      <c r="A641" s="69" t="s">
        <v>5483</v>
      </c>
      <c r="B641" t="s">
        <v>97</v>
      </c>
      <c r="C641" t="s">
        <v>3286</v>
      </c>
      <c r="D641" t="s">
        <v>40</v>
      </c>
      <c r="E641" t="s">
        <v>217</v>
      </c>
      <c r="F641" t="s">
        <v>3287</v>
      </c>
      <c r="G641" t="s">
        <v>5870</v>
      </c>
      <c r="H641" t="s">
        <v>217</v>
      </c>
      <c r="I641" t="s">
        <v>4661</v>
      </c>
    </row>
    <row r="642" spans="1:9">
      <c r="A642" s="69" t="s">
        <v>5483</v>
      </c>
      <c r="B642" t="s">
        <v>97</v>
      </c>
      <c r="C642" t="s">
        <v>3288</v>
      </c>
      <c r="E642" t="s">
        <v>217</v>
      </c>
      <c r="G642" t="s">
        <v>5870</v>
      </c>
      <c r="H642" t="s">
        <v>217</v>
      </c>
      <c r="I642" t="s">
        <v>4661</v>
      </c>
    </row>
    <row r="643" spans="1:9">
      <c r="A643" s="69" t="s">
        <v>5483</v>
      </c>
      <c r="B643" t="s">
        <v>14</v>
      </c>
      <c r="C643" t="s">
        <v>2958</v>
      </c>
      <c r="E643" t="s">
        <v>2959</v>
      </c>
      <c r="G643" t="s">
        <v>5873</v>
      </c>
      <c r="H643" t="s">
        <v>217</v>
      </c>
      <c r="I643" t="s">
        <v>4664</v>
      </c>
    </row>
    <row r="644" spans="1:9">
      <c r="A644" s="69" t="s">
        <v>5483</v>
      </c>
      <c r="B644" t="s">
        <v>14</v>
      </c>
      <c r="C644" t="s">
        <v>3290</v>
      </c>
      <c r="D644" t="s">
        <v>3291</v>
      </c>
      <c r="E644" t="s">
        <v>3125</v>
      </c>
      <c r="F644" t="s">
        <v>3292</v>
      </c>
      <c r="G644" t="s">
        <v>5873</v>
      </c>
      <c r="H644" t="s">
        <v>3125</v>
      </c>
      <c r="I644" t="s">
        <v>4664</v>
      </c>
    </row>
    <row r="645" spans="1:9">
      <c r="A645" s="69" t="s">
        <v>5483</v>
      </c>
      <c r="B645" t="s">
        <v>14</v>
      </c>
      <c r="C645" t="s">
        <v>3293</v>
      </c>
      <c r="E645" t="s">
        <v>217</v>
      </c>
      <c r="G645" t="s">
        <v>5873</v>
      </c>
      <c r="H645" t="s">
        <v>217</v>
      </c>
      <c r="I645" t="s">
        <v>4664</v>
      </c>
    </row>
    <row r="646" spans="1:9">
      <c r="A646" s="69" t="s">
        <v>5483</v>
      </c>
      <c r="B646" t="s">
        <v>7</v>
      </c>
      <c r="C646" t="s">
        <v>3295</v>
      </c>
      <c r="D646" t="s">
        <v>10</v>
      </c>
      <c r="E646" t="s">
        <v>217</v>
      </c>
      <c r="G646" t="s">
        <v>5873</v>
      </c>
      <c r="H646" t="s">
        <v>217</v>
      </c>
      <c r="I646" t="s">
        <v>4668</v>
      </c>
    </row>
    <row r="647" spans="1:9">
      <c r="A647" s="69" t="s">
        <v>5483</v>
      </c>
      <c r="B647" t="s">
        <v>7</v>
      </c>
      <c r="C647" t="s">
        <v>3296</v>
      </c>
      <c r="D647" t="s">
        <v>3297</v>
      </c>
      <c r="E647" t="s">
        <v>217</v>
      </c>
      <c r="F647" t="s">
        <v>3298</v>
      </c>
      <c r="G647" t="s">
        <v>5873</v>
      </c>
      <c r="H647" t="s">
        <v>217</v>
      </c>
      <c r="I647" t="s">
        <v>4668</v>
      </c>
    </row>
    <row r="648" spans="1:9">
      <c r="A648" s="69" t="s">
        <v>5483</v>
      </c>
      <c r="B648" t="s">
        <v>7</v>
      </c>
      <c r="C648" t="s">
        <v>3299</v>
      </c>
      <c r="D648" t="s">
        <v>3297</v>
      </c>
      <c r="E648" t="s">
        <v>217</v>
      </c>
      <c r="G648" t="s">
        <v>5873</v>
      </c>
      <c r="H648" t="s">
        <v>217</v>
      </c>
      <c r="I648" t="s">
        <v>4668</v>
      </c>
    </row>
    <row r="649" spans="1:9">
      <c r="A649" s="69" t="s">
        <v>5483</v>
      </c>
      <c r="B649" t="s">
        <v>7</v>
      </c>
      <c r="C649" t="s">
        <v>3300</v>
      </c>
      <c r="D649" t="s">
        <v>12</v>
      </c>
      <c r="E649" t="s">
        <v>217</v>
      </c>
      <c r="F649" t="s">
        <v>3301</v>
      </c>
      <c r="G649" t="s">
        <v>5873</v>
      </c>
      <c r="H649" t="s">
        <v>217</v>
      </c>
      <c r="I649" t="s">
        <v>4668</v>
      </c>
    </row>
    <row r="650" spans="1:9">
      <c r="A650" s="69" t="s">
        <v>5483</v>
      </c>
      <c r="B650" t="s">
        <v>4398</v>
      </c>
      <c r="C650" t="s">
        <v>3303</v>
      </c>
      <c r="D650" t="s">
        <v>2980</v>
      </c>
      <c r="E650" t="s">
        <v>217</v>
      </c>
      <c r="G650" t="s">
        <v>5873</v>
      </c>
      <c r="H650" t="s">
        <v>217</v>
      </c>
      <c r="I650" t="s">
        <v>4672</v>
      </c>
    </row>
    <row r="651" spans="1:9">
      <c r="A651" s="69" t="s">
        <v>5483</v>
      </c>
      <c r="B651" t="s">
        <v>4398</v>
      </c>
      <c r="C651" t="s">
        <v>3304</v>
      </c>
      <c r="D651" t="s">
        <v>2980</v>
      </c>
      <c r="E651" t="s">
        <v>3305</v>
      </c>
      <c r="G651" t="s">
        <v>5873</v>
      </c>
      <c r="H651" t="s">
        <v>217</v>
      </c>
      <c r="I651" t="s">
        <v>4672</v>
      </c>
    </row>
    <row r="652" spans="1:9">
      <c r="A652" s="69" t="s">
        <v>5483</v>
      </c>
      <c r="B652" t="s">
        <v>4398</v>
      </c>
      <c r="C652" t="s">
        <v>3306</v>
      </c>
      <c r="D652" t="s">
        <v>2980</v>
      </c>
      <c r="E652" t="s">
        <v>3257</v>
      </c>
      <c r="F652" t="s">
        <v>3307</v>
      </c>
      <c r="G652" t="s">
        <v>5873</v>
      </c>
      <c r="H652" t="s">
        <v>217</v>
      </c>
      <c r="I652" t="s">
        <v>4672</v>
      </c>
    </row>
    <row r="653" spans="1:9">
      <c r="A653" s="69" t="s">
        <v>5483</v>
      </c>
      <c r="B653" t="s">
        <v>4398</v>
      </c>
      <c r="C653" t="s">
        <v>3308</v>
      </c>
      <c r="D653" t="s">
        <v>2980</v>
      </c>
      <c r="E653" t="s">
        <v>217</v>
      </c>
      <c r="G653" t="s">
        <v>5873</v>
      </c>
      <c r="H653" t="s">
        <v>217</v>
      </c>
      <c r="I653" t="s">
        <v>4672</v>
      </c>
    </row>
    <row r="654" spans="1:9">
      <c r="A654" s="69" t="s">
        <v>5483</v>
      </c>
      <c r="B654" t="s">
        <v>47</v>
      </c>
      <c r="C654" t="s">
        <v>3310</v>
      </c>
      <c r="D654" t="s">
        <v>3311</v>
      </c>
      <c r="E654" t="s">
        <v>3312</v>
      </c>
      <c r="G654" t="s">
        <v>5873</v>
      </c>
      <c r="H654" t="s">
        <v>217</v>
      </c>
      <c r="I654" t="s">
        <v>4676</v>
      </c>
    </row>
    <row r="655" spans="1:9">
      <c r="A655" s="69" t="s">
        <v>5483</v>
      </c>
      <c r="B655" t="s">
        <v>47</v>
      </c>
      <c r="C655" t="s">
        <v>3313</v>
      </c>
      <c r="D655" t="s">
        <v>3314</v>
      </c>
      <c r="E655" t="s">
        <v>3315</v>
      </c>
      <c r="G655" t="s">
        <v>5873</v>
      </c>
      <c r="H655" t="s">
        <v>217</v>
      </c>
      <c r="I655" t="s">
        <v>4676</v>
      </c>
    </row>
    <row r="656" spans="1:9">
      <c r="A656" s="69" t="s">
        <v>5483</v>
      </c>
      <c r="B656" t="s">
        <v>47</v>
      </c>
      <c r="C656" t="s">
        <v>3316</v>
      </c>
      <c r="D656" t="s">
        <v>3317</v>
      </c>
      <c r="E656" t="s">
        <v>217</v>
      </c>
      <c r="G656" t="s">
        <v>5873</v>
      </c>
      <c r="H656" t="s">
        <v>217</v>
      </c>
      <c r="I656" t="s">
        <v>4676</v>
      </c>
    </row>
    <row r="657" spans="1:9">
      <c r="A657" s="69" t="s">
        <v>5483</v>
      </c>
      <c r="B657" t="s">
        <v>47</v>
      </c>
      <c r="C657" t="s">
        <v>3318</v>
      </c>
      <c r="D657" t="s">
        <v>3319</v>
      </c>
      <c r="E657" t="s">
        <v>217</v>
      </c>
      <c r="G657" t="s">
        <v>5873</v>
      </c>
      <c r="H657" t="s">
        <v>217</v>
      </c>
      <c r="I657" t="s">
        <v>4676</v>
      </c>
    </row>
    <row r="658" spans="1:9">
      <c r="A658" s="69" t="s">
        <v>5483</v>
      </c>
      <c r="B658" t="s">
        <v>47</v>
      </c>
      <c r="C658" t="s">
        <v>3320</v>
      </c>
      <c r="D658" t="s">
        <v>3317</v>
      </c>
      <c r="E658" t="s">
        <v>217</v>
      </c>
      <c r="G658" t="s">
        <v>5873</v>
      </c>
      <c r="H658" t="s">
        <v>217</v>
      </c>
      <c r="I658" t="s">
        <v>4676</v>
      </c>
    </row>
    <row r="659" spans="1:9">
      <c r="A659" s="69" t="s">
        <v>5483</v>
      </c>
      <c r="B659" t="s">
        <v>47</v>
      </c>
      <c r="C659" t="s">
        <v>3321</v>
      </c>
      <c r="D659" t="s">
        <v>3317</v>
      </c>
      <c r="E659" t="s">
        <v>217</v>
      </c>
      <c r="G659" t="s">
        <v>5873</v>
      </c>
      <c r="H659" t="s">
        <v>217</v>
      </c>
      <c r="I659" t="s">
        <v>4676</v>
      </c>
    </row>
    <row r="660" spans="1:9">
      <c r="A660" s="69" t="s">
        <v>5483</v>
      </c>
      <c r="B660" t="s">
        <v>60</v>
      </c>
      <c r="C660" t="s">
        <v>3323</v>
      </c>
      <c r="D660" t="s">
        <v>10</v>
      </c>
      <c r="E660" t="s">
        <v>217</v>
      </c>
      <c r="G660" t="s">
        <v>5873</v>
      </c>
      <c r="H660" t="s">
        <v>217</v>
      </c>
      <c r="I660" t="s">
        <v>4680</v>
      </c>
    </row>
    <row r="661" spans="1:9">
      <c r="A661" s="69" t="s">
        <v>5483</v>
      </c>
      <c r="B661" t="s">
        <v>60</v>
      </c>
      <c r="C661" t="s">
        <v>2961</v>
      </c>
      <c r="D661" t="s">
        <v>10</v>
      </c>
      <c r="E661" t="s">
        <v>2847</v>
      </c>
      <c r="G661" t="s">
        <v>5873</v>
      </c>
      <c r="H661" t="s">
        <v>3416</v>
      </c>
      <c r="I661" t="s">
        <v>4680</v>
      </c>
    </row>
    <row r="662" spans="1:9">
      <c r="A662" s="69" t="s">
        <v>5483</v>
      </c>
      <c r="B662" t="s">
        <v>60</v>
      </c>
      <c r="C662" t="s">
        <v>2962</v>
      </c>
      <c r="D662" t="s">
        <v>10</v>
      </c>
      <c r="E662" t="s">
        <v>2847</v>
      </c>
      <c r="G662" t="s">
        <v>5873</v>
      </c>
      <c r="H662" t="s">
        <v>3416</v>
      </c>
      <c r="I662" t="s">
        <v>4680</v>
      </c>
    </row>
    <row r="663" spans="1:9">
      <c r="A663" s="69" t="s">
        <v>5483</v>
      </c>
      <c r="B663" t="s">
        <v>60</v>
      </c>
      <c r="C663" t="s">
        <v>2963</v>
      </c>
      <c r="D663" t="s">
        <v>10</v>
      </c>
      <c r="E663" t="s">
        <v>2847</v>
      </c>
      <c r="G663" t="s">
        <v>5873</v>
      </c>
      <c r="H663" t="s">
        <v>3416</v>
      </c>
      <c r="I663" t="s">
        <v>4680</v>
      </c>
    </row>
    <row r="664" spans="1:9">
      <c r="A664" s="69" t="s">
        <v>5483</v>
      </c>
      <c r="B664" t="s">
        <v>60</v>
      </c>
      <c r="C664" t="s">
        <v>2964</v>
      </c>
      <c r="D664" t="s">
        <v>10</v>
      </c>
      <c r="E664" t="s">
        <v>2847</v>
      </c>
      <c r="G664" t="s">
        <v>5873</v>
      </c>
      <c r="H664" t="s">
        <v>3416</v>
      </c>
      <c r="I664" t="s">
        <v>4680</v>
      </c>
    </row>
    <row r="665" spans="1:9">
      <c r="A665" s="69" t="s">
        <v>5483</v>
      </c>
      <c r="B665" t="s">
        <v>60</v>
      </c>
      <c r="C665" t="s">
        <v>3324</v>
      </c>
      <c r="D665" t="s">
        <v>61</v>
      </c>
      <c r="E665" t="s">
        <v>217</v>
      </c>
      <c r="F665" t="s">
        <v>3325</v>
      </c>
      <c r="G665" t="s">
        <v>5873</v>
      </c>
      <c r="H665" t="s">
        <v>217</v>
      </c>
      <c r="I665" t="s">
        <v>4680</v>
      </c>
    </row>
    <row r="666" spans="1:9">
      <c r="A666" s="69" t="s">
        <v>5483</v>
      </c>
      <c r="B666" t="s">
        <v>60</v>
      </c>
      <c r="C666" t="s">
        <v>3326</v>
      </c>
      <c r="D666" t="s">
        <v>61</v>
      </c>
      <c r="E666" t="s">
        <v>217</v>
      </c>
      <c r="G666" t="s">
        <v>5873</v>
      </c>
      <c r="H666" t="s">
        <v>217</v>
      </c>
      <c r="I666" t="s">
        <v>4680</v>
      </c>
    </row>
    <row r="667" spans="1:9">
      <c r="A667" s="69" t="s">
        <v>5483</v>
      </c>
      <c r="B667" t="s">
        <v>54</v>
      </c>
      <c r="C667" t="s">
        <v>3328</v>
      </c>
      <c r="D667" t="s">
        <v>74</v>
      </c>
      <c r="E667" t="s">
        <v>217</v>
      </c>
      <c r="G667" t="s">
        <v>5873</v>
      </c>
      <c r="H667" t="s">
        <v>217</v>
      </c>
      <c r="I667" t="s">
        <v>4682</v>
      </c>
    </row>
    <row r="668" spans="1:9">
      <c r="A668" s="69" t="s">
        <v>5483</v>
      </c>
      <c r="B668" t="s">
        <v>54</v>
      </c>
      <c r="C668" t="s">
        <v>3329</v>
      </c>
      <c r="D668" t="s">
        <v>3330</v>
      </c>
      <c r="E668" t="s">
        <v>3312</v>
      </c>
      <c r="G668" t="s">
        <v>5873</v>
      </c>
      <c r="H668" t="s">
        <v>217</v>
      </c>
      <c r="I668" t="s">
        <v>4682</v>
      </c>
    </row>
    <row r="669" spans="1:9">
      <c r="A669" s="69" t="s">
        <v>5483</v>
      </c>
      <c r="B669" t="s">
        <v>54</v>
      </c>
      <c r="C669" t="s">
        <v>3331</v>
      </c>
      <c r="D669" t="s">
        <v>74</v>
      </c>
      <c r="E669" t="s">
        <v>3332</v>
      </c>
      <c r="F669" t="s">
        <v>3333</v>
      </c>
      <c r="G669" t="s">
        <v>5873</v>
      </c>
      <c r="H669" t="s">
        <v>217</v>
      </c>
      <c r="I669" t="s">
        <v>4682</v>
      </c>
    </row>
    <row r="670" spans="1:9">
      <c r="A670" s="69" t="s">
        <v>5483</v>
      </c>
      <c r="B670" t="s">
        <v>54</v>
      </c>
      <c r="C670" t="s">
        <v>3334</v>
      </c>
      <c r="D670" t="s">
        <v>2957</v>
      </c>
      <c r="E670" t="s">
        <v>3335</v>
      </c>
      <c r="G670" t="s">
        <v>5873</v>
      </c>
      <c r="H670" t="s">
        <v>217</v>
      </c>
      <c r="I670" t="s">
        <v>4682</v>
      </c>
    </row>
    <row r="671" spans="1:9">
      <c r="A671" s="69" t="s">
        <v>5483</v>
      </c>
      <c r="B671" t="s">
        <v>54</v>
      </c>
      <c r="C671" t="s">
        <v>2966</v>
      </c>
      <c r="D671" t="s">
        <v>2957</v>
      </c>
      <c r="E671" t="s">
        <v>2847</v>
      </c>
      <c r="G671" t="s">
        <v>5873</v>
      </c>
      <c r="H671" t="s">
        <v>3416</v>
      </c>
      <c r="I671" t="s">
        <v>4682</v>
      </c>
    </row>
    <row r="672" spans="1:9">
      <c r="A672" s="69" t="s">
        <v>5483</v>
      </c>
      <c r="B672" t="s">
        <v>54</v>
      </c>
      <c r="C672" t="s">
        <v>2967</v>
      </c>
      <c r="D672" t="s">
        <v>2957</v>
      </c>
      <c r="E672" t="s">
        <v>2847</v>
      </c>
      <c r="G672" t="s">
        <v>5873</v>
      </c>
      <c r="H672" t="s">
        <v>3416</v>
      </c>
      <c r="I672" t="s">
        <v>4682</v>
      </c>
    </row>
    <row r="673" spans="1:9">
      <c r="A673" s="69" t="s">
        <v>5483</v>
      </c>
      <c r="B673" t="s">
        <v>54</v>
      </c>
      <c r="C673" t="s">
        <v>2968</v>
      </c>
      <c r="D673" t="s">
        <v>2957</v>
      </c>
      <c r="E673" t="s">
        <v>2847</v>
      </c>
      <c r="G673" t="s">
        <v>5873</v>
      </c>
      <c r="H673" t="s">
        <v>3416</v>
      </c>
      <c r="I673" t="s">
        <v>4682</v>
      </c>
    </row>
    <row r="674" spans="1:9">
      <c r="A674" s="69" t="s">
        <v>5483</v>
      </c>
      <c r="B674" t="s">
        <v>54</v>
      </c>
      <c r="C674" t="s">
        <v>3336</v>
      </c>
      <c r="D674" t="s">
        <v>74</v>
      </c>
      <c r="E674" t="s">
        <v>3125</v>
      </c>
      <c r="G674" t="s">
        <v>5873</v>
      </c>
      <c r="H674" t="s">
        <v>3125</v>
      </c>
      <c r="I674" t="s">
        <v>4682</v>
      </c>
    </row>
    <row r="675" spans="1:9">
      <c r="A675" s="69" t="s">
        <v>5483</v>
      </c>
      <c r="B675" t="s">
        <v>54</v>
      </c>
      <c r="C675" t="s">
        <v>3337</v>
      </c>
      <c r="D675" t="s">
        <v>83</v>
      </c>
      <c r="E675" t="s">
        <v>217</v>
      </c>
      <c r="G675" t="s">
        <v>5873</v>
      </c>
      <c r="H675" t="s">
        <v>217</v>
      </c>
      <c r="I675" t="s">
        <v>4682</v>
      </c>
    </row>
    <row r="676" spans="1:9">
      <c r="A676" s="69" t="s">
        <v>5483</v>
      </c>
      <c r="B676" t="s">
        <v>54</v>
      </c>
      <c r="C676" t="s">
        <v>3338</v>
      </c>
      <c r="D676" t="s">
        <v>3330</v>
      </c>
      <c r="E676" t="s">
        <v>217</v>
      </c>
      <c r="G676" t="s">
        <v>5873</v>
      </c>
      <c r="H676" t="s">
        <v>217</v>
      </c>
      <c r="I676" t="s">
        <v>4682</v>
      </c>
    </row>
    <row r="677" spans="1:9">
      <c r="A677" s="69" t="s">
        <v>5483</v>
      </c>
      <c r="B677" t="s">
        <v>73</v>
      </c>
      <c r="C677" t="s">
        <v>3343</v>
      </c>
      <c r="D677" t="s">
        <v>2957</v>
      </c>
      <c r="E677" t="s">
        <v>3125</v>
      </c>
      <c r="G677" t="s">
        <v>5873</v>
      </c>
      <c r="H677" t="s">
        <v>3125</v>
      </c>
      <c r="I677" t="s">
        <v>4684</v>
      </c>
    </row>
    <row r="678" spans="1:9">
      <c r="A678" s="69" t="s">
        <v>5483</v>
      </c>
      <c r="B678" t="s">
        <v>73</v>
      </c>
      <c r="C678" t="s">
        <v>3105</v>
      </c>
      <c r="D678" t="s">
        <v>2957</v>
      </c>
      <c r="E678" t="s">
        <v>3106</v>
      </c>
      <c r="G678" t="s">
        <v>5873</v>
      </c>
      <c r="H678" t="s">
        <v>3125</v>
      </c>
      <c r="I678" t="s">
        <v>4684</v>
      </c>
    </row>
    <row r="679" spans="1:9">
      <c r="A679" s="69" t="s">
        <v>5483</v>
      </c>
      <c r="B679" t="s">
        <v>73</v>
      </c>
      <c r="C679" t="s">
        <v>3344</v>
      </c>
      <c r="D679" t="s">
        <v>74</v>
      </c>
      <c r="E679" t="s">
        <v>217</v>
      </c>
      <c r="G679" t="s">
        <v>5873</v>
      </c>
      <c r="H679" t="s">
        <v>217</v>
      </c>
      <c r="I679" t="s">
        <v>4684</v>
      </c>
    </row>
    <row r="680" spans="1:9">
      <c r="A680" s="69" t="s">
        <v>5483</v>
      </c>
      <c r="B680" t="s">
        <v>73</v>
      </c>
      <c r="C680" t="s">
        <v>3345</v>
      </c>
      <c r="D680" t="s">
        <v>74</v>
      </c>
      <c r="E680" t="s">
        <v>217</v>
      </c>
      <c r="G680" t="s">
        <v>5873</v>
      </c>
      <c r="H680" t="s">
        <v>217</v>
      </c>
      <c r="I680" t="s">
        <v>4684</v>
      </c>
    </row>
    <row r="681" spans="1:9">
      <c r="A681" s="69" t="s">
        <v>5483</v>
      </c>
      <c r="B681" t="s">
        <v>73</v>
      </c>
      <c r="C681" t="s">
        <v>3346</v>
      </c>
      <c r="D681" t="s">
        <v>61</v>
      </c>
      <c r="E681" t="s">
        <v>217</v>
      </c>
      <c r="G681" t="s">
        <v>5873</v>
      </c>
      <c r="H681" t="s">
        <v>217</v>
      </c>
      <c r="I681" t="s">
        <v>4684</v>
      </c>
    </row>
    <row r="682" spans="1:9">
      <c r="A682" s="69" t="s">
        <v>5483</v>
      </c>
      <c r="B682" t="s">
        <v>73</v>
      </c>
      <c r="C682" t="s">
        <v>3347</v>
      </c>
      <c r="D682" t="s">
        <v>75</v>
      </c>
      <c r="E682" t="s">
        <v>3125</v>
      </c>
      <c r="G682" t="s">
        <v>5873</v>
      </c>
      <c r="H682" t="s">
        <v>3125</v>
      </c>
      <c r="I682" t="s">
        <v>4684</v>
      </c>
    </row>
    <row r="683" spans="1:9">
      <c r="A683" s="69" t="s">
        <v>5483</v>
      </c>
      <c r="B683" t="s">
        <v>73</v>
      </c>
      <c r="C683" t="s">
        <v>3348</v>
      </c>
      <c r="D683" t="s">
        <v>75</v>
      </c>
      <c r="E683" t="s">
        <v>3125</v>
      </c>
      <c r="G683" t="s">
        <v>5873</v>
      </c>
      <c r="H683" t="s">
        <v>3125</v>
      </c>
      <c r="I683" t="s">
        <v>4684</v>
      </c>
    </row>
    <row r="684" spans="1:9">
      <c r="A684" s="69" t="s">
        <v>5483</v>
      </c>
      <c r="B684" t="s">
        <v>73</v>
      </c>
      <c r="C684" t="s">
        <v>2970</v>
      </c>
      <c r="D684" t="s">
        <v>2957</v>
      </c>
      <c r="E684" t="s">
        <v>2847</v>
      </c>
      <c r="G684" t="s">
        <v>5873</v>
      </c>
      <c r="H684" t="s">
        <v>3416</v>
      </c>
      <c r="I684" t="s">
        <v>4684</v>
      </c>
    </row>
    <row r="685" spans="1:9">
      <c r="A685" s="69" t="s">
        <v>5483</v>
      </c>
      <c r="B685" t="s">
        <v>73</v>
      </c>
      <c r="C685" t="s">
        <v>3349</v>
      </c>
      <c r="D685" t="s">
        <v>75</v>
      </c>
      <c r="E685" t="s">
        <v>217</v>
      </c>
      <c r="F685" t="s">
        <v>3350</v>
      </c>
      <c r="G685" t="s">
        <v>5873</v>
      </c>
      <c r="H685" t="s">
        <v>217</v>
      </c>
      <c r="I685" t="s">
        <v>4684</v>
      </c>
    </row>
    <row r="686" spans="1:9">
      <c r="A686" s="69" t="s">
        <v>5483</v>
      </c>
      <c r="B686" t="s">
        <v>73</v>
      </c>
      <c r="C686" t="s">
        <v>2971</v>
      </c>
      <c r="D686" t="s">
        <v>2957</v>
      </c>
      <c r="E686" t="s">
        <v>2847</v>
      </c>
      <c r="G686" t="s">
        <v>5873</v>
      </c>
      <c r="H686" t="s">
        <v>3416</v>
      </c>
      <c r="I686" t="s">
        <v>4684</v>
      </c>
    </row>
    <row r="687" spans="1:9">
      <c r="A687" s="69" t="s">
        <v>5483</v>
      </c>
      <c r="B687" t="s">
        <v>81</v>
      </c>
      <c r="C687" t="s">
        <v>3352</v>
      </c>
      <c r="D687" t="s">
        <v>82</v>
      </c>
      <c r="E687" t="s">
        <v>217</v>
      </c>
      <c r="G687" t="s">
        <v>5873</v>
      </c>
      <c r="H687" t="s">
        <v>217</v>
      </c>
      <c r="I687" t="s">
        <v>4688</v>
      </c>
    </row>
    <row r="688" spans="1:9">
      <c r="A688" s="69" t="s">
        <v>5483</v>
      </c>
      <c r="B688" t="s">
        <v>81</v>
      </c>
      <c r="C688" t="s">
        <v>3353</v>
      </c>
      <c r="D688" t="s">
        <v>84</v>
      </c>
      <c r="E688" t="s">
        <v>217</v>
      </c>
      <c r="G688" t="s">
        <v>5873</v>
      </c>
      <c r="H688" t="s">
        <v>217</v>
      </c>
      <c r="I688" t="s">
        <v>4688</v>
      </c>
    </row>
    <row r="689" spans="1:9">
      <c r="A689" s="69" t="s">
        <v>5483</v>
      </c>
      <c r="B689" t="s">
        <v>86</v>
      </c>
      <c r="C689" t="s">
        <v>3355</v>
      </c>
      <c r="D689" t="s">
        <v>2974</v>
      </c>
      <c r="E689" t="s">
        <v>3125</v>
      </c>
      <c r="F689" t="s">
        <v>3356</v>
      </c>
      <c r="G689" t="s">
        <v>5873</v>
      </c>
      <c r="H689" t="s">
        <v>3125</v>
      </c>
      <c r="I689" t="s">
        <v>4692</v>
      </c>
    </row>
    <row r="690" spans="1:9">
      <c r="A690" s="69" t="s">
        <v>5483</v>
      </c>
      <c r="B690" t="s">
        <v>86</v>
      </c>
      <c r="C690" t="s">
        <v>3357</v>
      </c>
      <c r="D690" t="s">
        <v>88</v>
      </c>
      <c r="E690" t="s">
        <v>217</v>
      </c>
      <c r="F690" t="s">
        <v>3358</v>
      </c>
      <c r="G690" t="s">
        <v>5873</v>
      </c>
      <c r="H690" t="s">
        <v>217</v>
      </c>
      <c r="I690" t="s">
        <v>4692</v>
      </c>
    </row>
    <row r="691" spans="1:9">
      <c r="A691" s="69" t="s">
        <v>5483</v>
      </c>
      <c r="B691" t="s">
        <v>86</v>
      </c>
      <c r="C691" t="s">
        <v>3359</v>
      </c>
      <c r="D691" t="s">
        <v>3117</v>
      </c>
      <c r="E691" t="s">
        <v>217</v>
      </c>
      <c r="F691" t="s">
        <v>3360</v>
      </c>
      <c r="G691" t="s">
        <v>5873</v>
      </c>
      <c r="H691" t="s">
        <v>217</v>
      </c>
      <c r="I691" t="s">
        <v>4692</v>
      </c>
    </row>
    <row r="692" spans="1:9">
      <c r="A692" s="69" t="s">
        <v>5483</v>
      </c>
      <c r="B692" t="s">
        <v>86</v>
      </c>
      <c r="C692" t="s">
        <v>3116</v>
      </c>
      <c r="D692" t="s">
        <v>3117</v>
      </c>
      <c r="E692" t="s">
        <v>1889</v>
      </c>
      <c r="G692" t="s">
        <v>5873</v>
      </c>
      <c r="H692" t="s">
        <v>217</v>
      </c>
      <c r="I692" t="s">
        <v>4692</v>
      </c>
    </row>
    <row r="693" spans="1:9">
      <c r="A693" s="69" t="s">
        <v>5483</v>
      </c>
      <c r="B693" t="s">
        <v>86</v>
      </c>
      <c r="C693" t="s">
        <v>3361</v>
      </c>
      <c r="D693" t="s">
        <v>85</v>
      </c>
      <c r="E693" t="s">
        <v>217</v>
      </c>
      <c r="G693" t="s">
        <v>5873</v>
      </c>
      <c r="H693" t="s">
        <v>217</v>
      </c>
      <c r="I693" t="s">
        <v>4692</v>
      </c>
    </row>
    <row r="694" spans="1:9">
      <c r="A694" s="69" t="s">
        <v>5483</v>
      </c>
      <c r="B694" t="s">
        <v>86</v>
      </c>
      <c r="C694" t="s">
        <v>2992</v>
      </c>
      <c r="D694" t="s">
        <v>2993</v>
      </c>
      <c r="E694" t="s">
        <v>2847</v>
      </c>
      <c r="G694" t="s">
        <v>5873</v>
      </c>
      <c r="H694" t="s">
        <v>3416</v>
      </c>
      <c r="I694" t="s">
        <v>4692</v>
      </c>
    </row>
    <row r="695" spans="1:9">
      <c r="A695" s="69" t="s">
        <v>5483</v>
      </c>
      <c r="B695" t="s">
        <v>86</v>
      </c>
      <c r="C695" t="s">
        <v>2992</v>
      </c>
      <c r="D695" t="s">
        <v>2993</v>
      </c>
      <c r="E695" t="s">
        <v>2847</v>
      </c>
      <c r="G695" t="s">
        <v>5873</v>
      </c>
      <c r="H695" t="s">
        <v>3416</v>
      </c>
      <c r="I695" t="s">
        <v>4692</v>
      </c>
    </row>
    <row r="696" spans="1:9">
      <c r="A696" s="69" t="s">
        <v>5483</v>
      </c>
      <c r="B696" t="s">
        <v>87</v>
      </c>
      <c r="C696" t="s">
        <v>3363</v>
      </c>
      <c r="D696" t="s">
        <v>90</v>
      </c>
      <c r="E696" t="s">
        <v>3125</v>
      </c>
      <c r="G696" t="s">
        <v>5873</v>
      </c>
      <c r="H696" t="s">
        <v>3125</v>
      </c>
      <c r="I696" t="s">
        <v>4696</v>
      </c>
    </row>
    <row r="697" spans="1:9">
      <c r="A697" s="69" t="s">
        <v>5483</v>
      </c>
      <c r="B697" t="s">
        <v>87</v>
      </c>
      <c r="C697" t="s">
        <v>3364</v>
      </c>
      <c r="D697" t="s">
        <v>88</v>
      </c>
      <c r="E697" t="s">
        <v>217</v>
      </c>
      <c r="G697" t="s">
        <v>5873</v>
      </c>
      <c r="H697" t="s">
        <v>217</v>
      </c>
      <c r="I697" t="s">
        <v>4696</v>
      </c>
    </row>
    <row r="698" spans="1:9">
      <c r="A698" s="69" t="s">
        <v>5483</v>
      </c>
      <c r="B698" t="s">
        <v>92</v>
      </c>
      <c r="C698" t="s">
        <v>3366</v>
      </c>
      <c r="D698" t="s">
        <v>93</v>
      </c>
      <c r="E698" t="s">
        <v>217</v>
      </c>
      <c r="G698" t="s">
        <v>5873</v>
      </c>
      <c r="H698" t="s">
        <v>217</v>
      </c>
      <c r="I698" t="s">
        <v>4700</v>
      </c>
    </row>
    <row r="699" spans="1:9">
      <c r="A699" s="69" t="s">
        <v>5483</v>
      </c>
      <c r="B699" t="s">
        <v>92</v>
      </c>
      <c r="C699" t="s">
        <v>3367</v>
      </c>
      <c r="D699" t="s">
        <v>93</v>
      </c>
      <c r="E699" t="s">
        <v>3125</v>
      </c>
      <c r="F699" t="s">
        <v>3368</v>
      </c>
      <c r="G699" t="s">
        <v>5873</v>
      </c>
      <c r="H699" t="s">
        <v>3125</v>
      </c>
      <c r="I699" t="s">
        <v>4700</v>
      </c>
    </row>
    <row r="700" spans="1:9">
      <c r="A700" s="69" t="s">
        <v>5483</v>
      </c>
      <c r="B700" t="s">
        <v>92</v>
      </c>
      <c r="C700" t="s">
        <v>3370</v>
      </c>
      <c r="D700" t="s">
        <v>94</v>
      </c>
      <c r="E700" t="s">
        <v>3257</v>
      </c>
      <c r="F700" t="s">
        <v>3371</v>
      </c>
      <c r="G700" t="s">
        <v>5873</v>
      </c>
      <c r="H700" t="s">
        <v>217</v>
      </c>
      <c r="I700" t="s">
        <v>4700</v>
      </c>
    </row>
    <row r="701" spans="1:9">
      <c r="A701" s="69" t="s">
        <v>5483</v>
      </c>
      <c r="B701" t="s">
        <v>92</v>
      </c>
      <c r="C701" t="s">
        <v>3372</v>
      </c>
      <c r="D701" t="s">
        <v>93</v>
      </c>
      <c r="E701" t="s">
        <v>3373</v>
      </c>
      <c r="G701" t="s">
        <v>5873</v>
      </c>
      <c r="H701" t="s">
        <v>217</v>
      </c>
      <c r="I701" t="s">
        <v>4700</v>
      </c>
    </row>
    <row r="702" spans="1:9">
      <c r="A702" s="69" t="s">
        <v>5483</v>
      </c>
      <c r="B702" t="s">
        <v>92</v>
      </c>
      <c r="C702" t="s">
        <v>3374</v>
      </c>
      <c r="D702" t="s">
        <v>93</v>
      </c>
      <c r="E702" t="s">
        <v>3375</v>
      </c>
      <c r="F702" t="s">
        <v>3376</v>
      </c>
      <c r="G702" t="s">
        <v>5873</v>
      </c>
      <c r="H702" t="s">
        <v>217</v>
      </c>
      <c r="I702" t="s">
        <v>4700</v>
      </c>
    </row>
    <row r="703" spans="1:9">
      <c r="A703" s="69" t="s">
        <v>5483</v>
      </c>
      <c r="B703" t="s">
        <v>92</v>
      </c>
      <c r="C703" t="s">
        <v>3377</v>
      </c>
      <c r="D703" t="s">
        <v>93</v>
      </c>
      <c r="E703" t="s">
        <v>3378</v>
      </c>
      <c r="F703" t="s">
        <v>3379</v>
      </c>
      <c r="G703" t="s">
        <v>5873</v>
      </c>
      <c r="H703" t="s">
        <v>217</v>
      </c>
      <c r="I703" t="s">
        <v>4700</v>
      </c>
    </row>
    <row r="704" spans="1:9">
      <c r="A704" s="69" t="s">
        <v>5483</v>
      </c>
      <c r="B704" t="s">
        <v>98</v>
      </c>
      <c r="C704" t="s">
        <v>3381</v>
      </c>
      <c r="D704" t="s">
        <v>99</v>
      </c>
      <c r="E704" t="s">
        <v>3382</v>
      </c>
      <c r="F704" t="s">
        <v>3383</v>
      </c>
      <c r="G704" t="s">
        <v>5873</v>
      </c>
      <c r="H704" t="s">
        <v>217</v>
      </c>
      <c r="I704" t="s">
        <v>4704</v>
      </c>
    </row>
    <row r="705" spans="1:9">
      <c r="A705" s="69" t="s">
        <v>5483</v>
      </c>
      <c r="B705" t="s">
        <v>98</v>
      </c>
      <c r="C705" t="s">
        <v>3013</v>
      </c>
      <c r="D705" t="s">
        <v>104</v>
      </c>
      <c r="E705" t="s">
        <v>2847</v>
      </c>
      <c r="G705" t="s">
        <v>5873</v>
      </c>
      <c r="H705" t="s">
        <v>3416</v>
      </c>
      <c r="I705" t="s">
        <v>4704</v>
      </c>
    </row>
    <row r="706" spans="1:9">
      <c r="A706" s="69" t="s">
        <v>5483</v>
      </c>
      <c r="B706" t="s">
        <v>98</v>
      </c>
      <c r="C706" t="s">
        <v>3014</v>
      </c>
      <c r="D706" t="s">
        <v>101</v>
      </c>
      <c r="E706" t="s">
        <v>3015</v>
      </c>
      <c r="F706" t="s">
        <v>3016</v>
      </c>
      <c r="G706" t="s">
        <v>5873</v>
      </c>
      <c r="H706" t="s">
        <v>217</v>
      </c>
      <c r="I706" t="s">
        <v>4704</v>
      </c>
    </row>
    <row r="707" spans="1:9">
      <c r="A707" s="69" t="s">
        <v>5483</v>
      </c>
      <c r="B707" t="s">
        <v>98</v>
      </c>
      <c r="C707" t="s">
        <v>3017</v>
      </c>
      <c r="D707" t="s">
        <v>2957</v>
      </c>
      <c r="E707" t="s">
        <v>2847</v>
      </c>
      <c r="G707" t="s">
        <v>5873</v>
      </c>
      <c r="H707" t="s">
        <v>3416</v>
      </c>
      <c r="I707" t="s">
        <v>4704</v>
      </c>
    </row>
    <row r="708" spans="1:9">
      <c r="A708" s="69" t="s">
        <v>5483</v>
      </c>
      <c r="B708" t="s">
        <v>98</v>
      </c>
      <c r="C708" t="s">
        <v>3384</v>
      </c>
      <c r="D708" t="s">
        <v>2957</v>
      </c>
      <c r="E708" t="s">
        <v>217</v>
      </c>
      <c r="G708" t="s">
        <v>5873</v>
      </c>
      <c r="H708" t="s">
        <v>217</v>
      </c>
      <c r="I708" t="s">
        <v>4704</v>
      </c>
    </row>
    <row r="709" spans="1:9">
      <c r="A709" s="69" t="s">
        <v>5486</v>
      </c>
      <c r="B709" t="s">
        <v>32</v>
      </c>
      <c r="C709" t="s">
        <v>3124</v>
      </c>
      <c r="D709" t="s">
        <v>35</v>
      </c>
      <c r="E709" t="s">
        <v>3125</v>
      </c>
      <c r="F709" t="s">
        <v>3127</v>
      </c>
      <c r="G709" t="s">
        <v>5870</v>
      </c>
      <c r="H709" t="s">
        <v>3125</v>
      </c>
      <c r="I709" t="s">
        <v>4633</v>
      </c>
    </row>
    <row r="710" spans="1:9">
      <c r="A710" s="69" t="s">
        <v>5486</v>
      </c>
      <c r="B710" t="s">
        <v>32</v>
      </c>
      <c r="C710" t="s">
        <v>3024</v>
      </c>
      <c r="D710" t="s">
        <v>42</v>
      </c>
      <c r="E710" t="s">
        <v>3025</v>
      </c>
      <c r="F710" t="s">
        <v>3026</v>
      </c>
      <c r="G710" t="s">
        <v>5870</v>
      </c>
      <c r="H710" t="s">
        <v>3677</v>
      </c>
      <c r="I710" t="s">
        <v>4633</v>
      </c>
    </row>
    <row r="711" spans="1:9">
      <c r="A711" s="69" t="s">
        <v>5486</v>
      </c>
      <c r="B711" t="s">
        <v>32</v>
      </c>
      <c r="C711" t="s">
        <v>3129</v>
      </c>
      <c r="D711" t="s">
        <v>42</v>
      </c>
      <c r="E711" t="s">
        <v>3125</v>
      </c>
      <c r="F711" t="s">
        <v>3127</v>
      </c>
      <c r="G711" t="s">
        <v>5870</v>
      </c>
      <c r="H711" t="s">
        <v>3125</v>
      </c>
      <c r="I711" t="s">
        <v>4633</v>
      </c>
    </row>
    <row r="712" spans="1:9">
      <c r="A712" s="69" t="s">
        <v>5486</v>
      </c>
      <c r="B712" t="s">
        <v>32</v>
      </c>
      <c r="C712" t="s">
        <v>3027</v>
      </c>
      <c r="D712" t="s">
        <v>44</v>
      </c>
      <c r="E712" t="s">
        <v>1889</v>
      </c>
      <c r="F712" t="s">
        <v>3028</v>
      </c>
      <c r="G712" t="s">
        <v>5870</v>
      </c>
      <c r="H712" t="s">
        <v>217</v>
      </c>
      <c r="I712" t="s">
        <v>4633</v>
      </c>
    </row>
    <row r="713" spans="1:9">
      <c r="A713" s="69" t="s">
        <v>5486</v>
      </c>
      <c r="B713" t="s">
        <v>32</v>
      </c>
      <c r="C713" t="s">
        <v>3130</v>
      </c>
      <c r="D713" t="s">
        <v>44</v>
      </c>
      <c r="E713" t="s">
        <v>217</v>
      </c>
      <c r="F713" t="s">
        <v>3131</v>
      </c>
      <c r="G713" t="s">
        <v>5870</v>
      </c>
      <c r="H713" t="s">
        <v>217</v>
      </c>
      <c r="I713" t="s">
        <v>4633</v>
      </c>
    </row>
    <row r="714" spans="1:9">
      <c r="A714" s="69" t="s">
        <v>5486</v>
      </c>
      <c r="B714" t="s">
        <v>55</v>
      </c>
      <c r="C714" t="s">
        <v>2838</v>
      </c>
      <c r="D714" t="s">
        <v>35</v>
      </c>
      <c r="E714" t="s">
        <v>2839</v>
      </c>
      <c r="F714" t="s">
        <v>2842</v>
      </c>
      <c r="G714" t="s">
        <v>5870</v>
      </c>
      <c r="H714" t="s">
        <v>217</v>
      </c>
      <c r="I714" t="s">
        <v>4637</v>
      </c>
    </row>
    <row r="715" spans="1:9">
      <c r="A715" s="69" t="s">
        <v>5486</v>
      </c>
      <c r="B715" t="s">
        <v>55</v>
      </c>
      <c r="C715" t="s">
        <v>2843</v>
      </c>
      <c r="D715" t="s">
        <v>35</v>
      </c>
      <c r="E715" t="s">
        <v>2844</v>
      </c>
      <c r="F715" t="s">
        <v>2845</v>
      </c>
      <c r="G715" t="s">
        <v>5870</v>
      </c>
      <c r="H715" t="s">
        <v>2959</v>
      </c>
      <c r="I715" t="s">
        <v>4637</v>
      </c>
    </row>
    <row r="716" spans="1:9">
      <c r="A716" s="69" t="s">
        <v>5486</v>
      </c>
      <c r="B716" t="s">
        <v>55</v>
      </c>
      <c r="C716" t="s">
        <v>2846</v>
      </c>
      <c r="D716" t="s">
        <v>36</v>
      </c>
      <c r="E716" t="s">
        <v>2847</v>
      </c>
      <c r="F716" t="s">
        <v>2849</v>
      </c>
      <c r="G716" t="s">
        <v>5870</v>
      </c>
      <c r="H716" t="s">
        <v>3416</v>
      </c>
      <c r="I716" t="s">
        <v>4637</v>
      </c>
    </row>
    <row r="717" spans="1:9">
      <c r="A717" s="69" t="s">
        <v>5486</v>
      </c>
      <c r="B717" t="s">
        <v>55</v>
      </c>
      <c r="C717" t="s">
        <v>3135</v>
      </c>
      <c r="D717" t="s">
        <v>36</v>
      </c>
      <c r="E717" t="s">
        <v>217</v>
      </c>
      <c r="F717" t="s">
        <v>3136</v>
      </c>
      <c r="G717" t="s">
        <v>5870</v>
      </c>
      <c r="H717" t="s">
        <v>217</v>
      </c>
      <c r="I717" t="s">
        <v>4637</v>
      </c>
    </row>
    <row r="718" spans="1:9">
      <c r="A718" s="69" t="s">
        <v>5486</v>
      </c>
      <c r="B718" t="s">
        <v>55</v>
      </c>
      <c r="C718" t="s">
        <v>2850</v>
      </c>
      <c r="D718" t="s">
        <v>38</v>
      </c>
      <c r="E718" t="s">
        <v>2851</v>
      </c>
      <c r="F718" t="s">
        <v>2852</v>
      </c>
      <c r="G718" t="s">
        <v>5870</v>
      </c>
      <c r="H718" t="s">
        <v>1333</v>
      </c>
      <c r="I718" t="s">
        <v>4637</v>
      </c>
    </row>
    <row r="719" spans="1:9">
      <c r="A719" s="69" t="s">
        <v>5486</v>
      </c>
      <c r="B719" t="s">
        <v>55</v>
      </c>
      <c r="C719" t="s">
        <v>3137</v>
      </c>
      <c r="D719" t="s">
        <v>42</v>
      </c>
      <c r="E719" t="s">
        <v>217</v>
      </c>
      <c r="F719" t="s">
        <v>3138</v>
      </c>
      <c r="G719" t="s">
        <v>5870</v>
      </c>
      <c r="H719" t="s">
        <v>217</v>
      </c>
      <c r="I719" t="s">
        <v>4637</v>
      </c>
    </row>
    <row r="720" spans="1:9">
      <c r="A720" s="69" t="s">
        <v>5486</v>
      </c>
      <c r="B720" t="s">
        <v>55</v>
      </c>
      <c r="C720" t="s">
        <v>2856</v>
      </c>
      <c r="D720" t="s">
        <v>42</v>
      </c>
      <c r="E720" t="s">
        <v>2847</v>
      </c>
      <c r="F720" t="s">
        <v>2857</v>
      </c>
      <c r="G720" t="s">
        <v>5870</v>
      </c>
      <c r="H720" t="s">
        <v>3416</v>
      </c>
      <c r="I720" t="s">
        <v>4637</v>
      </c>
    </row>
    <row r="721" spans="1:9">
      <c r="A721" s="69" t="s">
        <v>5486</v>
      </c>
      <c r="B721" t="s">
        <v>55</v>
      </c>
      <c r="C721" t="s">
        <v>3139</v>
      </c>
      <c r="D721" t="s">
        <v>44</v>
      </c>
      <c r="E721" t="s">
        <v>217</v>
      </c>
      <c r="F721" t="s">
        <v>3140</v>
      </c>
      <c r="G721" t="s">
        <v>5870</v>
      </c>
      <c r="H721" t="s">
        <v>217</v>
      </c>
      <c r="I721" t="s">
        <v>4637</v>
      </c>
    </row>
    <row r="722" spans="1:9">
      <c r="A722" s="69" t="s">
        <v>5486</v>
      </c>
      <c r="B722" t="s">
        <v>55</v>
      </c>
      <c r="C722" t="s">
        <v>2858</v>
      </c>
      <c r="D722" t="s">
        <v>44</v>
      </c>
      <c r="E722" t="s">
        <v>2847</v>
      </c>
      <c r="G722" t="s">
        <v>5870</v>
      </c>
      <c r="H722" t="s">
        <v>3416</v>
      </c>
      <c r="I722" t="s">
        <v>4637</v>
      </c>
    </row>
    <row r="723" spans="1:9">
      <c r="A723" s="69" t="s">
        <v>5486</v>
      </c>
      <c r="B723" t="s">
        <v>55</v>
      </c>
      <c r="C723" t="s">
        <v>2859</v>
      </c>
      <c r="D723" t="s">
        <v>57</v>
      </c>
      <c r="E723" t="s">
        <v>2847</v>
      </c>
      <c r="G723" t="s">
        <v>5870</v>
      </c>
      <c r="H723" t="s">
        <v>3416</v>
      </c>
      <c r="I723" t="s">
        <v>4637</v>
      </c>
    </row>
    <row r="724" spans="1:9">
      <c r="A724" s="69" t="s">
        <v>5486</v>
      </c>
      <c r="B724" t="s">
        <v>55</v>
      </c>
      <c r="C724" t="s">
        <v>3141</v>
      </c>
      <c r="D724" t="s">
        <v>56</v>
      </c>
      <c r="E724" t="s">
        <v>3125</v>
      </c>
      <c r="F724" t="s">
        <v>3142</v>
      </c>
      <c r="G724" t="s">
        <v>5870</v>
      </c>
      <c r="H724" t="s">
        <v>3125</v>
      </c>
      <c r="I724" t="s">
        <v>4637</v>
      </c>
    </row>
    <row r="725" spans="1:9">
      <c r="A725" s="69" t="s">
        <v>5486</v>
      </c>
      <c r="B725" t="s">
        <v>55</v>
      </c>
      <c r="C725" t="s">
        <v>3143</v>
      </c>
      <c r="D725" t="s">
        <v>57</v>
      </c>
      <c r="E725" t="s">
        <v>3144</v>
      </c>
      <c r="F725" t="s">
        <v>3145</v>
      </c>
      <c r="G725" t="s">
        <v>5870</v>
      </c>
      <c r="H725" t="s">
        <v>217</v>
      </c>
      <c r="I725" t="s">
        <v>4637</v>
      </c>
    </row>
    <row r="726" spans="1:9">
      <c r="A726" s="69" t="s">
        <v>5486</v>
      </c>
      <c r="B726" t="s">
        <v>55</v>
      </c>
      <c r="C726" t="s">
        <v>2861</v>
      </c>
      <c r="D726" t="s">
        <v>58</v>
      </c>
      <c r="E726" t="s">
        <v>2851</v>
      </c>
      <c r="F726" t="s">
        <v>2852</v>
      </c>
      <c r="G726" t="s">
        <v>5870</v>
      </c>
      <c r="H726" t="s">
        <v>1333</v>
      </c>
      <c r="I726" t="s">
        <v>4637</v>
      </c>
    </row>
    <row r="727" spans="1:9">
      <c r="A727" s="69" t="s">
        <v>5486</v>
      </c>
      <c r="B727" t="s">
        <v>55</v>
      </c>
      <c r="C727" t="s">
        <v>2878</v>
      </c>
      <c r="D727" t="s">
        <v>42</v>
      </c>
      <c r="E727" t="s">
        <v>2847</v>
      </c>
      <c r="F727" t="s">
        <v>2879</v>
      </c>
      <c r="G727" t="s">
        <v>5870</v>
      </c>
      <c r="H727" t="s">
        <v>3416</v>
      </c>
      <c r="I727" t="s">
        <v>4637</v>
      </c>
    </row>
    <row r="728" spans="1:9">
      <c r="A728" s="69" t="s">
        <v>5486</v>
      </c>
      <c r="B728" t="s">
        <v>55</v>
      </c>
      <c r="C728" t="s">
        <v>3146</v>
      </c>
      <c r="D728" t="s">
        <v>2884</v>
      </c>
      <c r="E728" t="s">
        <v>3125</v>
      </c>
      <c r="G728" t="s">
        <v>5870</v>
      </c>
      <c r="H728" t="s">
        <v>3125</v>
      </c>
      <c r="I728" t="s">
        <v>4637</v>
      </c>
    </row>
    <row r="729" spans="1:9">
      <c r="A729" s="69" t="s">
        <v>5486</v>
      </c>
      <c r="B729" t="s">
        <v>55</v>
      </c>
      <c r="C729" t="s">
        <v>3147</v>
      </c>
      <c r="D729" t="s">
        <v>36</v>
      </c>
      <c r="E729" t="s">
        <v>3125</v>
      </c>
      <c r="G729" t="s">
        <v>5870</v>
      </c>
      <c r="H729" t="s">
        <v>3125</v>
      </c>
      <c r="I729" t="s">
        <v>4637</v>
      </c>
    </row>
    <row r="730" spans="1:9">
      <c r="A730" s="69" t="s">
        <v>5486</v>
      </c>
      <c r="B730" t="s">
        <v>55</v>
      </c>
      <c r="C730" t="s">
        <v>3148</v>
      </c>
      <c r="D730" t="s">
        <v>33</v>
      </c>
      <c r="E730" t="s">
        <v>3125</v>
      </c>
      <c r="G730" t="s">
        <v>5870</v>
      </c>
      <c r="H730" t="s">
        <v>3125</v>
      </c>
      <c r="I730" t="s">
        <v>4637</v>
      </c>
    </row>
    <row r="731" spans="1:9">
      <c r="A731" s="69" t="s">
        <v>5486</v>
      </c>
      <c r="B731" t="s">
        <v>55</v>
      </c>
      <c r="C731" t="s">
        <v>2880</v>
      </c>
      <c r="D731" t="s">
        <v>2881</v>
      </c>
      <c r="E731" t="s">
        <v>1333</v>
      </c>
      <c r="F731" t="s">
        <v>2882</v>
      </c>
      <c r="G731" t="s">
        <v>5870</v>
      </c>
      <c r="H731" t="s">
        <v>1333</v>
      </c>
      <c r="I731" t="s">
        <v>4637</v>
      </c>
    </row>
    <row r="732" spans="1:9">
      <c r="A732" s="69" t="s">
        <v>5486</v>
      </c>
      <c r="B732" t="s">
        <v>59</v>
      </c>
      <c r="C732" t="s">
        <v>3150</v>
      </c>
      <c r="D732" t="s">
        <v>35</v>
      </c>
      <c r="E732" t="s">
        <v>217</v>
      </c>
      <c r="G732" t="s">
        <v>5870</v>
      </c>
      <c r="H732" t="s">
        <v>217</v>
      </c>
      <c r="I732" t="s">
        <v>4641</v>
      </c>
    </row>
    <row r="733" spans="1:9">
      <c r="A733" s="69" t="s">
        <v>5486</v>
      </c>
      <c r="B733" t="s">
        <v>59</v>
      </c>
      <c r="C733" t="s">
        <v>3151</v>
      </c>
      <c r="D733" t="s">
        <v>35</v>
      </c>
      <c r="E733" t="s">
        <v>217</v>
      </c>
      <c r="F733" t="s">
        <v>3152</v>
      </c>
      <c r="G733" t="s">
        <v>5870</v>
      </c>
      <c r="H733" t="s">
        <v>217</v>
      </c>
      <c r="I733" t="s">
        <v>4641</v>
      </c>
    </row>
    <row r="734" spans="1:9">
      <c r="A734" s="69" t="s">
        <v>5486</v>
      </c>
      <c r="B734" t="s">
        <v>59</v>
      </c>
      <c r="C734" t="s">
        <v>3153</v>
      </c>
      <c r="D734" t="s">
        <v>38</v>
      </c>
      <c r="E734" t="s">
        <v>3154</v>
      </c>
      <c r="F734" t="s">
        <v>3155</v>
      </c>
      <c r="G734" t="s">
        <v>5870</v>
      </c>
      <c r="H734" t="s">
        <v>217</v>
      </c>
      <c r="I734" t="s">
        <v>4641</v>
      </c>
    </row>
    <row r="735" spans="1:9">
      <c r="A735" s="69" t="s">
        <v>5486</v>
      </c>
      <c r="B735" t="s">
        <v>59</v>
      </c>
      <c r="C735" t="s">
        <v>3156</v>
      </c>
      <c r="D735" t="s">
        <v>40</v>
      </c>
      <c r="E735" t="s">
        <v>3157</v>
      </c>
      <c r="F735" t="s">
        <v>3158</v>
      </c>
      <c r="G735" t="s">
        <v>5870</v>
      </c>
      <c r="H735" t="s">
        <v>3677</v>
      </c>
      <c r="I735" t="s">
        <v>4641</v>
      </c>
    </row>
    <row r="736" spans="1:9">
      <c r="A736" s="69" t="s">
        <v>5486</v>
      </c>
      <c r="B736" t="s">
        <v>59</v>
      </c>
      <c r="C736" t="s">
        <v>3159</v>
      </c>
      <c r="D736" t="s">
        <v>42</v>
      </c>
      <c r="E736" t="s">
        <v>217</v>
      </c>
      <c r="F736" t="s">
        <v>3160</v>
      </c>
      <c r="G736" t="s">
        <v>5870</v>
      </c>
      <c r="H736" t="s">
        <v>217</v>
      </c>
      <c r="I736" t="s">
        <v>4641</v>
      </c>
    </row>
    <row r="737" spans="1:9">
      <c r="A737" s="69" t="s">
        <v>5486</v>
      </c>
      <c r="B737" t="s">
        <v>59</v>
      </c>
      <c r="C737" t="s">
        <v>3161</v>
      </c>
      <c r="D737" t="s">
        <v>44</v>
      </c>
      <c r="E737" t="s">
        <v>217</v>
      </c>
      <c r="F737" t="s">
        <v>3162</v>
      </c>
      <c r="G737" t="s">
        <v>5870</v>
      </c>
      <c r="H737" t="s">
        <v>217</v>
      </c>
      <c r="I737" t="s">
        <v>4641</v>
      </c>
    </row>
    <row r="738" spans="1:9">
      <c r="A738" s="69" t="s">
        <v>5486</v>
      </c>
      <c r="B738" t="s">
        <v>59</v>
      </c>
      <c r="C738" t="s">
        <v>3163</v>
      </c>
      <c r="D738" t="s">
        <v>44</v>
      </c>
      <c r="E738" t="s">
        <v>217</v>
      </c>
      <c r="F738" t="s">
        <v>3164</v>
      </c>
      <c r="G738" t="s">
        <v>5870</v>
      </c>
      <c r="H738" t="s">
        <v>217</v>
      </c>
      <c r="I738" t="s">
        <v>4641</v>
      </c>
    </row>
    <row r="739" spans="1:9">
      <c r="A739" s="69" t="s">
        <v>5486</v>
      </c>
      <c r="B739" t="s">
        <v>59</v>
      </c>
      <c r="C739" t="s">
        <v>3165</v>
      </c>
      <c r="D739" t="s">
        <v>57</v>
      </c>
      <c r="E739" t="s">
        <v>217</v>
      </c>
      <c r="F739" t="s">
        <v>3166</v>
      </c>
      <c r="G739" t="s">
        <v>5870</v>
      </c>
      <c r="H739" t="s">
        <v>217</v>
      </c>
      <c r="I739" t="s">
        <v>4641</v>
      </c>
    </row>
    <row r="740" spans="1:9">
      <c r="A740" s="69" t="s">
        <v>5486</v>
      </c>
      <c r="B740" t="s">
        <v>59</v>
      </c>
      <c r="C740" t="s">
        <v>3167</v>
      </c>
      <c r="D740" t="s">
        <v>56</v>
      </c>
      <c r="E740" t="s">
        <v>217</v>
      </c>
      <c r="G740" t="s">
        <v>5870</v>
      </c>
      <c r="H740" t="s">
        <v>217</v>
      </c>
      <c r="I740" t="s">
        <v>4641</v>
      </c>
    </row>
    <row r="741" spans="1:9">
      <c r="A741" s="69" t="s">
        <v>5486</v>
      </c>
      <c r="B741" t="s">
        <v>59</v>
      </c>
      <c r="C741" t="s">
        <v>3168</v>
      </c>
      <c r="D741" t="s">
        <v>3169</v>
      </c>
      <c r="E741" t="s">
        <v>3125</v>
      </c>
      <c r="G741" t="s">
        <v>5870</v>
      </c>
      <c r="H741" t="s">
        <v>3125</v>
      </c>
      <c r="I741" t="s">
        <v>4641</v>
      </c>
    </row>
    <row r="742" spans="1:9">
      <c r="A742" s="69" t="s">
        <v>5486</v>
      </c>
      <c r="B742" t="s">
        <v>70</v>
      </c>
      <c r="C742" t="s">
        <v>3171</v>
      </c>
      <c r="D742" t="s">
        <v>36</v>
      </c>
      <c r="E742" t="s">
        <v>3125</v>
      </c>
      <c r="F742" t="s">
        <v>3172</v>
      </c>
      <c r="G742" t="s">
        <v>5870</v>
      </c>
      <c r="H742" t="s">
        <v>3125</v>
      </c>
      <c r="I742" t="s">
        <v>4645</v>
      </c>
    </row>
    <row r="743" spans="1:9">
      <c r="A743" s="69" t="s">
        <v>5486</v>
      </c>
      <c r="B743" t="s">
        <v>70</v>
      </c>
      <c r="C743" t="s">
        <v>3173</v>
      </c>
      <c r="D743" t="s">
        <v>38</v>
      </c>
      <c r="E743" t="s">
        <v>3125</v>
      </c>
      <c r="F743" t="s">
        <v>3174</v>
      </c>
      <c r="G743" t="s">
        <v>5870</v>
      </c>
      <c r="H743" t="s">
        <v>3125</v>
      </c>
      <c r="I743" t="s">
        <v>4645</v>
      </c>
    </row>
    <row r="744" spans="1:9">
      <c r="A744" s="69" t="s">
        <v>5486</v>
      </c>
      <c r="B744" t="s">
        <v>70</v>
      </c>
      <c r="C744" t="s">
        <v>3175</v>
      </c>
      <c r="D744" t="s">
        <v>42</v>
      </c>
      <c r="E744" t="s">
        <v>3176</v>
      </c>
      <c r="F744" t="s">
        <v>3177</v>
      </c>
      <c r="G744" t="s">
        <v>5870</v>
      </c>
      <c r="H744" t="s">
        <v>217</v>
      </c>
      <c r="I744" t="s">
        <v>4645</v>
      </c>
    </row>
    <row r="745" spans="1:9">
      <c r="A745" s="69" t="s">
        <v>5486</v>
      </c>
      <c r="B745" t="s">
        <v>70</v>
      </c>
      <c r="C745" t="s">
        <v>2890</v>
      </c>
      <c r="D745" t="s">
        <v>42</v>
      </c>
      <c r="E745" t="s">
        <v>2847</v>
      </c>
      <c r="F745" t="s">
        <v>2891</v>
      </c>
      <c r="G745" t="s">
        <v>5870</v>
      </c>
      <c r="H745" t="s">
        <v>3416</v>
      </c>
      <c r="I745" t="s">
        <v>4645</v>
      </c>
    </row>
    <row r="746" spans="1:9">
      <c r="A746" s="69" t="s">
        <v>5486</v>
      </c>
      <c r="B746" t="s">
        <v>70</v>
      </c>
      <c r="C746" t="s">
        <v>3178</v>
      </c>
      <c r="D746" t="s">
        <v>44</v>
      </c>
      <c r="E746" t="s">
        <v>217</v>
      </c>
      <c r="F746" t="s">
        <v>3179</v>
      </c>
      <c r="G746" t="s">
        <v>5870</v>
      </c>
      <c r="H746" t="s">
        <v>217</v>
      </c>
      <c r="I746" t="s">
        <v>4645</v>
      </c>
    </row>
    <row r="747" spans="1:9">
      <c r="A747" s="69" t="s">
        <v>5486</v>
      </c>
      <c r="B747" t="s">
        <v>70</v>
      </c>
      <c r="C747" t="s">
        <v>3180</v>
      </c>
      <c r="D747" t="s">
        <v>44</v>
      </c>
      <c r="E747" t="s">
        <v>217</v>
      </c>
      <c r="G747" t="s">
        <v>5870</v>
      </c>
      <c r="H747" t="s">
        <v>217</v>
      </c>
      <c r="I747" t="s">
        <v>4645</v>
      </c>
    </row>
    <row r="748" spans="1:9">
      <c r="A748" s="69" t="s">
        <v>5486</v>
      </c>
      <c r="B748" t="s">
        <v>70</v>
      </c>
      <c r="C748" t="s">
        <v>2896</v>
      </c>
      <c r="D748" t="s">
        <v>44</v>
      </c>
      <c r="E748" t="s">
        <v>2897</v>
      </c>
      <c r="F748" t="s">
        <v>2898</v>
      </c>
      <c r="G748" t="s">
        <v>5870</v>
      </c>
      <c r="H748" t="s">
        <v>2959</v>
      </c>
      <c r="I748" t="s">
        <v>4645</v>
      </c>
    </row>
    <row r="749" spans="1:9">
      <c r="A749" s="69" t="s">
        <v>5486</v>
      </c>
      <c r="B749" t="s">
        <v>70</v>
      </c>
      <c r="C749" t="s">
        <v>2899</v>
      </c>
      <c r="D749" t="s">
        <v>56</v>
      </c>
      <c r="E749" t="s">
        <v>2847</v>
      </c>
      <c r="F749" t="s">
        <v>2891</v>
      </c>
      <c r="G749" t="s">
        <v>5870</v>
      </c>
      <c r="H749" t="s">
        <v>3416</v>
      </c>
      <c r="I749" t="s">
        <v>4645</v>
      </c>
    </row>
    <row r="750" spans="1:9">
      <c r="A750" s="69" t="s">
        <v>5486</v>
      </c>
      <c r="B750" t="s">
        <v>70</v>
      </c>
      <c r="C750" t="s">
        <v>3053</v>
      </c>
      <c r="D750" t="s">
        <v>57</v>
      </c>
      <c r="E750" t="s">
        <v>3054</v>
      </c>
      <c r="F750" t="s">
        <v>3056</v>
      </c>
      <c r="G750" t="s">
        <v>5870</v>
      </c>
      <c r="H750" t="s">
        <v>3125</v>
      </c>
      <c r="I750" t="s">
        <v>4645</v>
      </c>
    </row>
    <row r="751" spans="1:9">
      <c r="A751" s="69" t="s">
        <v>5486</v>
      </c>
      <c r="B751" t="s">
        <v>70</v>
      </c>
      <c r="C751" t="s">
        <v>2900</v>
      </c>
      <c r="D751" t="s">
        <v>58</v>
      </c>
      <c r="E751" t="s">
        <v>1333</v>
      </c>
      <c r="F751" t="s">
        <v>2901</v>
      </c>
      <c r="G751" t="s">
        <v>5870</v>
      </c>
      <c r="H751" t="s">
        <v>1333</v>
      </c>
      <c r="I751" t="s">
        <v>4645</v>
      </c>
    </row>
    <row r="752" spans="1:9">
      <c r="A752" s="69" t="s">
        <v>5486</v>
      </c>
      <c r="B752" t="s">
        <v>70</v>
      </c>
      <c r="C752" t="s">
        <v>2902</v>
      </c>
      <c r="D752" t="s">
        <v>35</v>
      </c>
      <c r="E752" t="s">
        <v>2847</v>
      </c>
      <c r="G752" t="s">
        <v>5870</v>
      </c>
      <c r="H752" t="s">
        <v>3416</v>
      </c>
      <c r="I752" t="s">
        <v>4645</v>
      </c>
    </row>
    <row r="753" spans="1:9">
      <c r="A753" s="69" t="s">
        <v>5486</v>
      </c>
      <c r="B753" t="s">
        <v>106</v>
      </c>
      <c r="C753" t="s">
        <v>3182</v>
      </c>
      <c r="D753" t="s">
        <v>38</v>
      </c>
      <c r="E753" t="s">
        <v>217</v>
      </c>
      <c r="F753" t="s">
        <v>3183</v>
      </c>
      <c r="G753" t="s">
        <v>5870</v>
      </c>
      <c r="H753" t="s">
        <v>217</v>
      </c>
      <c r="I753" t="s">
        <v>4649</v>
      </c>
    </row>
    <row r="754" spans="1:9">
      <c r="A754" s="69" t="s">
        <v>5486</v>
      </c>
      <c r="B754" t="s">
        <v>106</v>
      </c>
      <c r="C754" t="s">
        <v>2911</v>
      </c>
      <c r="D754" t="s">
        <v>40</v>
      </c>
      <c r="E754" t="s">
        <v>2847</v>
      </c>
      <c r="G754" t="s">
        <v>5870</v>
      </c>
      <c r="H754" t="s">
        <v>3416</v>
      </c>
      <c r="I754" t="s">
        <v>4649</v>
      </c>
    </row>
    <row r="755" spans="1:9">
      <c r="A755" s="69" t="s">
        <v>5486</v>
      </c>
      <c r="B755" t="s">
        <v>106</v>
      </c>
      <c r="C755" t="s">
        <v>3184</v>
      </c>
      <c r="D755" t="s">
        <v>40</v>
      </c>
      <c r="E755" t="s">
        <v>3125</v>
      </c>
      <c r="F755" t="s">
        <v>3185</v>
      </c>
      <c r="G755" t="s">
        <v>5870</v>
      </c>
      <c r="H755" t="s">
        <v>3125</v>
      </c>
      <c r="I755" t="s">
        <v>4649</v>
      </c>
    </row>
    <row r="756" spans="1:9">
      <c r="A756" s="69" t="s">
        <v>5486</v>
      </c>
      <c r="B756" t="s">
        <v>106</v>
      </c>
      <c r="C756" t="s">
        <v>3186</v>
      </c>
      <c r="D756" t="s">
        <v>40</v>
      </c>
      <c r="E756" t="s">
        <v>217</v>
      </c>
      <c r="F756" t="s">
        <v>3187</v>
      </c>
      <c r="G756" t="s">
        <v>5870</v>
      </c>
      <c r="H756" t="s">
        <v>217</v>
      </c>
      <c r="I756" t="s">
        <v>4649</v>
      </c>
    </row>
    <row r="757" spans="1:9">
      <c r="A757" s="69" t="s">
        <v>5486</v>
      </c>
      <c r="B757" t="s">
        <v>106</v>
      </c>
      <c r="C757" t="s">
        <v>3188</v>
      </c>
      <c r="D757" t="s">
        <v>42</v>
      </c>
      <c r="E757" t="s">
        <v>3125</v>
      </c>
      <c r="F757" t="s">
        <v>3189</v>
      </c>
      <c r="G757" t="s">
        <v>5870</v>
      </c>
      <c r="H757" t="s">
        <v>3125</v>
      </c>
      <c r="I757" t="s">
        <v>4649</v>
      </c>
    </row>
    <row r="758" spans="1:9">
      <c r="A758" s="69" t="s">
        <v>5486</v>
      </c>
      <c r="B758" t="s">
        <v>106</v>
      </c>
      <c r="C758" t="s">
        <v>3190</v>
      </c>
      <c r="D758" t="s">
        <v>44</v>
      </c>
      <c r="E758" t="s">
        <v>217</v>
      </c>
      <c r="F758" t="s">
        <v>3191</v>
      </c>
      <c r="G758" t="s">
        <v>5870</v>
      </c>
      <c r="H758" t="s">
        <v>217</v>
      </c>
      <c r="I758" t="s">
        <v>4649</v>
      </c>
    </row>
    <row r="759" spans="1:9">
      <c r="A759" s="69" t="s">
        <v>5486</v>
      </c>
      <c r="B759" t="s">
        <v>106</v>
      </c>
      <c r="C759" t="s">
        <v>3192</v>
      </c>
      <c r="D759" t="s">
        <v>44</v>
      </c>
      <c r="E759" t="s">
        <v>217</v>
      </c>
      <c r="F759" t="s">
        <v>3193</v>
      </c>
      <c r="G759" t="s">
        <v>5870</v>
      </c>
      <c r="H759" t="s">
        <v>217</v>
      </c>
      <c r="I759" t="s">
        <v>4649</v>
      </c>
    </row>
    <row r="760" spans="1:9">
      <c r="A760" s="69" t="s">
        <v>5486</v>
      </c>
      <c r="B760" t="s">
        <v>106</v>
      </c>
      <c r="C760" t="s">
        <v>3194</v>
      </c>
      <c r="D760" t="s">
        <v>56</v>
      </c>
      <c r="E760" t="s">
        <v>3195</v>
      </c>
      <c r="F760" t="s">
        <v>3196</v>
      </c>
      <c r="G760" t="s">
        <v>5870</v>
      </c>
      <c r="H760" t="s">
        <v>217</v>
      </c>
      <c r="I760" t="s">
        <v>4649</v>
      </c>
    </row>
    <row r="761" spans="1:9">
      <c r="A761" s="69" t="s">
        <v>5486</v>
      </c>
      <c r="B761" t="s">
        <v>106</v>
      </c>
      <c r="C761" t="s">
        <v>3197</v>
      </c>
      <c r="D761" t="s">
        <v>56</v>
      </c>
      <c r="E761" t="s">
        <v>3125</v>
      </c>
      <c r="F761" t="s">
        <v>3198</v>
      </c>
      <c r="G761" t="s">
        <v>5870</v>
      </c>
      <c r="H761" t="s">
        <v>3125</v>
      </c>
      <c r="I761" t="s">
        <v>4649</v>
      </c>
    </row>
    <row r="762" spans="1:9">
      <c r="A762" s="69" t="s">
        <v>5486</v>
      </c>
      <c r="B762" t="s">
        <v>106</v>
      </c>
      <c r="C762" t="s">
        <v>3199</v>
      </c>
      <c r="D762" t="s">
        <v>56</v>
      </c>
      <c r="E762" t="s">
        <v>3200</v>
      </c>
      <c r="F762" t="s">
        <v>3201</v>
      </c>
      <c r="G762" t="s">
        <v>5870</v>
      </c>
      <c r="H762" t="s">
        <v>3125</v>
      </c>
      <c r="I762" t="s">
        <v>4649</v>
      </c>
    </row>
    <row r="763" spans="1:9">
      <c r="A763" s="69" t="s">
        <v>5486</v>
      </c>
      <c r="B763" t="s">
        <v>106</v>
      </c>
      <c r="C763" t="s">
        <v>3202</v>
      </c>
      <c r="D763" t="s">
        <v>57</v>
      </c>
      <c r="E763" t="s">
        <v>3125</v>
      </c>
      <c r="F763" t="s">
        <v>3203</v>
      </c>
      <c r="G763" t="s">
        <v>5870</v>
      </c>
      <c r="H763" t="s">
        <v>3125</v>
      </c>
      <c r="I763" t="s">
        <v>4649</v>
      </c>
    </row>
    <row r="764" spans="1:9">
      <c r="A764" s="69" t="s">
        <v>5486</v>
      </c>
      <c r="B764" t="s">
        <v>106</v>
      </c>
      <c r="C764" t="s">
        <v>2913</v>
      </c>
      <c r="D764" t="s">
        <v>57</v>
      </c>
      <c r="E764" t="s">
        <v>2847</v>
      </c>
      <c r="F764" t="s">
        <v>2914</v>
      </c>
      <c r="G764" t="s">
        <v>5870</v>
      </c>
      <c r="H764" t="s">
        <v>3416</v>
      </c>
      <c r="I764" t="s">
        <v>4649</v>
      </c>
    </row>
    <row r="765" spans="1:9">
      <c r="A765" s="69" t="s">
        <v>5486</v>
      </c>
      <c r="B765" t="s">
        <v>106</v>
      </c>
      <c r="C765" t="s">
        <v>3204</v>
      </c>
      <c r="D765" t="s">
        <v>58</v>
      </c>
      <c r="E765" t="s">
        <v>217</v>
      </c>
      <c r="F765" t="s">
        <v>3205</v>
      </c>
      <c r="G765" t="s">
        <v>5870</v>
      </c>
      <c r="H765" t="s">
        <v>217</v>
      </c>
      <c r="I765" t="s">
        <v>4649</v>
      </c>
    </row>
    <row r="766" spans="1:9">
      <c r="A766" s="69" t="s">
        <v>5486</v>
      </c>
      <c r="B766" t="s">
        <v>106</v>
      </c>
      <c r="C766" t="s">
        <v>3065</v>
      </c>
      <c r="E766" t="s">
        <v>3066</v>
      </c>
      <c r="F766" t="s">
        <v>3067</v>
      </c>
      <c r="G766" t="s">
        <v>5870</v>
      </c>
      <c r="H766" t="s">
        <v>3677</v>
      </c>
      <c r="I766" t="s">
        <v>4649</v>
      </c>
    </row>
    <row r="767" spans="1:9">
      <c r="A767" s="69" t="s">
        <v>5486</v>
      </c>
      <c r="B767" t="s">
        <v>106</v>
      </c>
      <c r="C767" t="s">
        <v>2915</v>
      </c>
      <c r="D767" t="s">
        <v>2916</v>
      </c>
      <c r="E767" t="s">
        <v>1333</v>
      </c>
      <c r="G767" t="s">
        <v>5870</v>
      </c>
      <c r="H767" t="s">
        <v>1333</v>
      </c>
      <c r="I767" t="s">
        <v>4649</v>
      </c>
    </row>
    <row r="768" spans="1:9">
      <c r="A768" s="69" t="s">
        <v>5486</v>
      </c>
      <c r="B768" t="s">
        <v>72</v>
      </c>
      <c r="C768" t="s">
        <v>3207</v>
      </c>
      <c r="D768" t="s">
        <v>36</v>
      </c>
      <c r="E768" t="s">
        <v>3125</v>
      </c>
      <c r="F768" t="s">
        <v>3208</v>
      </c>
      <c r="G768" t="s">
        <v>5870</v>
      </c>
      <c r="H768" t="s">
        <v>3125</v>
      </c>
      <c r="I768" t="s">
        <v>4653</v>
      </c>
    </row>
    <row r="769" spans="1:9">
      <c r="A769" s="69" t="s">
        <v>5486</v>
      </c>
      <c r="B769" t="s">
        <v>72</v>
      </c>
      <c r="C769" t="s">
        <v>3209</v>
      </c>
      <c r="D769" t="s">
        <v>36</v>
      </c>
      <c r="E769" t="s">
        <v>217</v>
      </c>
      <c r="F769" t="s">
        <v>3210</v>
      </c>
      <c r="G769" t="s">
        <v>5870</v>
      </c>
      <c r="H769" t="s">
        <v>217</v>
      </c>
      <c r="I769" t="s">
        <v>4653</v>
      </c>
    </row>
    <row r="770" spans="1:9">
      <c r="A770" s="69" t="s">
        <v>5486</v>
      </c>
      <c r="B770" t="s">
        <v>72</v>
      </c>
      <c r="C770" t="s">
        <v>3211</v>
      </c>
      <c r="D770" t="s">
        <v>36</v>
      </c>
      <c r="E770" t="s">
        <v>3125</v>
      </c>
      <c r="F770" t="s">
        <v>3212</v>
      </c>
      <c r="G770" t="s">
        <v>5870</v>
      </c>
      <c r="H770" t="s">
        <v>3125</v>
      </c>
      <c r="I770" t="s">
        <v>4653</v>
      </c>
    </row>
    <row r="771" spans="1:9">
      <c r="A771" s="69" t="s">
        <v>5486</v>
      </c>
      <c r="B771" t="s">
        <v>72</v>
      </c>
      <c r="C771" t="s">
        <v>3213</v>
      </c>
      <c r="D771" t="s">
        <v>36</v>
      </c>
      <c r="E771" t="s">
        <v>217</v>
      </c>
      <c r="F771" t="s">
        <v>3214</v>
      </c>
      <c r="G771" t="s">
        <v>5870</v>
      </c>
      <c r="H771" t="s">
        <v>217</v>
      </c>
      <c r="I771" t="s">
        <v>4653</v>
      </c>
    </row>
    <row r="772" spans="1:9">
      <c r="A772" s="69" t="s">
        <v>5486</v>
      </c>
      <c r="B772" t="s">
        <v>72</v>
      </c>
      <c r="C772" t="s">
        <v>3215</v>
      </c>
      <c r="D772" t="s">
        <v>40</v>
      </c>
      <c r="E772" t="s">
        <v>3125</v>
      </c>
      <c r="F772" t="s">
        <v>3216</v>
      </c>
      <c r="G772" t="s">
        <v>5870</v>
      </c>
      <c r="H772" t="s">
        <v>3125</v>
      </c>
      <c r="I772" t="s">
        <v>4653</v>
      </c>
    </row>
    <row r="773" spans="1:9">
      <c r="A773" s="69" t="s">
        <v>5486</v>
      </c>
      <c r="B773" t="s">
        <v>72</v>
      </c>
      <c r="C773" t="s">
        <v>3217</v>
      </c>
      <c r="D773" t="s">
        <v>40</v>
      </c>
      <c r="E773" t="s">
        <v>217</v>
      </c>
      <c r="F773" t="s">
        <v>3218</v>
      </c>
      <c r="G773" t="s">
        <v>5870</v>
      </c>
      <c r="H773" t="s">
        <v>217</v>
      </c>
      <c r="I773" t="s">
        <v>4653</v>
      </c>
    </row>
    <row r="774" spans="1:9">
      <c r="A774" s="69" t="s">
        <v>5486</v>
      </c>
      <c r="B774" t="s">
        <v>72</v>
      </c>
      <c r="C774" t="s">
        <v>3219</v>
      </c>
      <c r="D774" t="s">
        <v>42</v>
      </c>
      <c r="E774" t="s">
        <v>3125</v>
      </c>
      <c r="F774" t="s">
        <v>3220</v>
      </c>
      <c r="G774" t="s">
        <v>5870</v>
      </c>
      <c r="H774" t="s">
        <v>3125</v>
      </c>
      <c r="I774" t="s">
        <v>4653</v>
      </c>
    </row>
    <row r="775" spans="1:9">
      <c r="A775" s="69" t="s">
        <v>5486</v>
      </c>
      <c r="B775" t="s">
        <v>72</v>
      </c>
      <c r="C775" t="s">
        <v>2921</v>
      </c>
      <c r="D775" t="s">
        <v>42</v>
      </c>
      <c r="E775" t="s">
        <v>2922</v>
      </c>
      <c r="F775" t="s">
        <v>2923</v>
      </c>
      <c r="G775" t="s">
        <v>5870</v>
      </c>
      <c r="H775" t="s">
        <v>3422</v>
      </c>
      <c r="I775" t="s">
        <v>4653</v>
      </c>
    </row>
    <row r="776" spans="1:9">
      <c r="A776" s="69" t="s">
        <v>5486</v>
      </c>
      <c r="B776" t="s">
        <v>72</v>
      </c>
      <c r="C776" t="s">
        <v>3222</v>
      </c>
      <c r="D776" t="s">
        <v>44</v>
      </c>
      <c r="E776" t="s">
        <v>3125</v>
      </c>
      <c r="F776" t="s">
        <v>3223</v>
      </c>
      <c r="G776" t="s">
        <v>5870</v>
      </c>
      <c r="H776" t="s">
        <v>3125</v>
      </c>
      <c r="I776" t="s">
        <v>4653</v>
      </c>
    </row>
    <row r="777" spans="1:9">
      <c r="A777" s="69" t="s">
        <v>5486</v>
      </c>
      <c r="B777" t="s">
        <v>72</v>
      </c>
      <c r="C777" t="s">
        <v>2924</v>
      </c>
      <c r="D777" t="s">
        <v>44</v>
      </c>
      <c r="E777" t="s">
        <v>2847</v>
      </c>
      <c r="F777" t="s">
        <v>2925</v>
      </c>
      <c r="G777" t="s">
        <v>5870</v>
      </c>
      <c r="H777" t="s">
        <v>3416</v>
      </c>
      <c r="I777" t="s">
        <v>4653</v>
      </c>
    </row>
    <row r="778" spans="1:9">
      <c r="A778" s="69" t="s">
        <v>5486</v>
      </c>
      <c r="B778" t="s">
        <v>72</v>
      </c>
      <c r="C778" t="s">
        <v>3224</v>
      </c>
      <c r="D778" t="s">
        <v>44</v>
      </c>
      <c r="E778" t="s">
        <v>3125</v>
      </c>
      <c r="F778" t="s">
        <v>3225</v>
      </c>
      <c r="G778" t="s">
        <v>5870</v>
      </c>
      <c r="H778" t="s">
        <v>3125</v>
      </c>
      <c r="I778" t="s">
        <v>4653</v>
      </c>
    </row>
    <row r="779" spans="1:9">
      <c r="A779" s="69" t="s">
        <v>5486</v>
      </c>
      <c r="B779" t="s">
        <v>72</v>
      </c>
      <c r="C779" t="s">
        <v>3226</v>
      </c>
      <c r="D779" t="s">
        <v>56</v>
      </c>
      <c r="E779" t="s">
        <v>3125</v>
      </c>
      <c r="F779" t="s">
        <v>3227</v>
      </c>
      <c r="G779" t="s">
        <v>5870</v>
      </c>
      <c r="H779" t="s">
        <v>3125</v>
      </c>
      <c r="I779" t="s">
        <v>4653</v>
      </c>
    </row>
    <row r="780" spans="1:9">
      <c r="A780" s="69" t="s">
        <v>5486</v>
      </c>
      <c r="B780" t="s">
        <v>72</v>
      </c>
      <c r="C780" t="s">
        <v>3228</v>
      </c>
      <c r="D780" t="s">
        <v>57</v>
      </c>
      <c r="E780" t="s">
        <v>3125</v>
      </c>
      <c r="F780" t="s">
        <v>3229</v>
      </c>
      <c r="G780" t="s">
        <v>5870</v>
      </c>
      <c r="H780" t="s">
        <v>3125</v>
      </c>
      <c r="I780" t="s">
        <v>4653</v>
      </c>
    </row>
    <row r="781" spans="1:9">
      <c r="A781" s="69" t="s">
        <v>5486</v>
      </c>
      <c r="B781" t="s">
        <v>72</v>
      </c>
      <c r="C781" t="s">
        <v>3082</v>
      </c>
      <c r="D781" t="s">
        <v>2876</v>
      </c>
      <c r="E781" t="s">
        <v>3083</v>
      </c>
      <c r="F781" t="s">
        <v>3084</v>
      </c>
      <c r="G781" t="s">
        <v>5870</v>
      </c>
      <c r="H781" t="s">
        <v>3125</v>
      </c>
      <c r="I781" t="s">
        <v>4653</v>
      </c>
    </row>
    <row r="782" spans="1:9">
      <c r="A782" s="69" t="s">
        <v>5486</v>
      </c>
      <c r="B782" t="s">
        <v>72</v>
      </c>
      <c r="C782" t="s">
        <v>3230</v>
      </c>
      <c r="D782" t="s">
        <v>3231</v>
      </c>
      <c r="E782" t="s">
        <v>3125</v>
      </c>
      <c r="G782" t="s">
        <v>5870</v>
      </c>
      <c r="H782" t="s">
        <v>3125</v>
      </c>
      <c r="I782" t="s">
        <v>4653</v>
      </c>
    </row>
    <row r="783" spans="1:9">
      <c r="A783" s="69" t="s">
        <v>5486</v>
      </c>
      <c r="B783" t="s">
        <v>72</v>
      </c>
      <c r="C783" t="s">
        <v>3232</v>
      </c>
      <c r="D783" t="s">
        <v>36</v>
      </c>
      <c r="E783" t="s">
        <v>3125</v>
      </c>
      <c r="G783" t="s">
        <v>5870</v>
      </c>
      <c r="H783" t="s">
        <v>3125</v>
      </c>
      <c r="I783" t="s">
        <v>4653</v>
      </c>
    </row>
    <row r="784" spans="1:9">
      <c r="A784" s="69" t="s">
        <v>5486</v>
      </c>
      <c r="B784" t="s">
        <v>72</v>
      </c>
      <c r="C784" t="s">
        <v>3233</v>
      </c>
      <c r="D784" t="s">
        <v>3234</v>
      </c>
      <c r="E784" t="s">
        <v>217</v>
      </c>
      <c r="G784" t="s">
        <v>5870</v>
      </c>
      <c r="H784" t="s">
        <v>217</v>
      </c>
      <c r="I784" t="s">
        <v>4653</v>
      </c>
    </row>
    <row r="785" spans="1:9">
      <c r="A785" s="69" t="s">
        <v>5486</v>
      </c>
      <c r="B785" t="s">
        <v>78</v>
      </c>
      <c r="C785" t="s">
        <v>3236</v>
      </c>
      <c r="D785" t="s">
        <v>35</v>
      </c>
      <c r="E785" t="s">
        <v>217</v>
      </c>
      <c r="F785" t="s">
        <v>3237</v>
      </c>
      <c r="G785" t="s">
        <v>5870</v>
      </c>
      <c r="H785" t="s">
        <v>217</v>
      </c>
      <c r="I785" t="s">
        <v>4657</v>
      </c>
    </row>
    <row r="786" spans="1:9">
      <c r="A786" s="69" t="s">
        <v>5486</v>
      </c>
      <c r="B786" t="s">
        <v>78</v>
      </c>
      <c r="C786" t="s">
        <v>3238</v>
      </c>
      <c r="D786" t="s">
        <v>33</v>
      </c>
      <c r="E786" t="s">
        <v>3125</v>
      </c>
      <c r="F786" t="s">
        <v>3239</v>
      </c>
      <c r="G786" t="s">
        <v>5870</v>
      </c>
      <c r="H786" t="s">
        <v>3125</v>
      </c>
      <c r="I786" t="s">
        <v>4657</v>
      </c>
    </row>
    <row r="787" spans="1:9">
      <c r="A787" s="69" t="s">
        <v>5486</v>
      </c>
      <c r="B787" t="s">
        <v>78</v>
      </c>
      <c r="C787" t="s">
        <v>3240</v>
      </c>
      <c r="D787" t="s">
        <v>40</v>
      </c>
      <c r="E787" t="s">
        <v>217</v>
      </c>
      <c r="F787" t="s">
        <v>3241</v>
      </c>
      <c r="G787" t="s">
        <v>5870</v>
      </c>
      <c r="H787" t="s">
        <v>217</v>
      </c>
      <c r="I787" t="s">
        <v>4657</v>
      </c>
    </row>
    <row r="788" spans="1:9">
      <c r="A788" s="69" t="s">
        <v>5486</v>
      </c>
      <c r="B788" t="s">
        <v>78</v>
      </c>
      <c r="C788" t="s">
        <v>3242</v>
      </c>
      <c r="D788" t="s">
        <v>40</v>
      </c>
      <c r="E788" t="s">
        <v>217</v>
      </c>
      <c r="F788" t="s">
        <v>3243</v>
      </c>
      <c r="G788" t="s">
        <v>5870</v>
      </c>
      <c r="H788" t="s">
        <v>217</v>
      </c>
      <c r="I788" t="s">
        <v>4657</v>
      </c>
    </row>
    <row r="789" spans="1:9">
      <c r="A789" s="69" t="s">
        <v>5486</v>
      </c>
      <c r="B789" t="s">
        <v>78</v>
      </c>
      <c r="C789" t="s">
        <v>3244</v>
      </c>
      <c r="D789" t="s">
        <v>40</v>
      </c>
      <c r="E789" t="s">
        <v>217</v>
      </c>
      <c r="F789" t="s">
        <v>3245</v>
      </c>
      <c r="G789" t="s">
        <v>5870</v>
      </c>
      <c r="H789" t="s">
        <v>217</v>
      </c>
      <c r="I789" t="s">
        <v>4657</v>
      </c>
    </row>
    <row r="790" spans="1:9">
      <c r="A790" s="69" t="s">
        <v>5486</v>
      </c>
      <c r="B790" t="s">
        <v>78</v>
      </c>
      <c r="C790" t="s">
        <v>3246</v>
      </c>
      <c r="D790" t="s">
        <v>33</v>
      </c>
      <c r="E790" t="s">
        <v>217</v>
      </c>
      <c r="F790" t="s">
        <v>3247</v>
      </c>
      <c r="G790" t="s">
        <v>5870</v>
      </c>
      <c r="H790" t="s">
        <v>217</v>
      </c>
      <c r="I790" t="s">
        <v>4657</v>
      </c>
    </row>
    <row r="791" spans="1:9">
      <c r="A791" s="69" t="s">
        <v>5486</v>
      </c>
      <c r="B791" t="s">
        <v>78</v>
      </c>
      <c r="C791" t="s">
        <v>2934</v>
      </c>
      <c r="D791" t="s">
        <v>44</v>
      </c>
      <c r="E791" t="s">
        <v>2935</v>
      </c>
      <c r="F791" t="s">
        <v>2937</v>
      </c>
      <c r="G791" t="s">
        <v>5870</v>
      </c>
      <c r="H791" t="s">
        <v>3248</v>
      </c>
      <c r="I791" t="s">
        <v>4657</v>
      </c>
    </row>
    <row r="792" spans="1:9">
      <c r="A792" s="69" t="s">
        <v>5486</v>
      </c>
      <c r="B792" t="s">
        <v>78</v>
      </c>
      <c r="C792" t="s">
        <v>3249</v>
      </c>
      <c r="D792" t="s">
        <v>56</v>
      </c>
      <c r="E792" t="s">
        <v>217</v>
      </c>
      <c r="F792" t="s">
        <v>3243</v>
      </c>
      <c r="G792" t="s">
        <v>5870</v>
      </c>
      <c r="H792" t="s">
        <v>217</v>
      </c>
      <c r="I792" t="s">
        <v>4657</v>
      </c>
    </row>
    <row r="793" spans="1:9">
      <c r="A793" s="69" t="s">
        <v>5486</v>
      </c>
      <c r="B793" t="s">
        <v>78</v>
      </c>
      <c r="C793" t="s">
        <v>3250</v>
      </c>
      <c r="D793" t="s">
        <v>57</v>
      </c>
      <c r="E793" t="s">
        <v>3125</v>
      </c>
      <c r="F793" t="s">
        <v>3251</v>
      </c>
      <c r="G793" t="s">
        <v>5870</v>
      </c>
      <c r="H793" t="s">
        <v>3125</v>
      </c>
      <c r="I793" t="s">
        <v>4657</v>
      </c>
    </row>
    <row r="794" spans="1:9">
      <c r="A794" s="69" t="s">
        <v>5486</v>
      </c>
      <c r="B794" t="s">
        <v>78</v>
      </c>
      <c r="C794" t="s">
        <v>3252</v>
      </c>
      <c r="D794" t="s">
        <v>57</v>
      </c>
      <c r="E794" t="s">
        <v>3125</v>
      </c>
      <c r="F794" t="s">
        <v>3253</v>
      </c>
      <c r="G794" t="s">
        <v>5870</v>
      </c>
      <c r="H794" t="s">
        <v>3125</v>
      </c>
      <c r="I794" t="s">
        <v>4657</v>
      </c>
    </row>
    <row r="795" spans="1:9">
      <c r="A795" s="69" t="s">
        <v>5486</v>
      </c>
      <c r="B795" t="s">
        <v>78</v>
      </c>
      <c r="C795" t="s">
        <v>3254</v>
      </c>
      <c r="D795" t="s">
        <v>58</v>
      </c>
      <c r="E795" t="s">
        <v>217</v>
      </c>
      <c r="F795" t="s">
        <v>3255</v>
      </c>
      <c r="G795" t="s">
        <v>5870</v>
      </c>
      <c r="H795" t="s">
        <v>217</v>
      </c>
      <c r="I795" t="s">
        <v>4657</v>
      </c>
    </row>
    <row r="796" spans="1:9">
      <c r="A796" s="69" t="s">
        <v>5486</v>
      </c>
      <c r="B796" t="s">
        <v>78</v>
      </c>
      <c r="C796" t="s">
        <v>3256</v>
      </c>
      <c r="D796" t="s">
        <v>42</v>
      </c>
      <c r="E796" t="s">
        <v>3257</v>
      </c>
      <c r="G796" t="s">
        <v>5870</v>
      </c>
      <c r="H796" t="s">
        <v>217</v>
      </c>
      <c r="I796" t="s">
        <v>4657</v>
      </c>
    </row>
    <row r="797" spans="1:9">
      <c r="A797" s="69" t="s">
        <v>5486</v>
      </c>
      <c r="B797" t="s">
        <v>78</v>
      </c>
      <c r="C797" t="s">
        <v>3258</v>
      </c>
      <c r="D797" t="s">
        <v>38</v>
      </c>
      <c r="E797" t="s">
        <v>3125</v>
      </c>
      <c r="G797" t="s">
        <v>5870</v>
      </c>
      <c r="H797" t="s">
        <v>3125</v>
      </c>
      <c r="I797" t="s">
        <v>4657</v>
      </c>
    </row>
    <row r="798" spans="1:9">
      <c r="A798" s="69" t="s">
        <v>5486</v>
      </c>
      <c r="B798" t="s">
        <v>78</v>
      </c>
      <c r="C798" t="s">
        <v>3259</v>
      </c>
      <c r="D798" t="s">
        <v>33</v>
      </c>
      <c r="E798" t="s">
        <v>217</v>
      </c>
      <c r="G798" t="s">
        <v>5870</v>
      </c>
      <c r="H798" t="s">
        <v>217</v>
      </c>
      <c r="I798" t="s">
        <v>4657</v>
      </c>
    </row>
    <row r="799" spans="1:9">
      <c r="A799" s="69" t="s">
        <v>5486</v>
      </c>
      <c r="B799" t="s">
        <v>97</v>
      </c>
      <c r="C799" t="s">
        <v>3261</v>
      </c>
      <c r="D799" t="s">
        <v>38</v>
      </c>
      <c r="E799" t="s">
        <v>217</v>
      </c>
      <c r="F799" t="s">
        <v>3255</v>
      </c>
      <c r="G799" t="s">
        <v>5870</v>
      </c>
      <c r="H799" t="s">
        <v>217</v>
      </c>
      <c r="I799" t="s">
        <v>4661</v>
      </c>
    </row>
    <row r="800" spans="1:9">
      <c r="A800" s="69" t="s">
        <v>5486</v>
      </c>
      <c r="B800" t="s">
        <v>97</v>
      </c>
      <c r="C800" t="s">
        <v>3262</v>
      </c>
      <c r="D800" t="s">
        <v>42</v>
      </c>
      <c r="E800" t="s">
        <v>3125</v>
      </c>
      <c r="F800" t="s">
        <v>3263</v>
      </c>
      <c r="G800" t="s">
        <v>5870</v>
      </c>
      <c r="H800" t="s">
        <v>3125</v>
      </c>
      <c r="I800" t="s">
        <v>4661</v>
      </c>
    </row>
    <row r="801" spans="1:9">
      <c r="A801" s="69" t="s">
        <v>5486</v>
      </c>
      <c r="B801" t="s">
        <v>97</v>
      </c>
      <c r="C801" t="s">
        <v>3264</v>
      </c>
      <c r="D801" t="s">
        <v>42</v>
      </c>
      <c r="E801" t="s">
        <v>3125</v>
      </c>
      <c r="F801" t="s">
        <v>3265</v>
      </c>
      <c r="G801" t="s">
        <v>5870</v>
      </c>
      <c r="H801" t="s">
        <v>3125</v>
      </c>
      <c r="I801" t="s">
        <v>4661</v>
      </c>
    </row>
    <row r="802" spans="1:9">
      <c r="A802" s="69" t="s">
        <v>5486</v>
      </c>
      <c r="B802" t="s">
        <v>97</v>
      </c>
      <c r="C802" t="s">
        <v>3266</v>
      </c>
      <c r="D802" t="s">
        <v>44</v>
      </c>
      <c r="E802" t="s">
        <v>217</v>
      </c>
      <c r="F802" t="s">
        <v>3267</v>
      </c>
      <c r="G802" t="s">
        <v>5870</v>
      </c>
      <c r="H802" t="s">
        <v>217</v>
      </c>
      <c r="I802" t="s">
        <v>4661</v>
      </c>
    </row>
    <row r="803" spans="1:9">
      <c r="A803" s="69" t="s">
        <v>5486</v>
      </c>
      <c r="B803" t="s">
        <v>97</v>
      </c>
      <c r="C803" t="s">
        <v>3268</v>
      </c>
      <c r="D803" t="s">
        <v>56</v>
      </c>
      <c r="E803" t="s">
        <v>3269</v>
      </c>
      <c r="F803" t="s">
        <v>3270</v>
      </c>
      <c r="G803" t="s">
        <v>5870</v>
      </c>
      <c r="H803" t="s">
        <v>217</v>
      </c>
      <c r="I803" t="s">
        <v>4661</v>
      </c>
    </row>
    <row r="804" spans="1:9">
      <c r="A804" s="69" t="s">
        <v>5486</v>
      </c>
      <c r="B804" t="s">
        <v>97</v>
      </c>
      <c r="C804" t="s">
        <v>3271</v>
      </c>
      <c r="D804" t="s">
        <v>56</v>
      </c>
      <c r="E804" t="s">
        <v>3269</v>
      </c>
      <c r="F804" t="s">
        <v>3270</v>
      </c>
      <c r="G804" t="s">
        <v>5870</v>
      </c>
      <c r="H804" t="s">
        <v>217</v>
      </c>
      <c r="I804" t="s">
        <v>4661</v>
      </c>
    </row>
    <row r="805" spans="1:9">
      <c r="A805" s="69" t="s">
        <v>5486</v>
      </c>
      <c r="B805" t="s">
        <v>97</v>
      </c>
      <c r="C805" t="s">
        <v>3272</v>
      </c>
      <c r="D805" t="s">
        <v>56</v>
      </c>
      <c r="E805" t="s">
        <v>217</v>
      </c>
      <c r="F805" t="s">
        <v>3273</v>
      </c>
      <c r="G805" t="s">
        <v>5870</v>
      </c>
      <c r="H805" t="s">
        <v>217</v>
      </c>
      <c r="I805" t="s">
        <v>4661</v>
      </c>
    </row>
    <row r="806" spans="1:9">
      <c r="A806" s="69" t="s">
        <v>5486</v>
      </c>
      <c r="B806" t="s">
        <v>97</v>
      </c>
      <c r="C806" t="s">
        <v>3274</v>
      </c>
      <c r="D806" t="s">
        <v>57</v>
      </c>
      <c r="E806" t="s">
        <v>3125</v>
      </c>
      <c r="F806" t="s">
        <v>3275</v>
      </c>
      <c r="G806" t="s">
        <v>5870</v>
      </c>
      <c r="H806" t="s">
        <v>3125</v>
      </c>
      <c r="I806" t="s">
        <v>4661</v>
      </c>
    </row>
    <row r="807" spans="1:9">
      <c r="A807" s="69" t="s">
        <v>5486</v>
      </c>
      <c r="B807" t="s">
        <v>97</v>
      </c>
      <c r="C807" t="s">
        <v>2947</v>
      </c>
      <c r="D807" t="s">
        <v>58</v>
      </c>
      <c r="E807" t="s">
        <v>2839</v>
      </c>
      <c r="F807" t="s">
        <v>2948</v>
      </c>
      <c r="G807" t="s">
        <v>5870</v>
      </c>
      <c r="H807" t="s">
        <v>217</v>
      </c>
      <c r="I807" t="s">
        <v>4661</v>
      </c>
    </row>
    <row r="808" spans="1:9">
      <c r="A808" s="69" t="s">
        <v>5486</v>
      </c>
      <c r="B808" t="s">
        <v>97</v>
      </c>
      <c r="C808" t="s">
        <v>3276</v>
      </c>
      <c r="D808" t="s">
        <v>58</v>
      </c>
      <c r="E808" t="s">
        <v>3125</v>
      </c>
      <c r="F808" t="s">
        <v>3277</v>
      </c>
      <c r="G808" t="s">
        <v>5870</v>
      </c>
      <c r="H808" t="s">
        <v>3125</v>
      </c>
      <c r="I808" t="s">
        <v>4661</v>
      </c>
    </row>
    <row r="809" spans="1:9">
      <c r="A809" s="69" t="s">
        <v>5486</v>
      </c>
      <c r="B809" t="s">
        <v>97</v>
      </c>
      <c r="C809" t="s">
        <v>3278</v>
      </c>
      <c r="D809" t="s">
        <v>58</v>
      </c>
      <c r="E809" t="s">
        <v>217</v>
      </c>
      <c r="F809" t="s">
        <v>3279</v>
      </c>
      <c r="G809" t="s">
        <v>5870</v>
      </c>
      <c r="H809" t="s">
        <v>217</v>
      </c>
      <c r="I809" t="s">
        <v>4661</v>
      </c>
    </row>
    <row r="810" spans="1:9">
      <c r="A810" s="69" t="s">
        <v>5486</v>
      </c>
      <c r="B810" t="s">
        <v>97</v>
      </c>
      <c r="C810" t="s">
        <v>3280</v>
      </c>
      <c r="D810" t="s">
        <v>3281</v>
      </c>
      <c r="E810" t="s">
        <v>217</v>
      </c>
      <c r="F810" t="s">
        <v>3282</v>
      </c>
      <c r="G810" t="s">
        <v>5870</v>
      </c>
      <c r="H810" t="s">
        <v>217</v>
      </c>
      <c r="I810" t="s">
        <v>4661</v>
      </c>
    </row>
    <row r="811" spans="1:9">
      <c r="A811" s="69" t="s">
        <v>5486</v>
      </c>
      <c r="B811" t="s">
        <v>97</v>
      </c>
      <c r="C811" t="s">
        <v>3283</v>
      </c>
      <c r="D811" t="s">
        <v>3284</v>
      </c>
      <c r="E811" t="s">
        <v>3125</v>
      </c>
      <c r="F811" t="s">
        <v>3285</v>
      </c>
      <c r="G811" t="s">
        <v>5870</v>
      </c>
      <c r="H811" t="s">
        <v>3125</v>
      </c>
      <c r="I811" t="s">
        <v>4661</v>
      </c>
    </row>
    <row r="812" spans="1:9">
      <c r="A812" s="69" t="s">
        <v>5486</v>
      </c>
      <c r="B812" t="s">
        <v>97</v>
      </c>
      <c r="C812" t="s">
        <v>2950</v>
      </c>
      <c r="D812" t="s">
        <v>2951</v>
      </c>
      <c r="E812" t="s">
        <v>1333</v>
      </c>
      <c r="G812" t="s">
        <v>5870</v>
      </c>
      <c r="H812" t="s">
        <v>1333</v>
      </c>
      <c r="I812" t="s">
        <v>4661</v>
      </c>
    </row>
    <row r="813" spans="1:9">
      <c r="A813" s="69" t="s">
        <v>5486</v>
      </c>
      <c r="B813" t="s">
        <v>97</v>
      </c>
      <c r="C813" t="s">
        <v>2952</v>
      </c>
      <c r="D813" t="s">
        <v>2951</v>
      </c>
      <c r="E813" t="s">
        <v>1333</v>
      </c>
      <c r="G813" t="s">
        <v>5870</v>
      </c>
      <c r="H813" t="s">
        <v>1333</v>
      </c>
      <c r="I813" t="s">
        <v>4661</v>
      </c>
    </row>
    <row r="814" spans="1:9">
      <c r="A814" s="69" t="s">
        <v>5486</v>
      </c>
      <c r="B814" t="s">
        <v>97</v>
      </c>
      <c r="C814" t="s">
        <v>3286</v>
      </c>
      <c r="D814" t="s">
        <v>40</v>
      </c>
      <c r="E814" t="s">
        <v>217</v>
      </c>
      <c r="F814" t="s">
        <v>3287</v>
      </c>
      <c r="G814" t="s">
        <v>5870</v>
      </c>
      <c r="H814" t="s">
        <v>217</v>
      </c>
      <c r="I814" t="s">
        <v>4661</v>
      </c>
    </row>
    <row r="815" spans="1:9">
      <c r="A815" s="69" t="s">
        <v>5486</v>
      </c>
      <c r="B815" t="s">
        <v>97</v>
      </c>
      <c r="C815" t="s">
        <v>3288</v>
      </c>
      <c r="E815" t="s">
        <v>217</v>
      </c>
      <c r="G815" t="s">
        <v>5870</v>
      </c>
      <c r="H815" t="s">
        <v>217</v>
      </c>
      <c r="I815" t="s">
        <v>4661</v>
      </c>
    </row>
    <row r="816" spans="1:9">
      <c r="A816" s="69" t="s">
        <v>5486</v>
      </c>
      <c r="B816" t="s">
        <v>14</v>
      </c>
      <c r="C816" t="s">
        <v>2956</v>
      </c>
      <c r="D816" t="s">
        <v>2957</v>
      </c>
      <c r="E816" t="s">
        <v>1333</v>
      </c>
      <c r="G816" t="s">
        <v>5873</v>
      </c>
      <c r="H816" t="s">
        <v>1333</v>
      </c>
      <c r="I816" t="s">
        <v>4664</v>
      </c>
    </row>
    <row r="817" spans="1:9">
      <c r="A817" s="69" t="s">
        <v>5486</v>
      </c>
      <c r="B817" t="s">
        <v>14</v>
      </c>
      <c r="C817" t="s">
        <v>2958</v>
      </c>
      <c r="E817" t="s">
        <v>2959</v>
      </c>
      <c r="G817" t="s">
        <v>5873</v>
      </c>
      <c r="H817" t="s">
        <v>2959</v>
      </c>
      <c r="I817" t="s">
        <v>4664</v>
      </c>
    </row>
    <row r="818" spans="1:9">
      <c r="A818" s="69" t="s">
        <v>5486</v>
      </c>
      <c r="B818" t="s">
        <v>14</v>
      </c>
      <c r="C818" t="s">
        <v>3290</v>
      </c>
      <c r="D818" t="s">
        <v>3291</v>
      </c>
      <c r="E818" t="s">
        <v>3125</v>
      </c>
      <c r="F818" t="s">
        <v>3292</v>
      </c>
      <c r="G818" t="s">
        <v>5873</v>
      </c>
      <c r="H818" t="s">
        <v>3125</v>
      </c>
      <c r="I818" t="s">
        <v>4664</v>
      </c>
    </row>
    <row r="819" spans="1:9">
      <c r="A819" s="69" t="s">
        <v>5486</v>
      </c>
      <c r="B819" t="s">
        <v>14</v>
      </c>
      <c r="C819" t="s">
        <v>3293</v>
      </c>
      <c r="E819" t="s">
        <v>217</v>
      </c>
      <c r="G819" t="s">
        <v>5873</v>
      </c>
      <c r="H819" t="s">
        <v>217</v>
      </c>
      <c r="I819" t="s">
        <v>4664</v>
      </c>
    </row>
    <row r="820" spans="1:9">
      <c r="A820" s="69" t="s">
        <v>5486</v>
      </c>
      <c r="B820" t="s">
        <v>7</v>
      </c>
      <c r="C820" t="s">
        <v>3295</v>
      </c>
      <c r="D820" t="s">
        <v>10</v>
      </c>
      <c r="E820" t="s">
        <v>217</v>
      </c>
      <c r="G820" t="s">
        <v>5873</v>
      </c>
      <c r="H820" t="s">
        <v>217</v>
      </c>
      <c r="I820" t="s">
        <v>4668</v>
      </c>
    </row>
    <row r="821" spans="1:9">
      <c r="A821" s="69" t="s">
        <v>5486</v>
      </c>
      <c r="B821" t="s">
        <v>7</v>
      </c>
      <c r="C821" t="s">
        <v>3296</v>
      </c>
      <c r="D821" t="s">
        <v>3297</v>
      </c>
      <c r="E821" t="s">
        <v>217</v>
      </c>
      <c r="F821" t="s">
        <v>3298</v>
      </c>
      <c r="G821" t="s">
        <v>5873</v>
      </c>
      <c r="H821" t="s">
        <v>217</v>
      </c>
      <c r="I821" t="s">
        <v>4668</v>
      </c>
    </row>
    <row r="822" spans="1:9">
      <c r="A822" s="69" t="s">
        <v>5486</v>
      </c>
      <c r="B822" t="s">
        <v>7</v>
      </c>
      <c r="C822" t="s">
        <v>3299</v>
      </c>
      <c r="D822" t="s">
        <v>3297</v>
      </c>
      <c r="E822" t="s">
        <v>217</v>
      </c>
      <c r="G822" t="s">
        <v>5873</v>
      </c>
      <c r="H822" t="s">
        <v>217</v>
      </c>
      <c r="I822" t="s">
        <v>4668</v>
      </c>
    </row>
    <row r="823" spans="1:9">
      <c r="A823" s="69" t="s">
        <v>5486</v>
      </c>
      <c r="B823" t="s">
        <v>7</v>
      </c>
      <c r="C823" t="s">
        <v>3300</v>
      </c>
      <c r="D823" t="s">
        <v>12</v>
      </c>
      <c r="E823" t="s">
        <v>217</v>
      </c>
      <c r="F823" t="s">
        <v>3301</v>
      </c>
      <c r="G823" t="s">
        <v>5873</v>
      </c>
      <c r="H823" t="s">
        <v>217</v>
      </c>
      <c r="I823" t="s">
        <v>4668</v>
      </c>
    </row>
    <row r="824" spans="1:9">
      <c r="A824" s="69" t="s">
        <v>5486</v>
      </c>
      <c r="B824" t="s">
        <v>4398</v>
      </c>
      <c r="C824" t="s">
        <v>3303</v>
      </c>
      <c r="D824" t="s">
        <v>2980</v>
      </c>
      <c r="E824" t="s">
        <v>217</v>
      </c>
      <c r="G824" t="s">
        <v>5873</v>
      </c>
      <c r="H824" t="s">
        <v>217</v>
      </c>
      <c r="I824" t="s">
        <v>4672</v>
      </c>
    </row>
    <row r="825" spans="1:9">
      <c r="A825" s="69" t="s">
        <v>5486</v>
      </c>
      <c r="B825" t="s">
        <v>4398</v>
      </c>
      <c r="C825" t="s">
        <v>3304</v>
      </c>
      <c r="D825" t="s">
        <v>2980</v>
      </c>
      <c r="E825" t="s">
        <v>3305</v>
      </c>
      <c r="G825" t="s">
        <v>5873</v>
      </c>
      <c r="H825" t="s">
        <v>217</v>
      </c>
      <c r="I825" t="s">
        <v>4672</v>
      </c>
    </row>
    <row r="826" spans="1:9">
      <c r="A826" s="69" t="s">
        <v>5486</v>
      </c>
      <c r="B826" t="s">
        <v>4398</v>
      </c>
      <c r="C826" t="s">
        <v>3306</v>
      </c>
      <c r="D826" t="s">
        <v>2980</v>
      </c>
      <c r="E826" t="s">
        <v>3257</v>
      </c>
      <c r="F826" t="s">
        <v>3307</v>
      </c>
      <c r="G826" t="s">
        <v>5873</v>
      </c>
      <c r="H826" t="s">
        <v>217</v>
      </c>
      <c r="I826" t="s">
        <v>4672</v>
      </c>
    </row>
    <row r="827" spans="1:9">
      <c r="A827" s="69" t="s">
        <v>5486</v>
      </c>
      <c r="B827" t="s">
        <v>4398</v>
      </c>
      <c r="C827" t="s">
        <v>3308</v>
      </c>
      <c r="D827" t="s">
        <v>2980</v>
      </c>
      <c r="E827" t="s">
        <v>217</v>
      </c>
      <c r="G827" t="s">
        <v>5873</v>
      </c>
      <c r="H827" t="s">
        <v>217</v>
      </c>
      <c r="I827" t="s">
        <v>4672</v>
      </c>
    </row>
    <row r="828" spans="1:9">
      <c r="A828" s="69" t="s">
        <v>5486</v>
      </c>
      <c r="B828" t="s">
        <v>47</v>
      </c>
      <c r="C828" t="s">
        <v>3310</v>
      </c>
      <c r="D828" t="s">
        <v>3311</v>
      </c>
      <c r="E828" t="s">
        <v>3312</v>
      </c>
      <c r="G828" t="s">
        <v>5873</v>
      </c>
      <c r="H828" t="s">
        <v>217</v>
      </c>
      <c r="I828" t="s">
        <v>4676</v>
      </c>
    </row>
    <row r="829" spans="1:9">
      <c r="A829" s="69" t="s">
        <v>5486</v>
      </c>
      <c r="B829" t="s">
        <v>47</v>
      </c>
      <c r="C829" t="s">
        <v>3313</v>
      </c>
      <c r="D829" t="s">
        <v>3314</v>
      </c>
      <c r="E829" t="s">
        <v>3315</v>
      </c>
      <c r="G829" t="s">
        <v>5873</v>
      </c>
      <c r="H829" t="s">
        <v>217</v>
      </c>
      <c r="I829" t="s">
        <v>4676</v>
      </c>
    </row>
    <row r="830" spans="1:9">
      <c r="A830" s="69" t="s">
        <v>5486</v>
      </c>
      <c r="B830" t="s">
        <v>47</v>
      </c>
      <c r="C830" t="s">
        <v>3316</v>
      </c>
      <c r="D830" t="s">
        <v>3317</v>
      </c>
      <c r="E830" t="s">
        <v>217</v>
      </c>
      <c r="G830" t="s">
        <v>5873</v>
      </c>
      <c r="H830" t="s">
        <v>217</v>
      </c>
      <c r="I830" t="s">
        <v>4676</v>
      </c>
    </row>
    <row r="831" spans="1:9">
      <c r="A831" s="69" t="s">
        <v>5486</v>
      </c>
      <c r="B831" t="s">
        <v>47</v>
      </c>
      <c r="C831" t="s">
        <v>3318</v>
      </c>
      <c r="D831" t="s">
        <v>3319</v>
      </c>
      <c r="E831" t="s">
        <v>217</v>
      </c>
      <c r="G831" t="s">
        <v>5873</v>
      </c>
      <c r="H831" t="s">
        <v>217</v>
      </c>
      <c r="I831" t="s">
        <v>4676</v>
      </c>
    </row>
    <row r="832" spans="1:9">
      <c r="A832" s="69" t="s">
        <v>5486</v>
      </c>
      <c r="B832" t="s">
        <v>47</v>
      </c>
      <c r="C832" t="s">
        <v>3320</v>
      </c>
      <c r="D832" t="s">
        <v>3317</v>
      </c>
      <c r="E832" t="s">
        <v>217</v>
      </c>
      <c r="G832" t="s">
        <v>5873</v>
      </c>
      <c r="H832" t="s">
        <v>217</v>
      </c>
      <c r="I832" t="s">
        <v>4676</v>
      </c>
    </row>
    <row r="833" spans="1:9">
      <c r="A833" s="69" t="s">
        <v>5486</v>
      </c>
      <c r="B833" t="s">
        <v>47</v>
      </c>
      <c r="C833" t="s">
        <v>3321</v>
      </c>
      <c r="D833" t="s">
        <v>3317</v>
      </c>
      <c r="E833" t="s">
        <v>217</v>
      </c>
      <c r="G833" t="s">
        <v>5873</v>
      </c>
      <c r="H833" t="s">
        <v>217</v>
      </c>
      <c r="I833" t="s">
        <v>4676</v>
      </c>
    </row>
    <row r="834" spans="1:9">
      <c r="A834" s="69" t="s">
        <v>5486</v>
      </c>
      <c r="B834" t="s">
        <v>60</v>
      </c>
      <c r="C834" t="s">
        <v>3323</v>
      </c>
      <c r="D834" t="s">
        <v>10</v>
      </c>
      <c r="E834" t="s">
        <v>217</v>
      </c>
      <c r="G834" t="s">
        <v>5873</v>
      </c>
      <c r="H834" t="s">
        <v>217</v>
      </c>
      <c r="I834" t="s">
        <v>4680</v>
      </c>
    </row>
    <row r="835" spans="1:9">
      <c r="A835" s="69" t="s">
        <v>5486</v>
      </c>
      <c r="B835" t="s">
        <v>60</v>
      </c>
      <c r="C835" t="s">
        <v>2961</v>
      </c>
      <c r="D835" t="s">
        <v>10</v>
      </c>
      <c r="E835" t="s">
        <v>2847</v>
      </c>
      <c r="G835" t="s">
        <v>5873</v>
      </c>
      <c r="H835" t="s">
        <v>3416</v>
      </c>
      <c r="I835" t="s">
        <v>4680</v>
      </c>
    </row>
    <row r="836" spans="1:9">
      <c r="A836" s="69" t="s">
        <v>5486</v>
      </c>
      <c r="B836" t="s">
        <v>60</v>
      </c>
      <c r="C836" t="s">
        <v>2962</v>
      </c>
      <c r="D836" t="s">
        <v>10</v>
      </c>
      <c r="E836" t="s">
        <v>2847</v>
      </c>
      <c r="G836" t="s">
        <v>5873</v>
      </c>
      <c r="H836" t="s">
        <v>3416</v>
      </c>
      <c r="I836" t="s">
        <v>4680</v>
      </c>
    </row>
    <row r="837" spans="1:9">
      <c r="A837" s="69" t="s">
        <v>5486</v>
      </c>
      <c r="B837" t="s">
        <v>60</v>
      </c>
      <c r="C837" t="s">
        <v>2963</v>
      </c>
      <c r="D837" t="s">
        <v>10</v>
      </c>
      <c r="E837" t="s">
        <v>2847</v>
      </c>
      <c r="G837" t="s">
        <v>5873</v>
      </c>
      <c r="H837" t="s">
        <v>3416</v>
      </c>
      <c r="I837" t="s">
        <v>4680</v>
      </c>
    </row>
    <row r="838" spans="1:9">
      <c r="A838" s="69" t="s">
        <v>5486</v>
      </c>
      <c r="B838" t="s">
        <v>60</v>
      </c>
      <c r="C838" t="s">
        <v>2964</v>
      </c>
      <c r="D838" t="s">
        <v>10</v>
      </c>
      <c r="E838" t="s">
        <v>2847</v>
      </c>
      <c r="G838" t="s">
        <v>5873</v>
      </c>
      <c r="H838" t="s">
        <v>3416</v>
      </c>
      <c r="I838" t="s">
        <v>4680</v>
      </c>
    </row>
    <row r="839" spans="1:9">
      <c r="A839" s="69" t="s">
        <v>5486</v>
      </c>
      <c r="B839" t="s">
        <v>60</v>
      </c>
      <c r="C839" t="s">
        <v>3324</v>
      </c>
      <c r="D839" t="s">
        <v>61</v>
      </c>
      <c r="E839" t="s">
        <v>217</v>
      </c>
      <c r="F839" t="s">
        <v>3325</v>
      </c>
      <c r="G839" t="s">
        <v>5873</v>
      </c>
      <c r="H839" t="s">
        <v>217</v>
      </c>
      <c r="I839" t="s">
        <v>4680</v>
      </c>
    </row>
    <row r="840" spans="1:9">
      <c r="A840" s="69" t="s">
        <v>5486</v>
      </c>
      <c r="B840" t="s">
        <v>60</v>
      </c>
      <c r="C840" t="s">
        <v>3326</v>
      </c>
      <c r="D840" t="s">
        <v>61</v>
      </c>
      <c r="E840" t="s">
        <v>217</v>
      </c>
      <c r="G840" t="s">
        <v>5873</v>
      </c>
      <c r="H840" t="s">
        <v>217</v>
      </c>
      <c r="I840" t="s">
        <v>4680</v>
      </c>
    </row>
    <row r="841" spans="1:9">
      <c r="A841" s="69" t="s">
        <v>5486</v>
      </c>
      <c r="B841" t="s">
        <v>54</v>
      </c>
      <c r="C841" t="s">
        <v>3328</v>
      </c>
      <c r="D841" t="s">
        <v>74</v>
      </c>
      <c r="E841" t="s">
        <v>217</v>
      </c>
      <c r="G841" t="s">
        <v>5873</v>
      </c>
      <c r="H841" t="s">
        <v>217</v>
      </c>
      <c r="I841" t="s">
        <v>4682</v>
      </c>
    </row>
    <row r="842" spans="1:9">
      <c r="A842" s="69" t="s">
        <v>5486</v>
      </c>
      <c r="B842" t="s">
        <v>54</v>
      </c>
      <c r="C842" t="s">
        <v>3329</v>
      </c>
      <c r="D842" t="s">
        <v>3330</v>
      </c>
      <c r="E842" t="s">
        <v>3312</v>
      </c>
      <c r="G842" t="s">
        <v>5873</v>
      </c>
      <c r="H842" t="s">
        <v>217</v>
      </c>
      <c r="I842" t="s">
        <v>4682</v>
      </c>
    </row>
    <row r="843" spans="1:9">
      <c r="A843" s="69" t="s">
        <v>5486</v>
      </c>
      <c r="B843" t="s">
        <v>54</v>
      </c>
      <c r="C843" t="s">
        <v>3331</v>
      </c>
      <c r="D843" t="s">
        <v>74</v>
      </c>
      <c r="E843" t="s">
        <v>3332</v>
      </c>
      <c r="F843" t="s">
        <v>3333</v>
      </c>
      <c r="G843" t="s">
        <v>5873</v>
      </c>
      <c r="H843" t="s">
        <v>217</v>
      </c>
      <c r="I843" t="s">
        <v>4682</v>
      </c>
    </row>
    <row r="844" spans="1:9">
      <c r="A844" s="69" t="s">
        <v>5486</v>
      </c>
      <c r="B844" t="s">
        <v>54</v>
      </c>
      <c r="C844" t="s">
        <v>3334</v>
      </c>
      <c r="D844" t="s">
        <v>2957</v>
      </c>
      <c r="E844" t="s">
        <v>3335</v>
      </c>
      <c r="G844" t="s">
        <v>5873</v>
      </c>
      <c r="H844" t="s">
        <v>217</v>
      </c>
      <c r="I844" t="s">
        <v>4682</v>
      </c>
    </row>
    <row r="845" spans="1:9">
      <c r="A845" s="69" t="s">
        <v>5486</v>
      </c>
      <c r="B845" t="s">
        <v>54</v>
      </c>
      <c r="C845" t="s">
        <v>2966</v>
      </c>
      <c r="D845" t="s">
        <v>2957</v>
      </c>
      <c r="E845" t="s">
        <v>2847</v>
      </c>
      <c r="G845" t="s">
        <v>5873</v>
      </c>
      <c r="H845" t="s">
        <v>3416</v>
      </c>
      <c r="I845" t="s">
        <v>4682</v>
      </c>
    </row>
    <row r="846" spans="1:9">
      <c r="A846" s="69" t="s">
        <v>5486</v>
      </c>
      <c r="B846" t="s">
        <v>54</v>
      </c>
      <c r="C846" t="s">
        <v>2967</v>
      </c>
      <c r="D846" t="s">
        <v>2957</v>
      </c>
      <c r="E846" t="s">
        <v>2847</v>
      </c>
      <c r="G846" t="s">
        <v>5873</v>
      </c>
      <c r="H846" t="s">
        <v>3416</v>
      </c>
      <c r="I846" t="s">
        <v>4682</v>
      </c>
    </row>
    <row r="847" spans="1:9">
      <c r="A847" s="69" t="s">
        <v>5486</v>
      </c>
      <c r="B847" t="s">
        <v>54</v>
      </c>
      <c r="C847" t="s">
        <v>2968</v>
      </c>
      <c r="D847" t="s">
        <v>2957</v>
      </c>
      <c r="E847" t="s">
        <v>2847</v>
      </c>
      <c r="G847" t="s">
        <v>5873</v>
      </c>
      <c r="H847" t="s">
        <v>3416</v>
      </c>
      <c r="I847" t="s">
        <v>4682</v>
      </c>
    </row>
    <row r="848" spans="1:9">
      <c r="A848" s="69" t="s">
        <v>5486</v>
      </c>
      <c r="B848" t="s">
        <v>54</v>
      </c>
      <c r="C848" t="s">
        <v>3336</v>
      </c>
      <c r="D848" t="s">
        <v>74</v>
      </c>
      <c r="E848" t="s">
        <v>3125</v>
      </c>
      <c r="G848" t="s">
        <v>5873</v>
      </c>
      <c r="H848" t="s">
        <v>3125</v>
      </c>
      <c r="I848" t="s">
        <v>4682</v>
      </c>
    </row>
    <row r="849" spans="1:9">
      <c r="A849" s="69" t="s">
        <v>5486</v>
      </c>
      <c r="B849" t="s">
        <v>54</v>
      </c>
      <c r="C849" t="s">
        <v>3337</v>
      </c>
      <c r="D849" t="s">
        <v>83</v>
      </c>
      <c r="E849" t="s">
        <v>217</v>
      </c>
      <c r="G849" t="s">
        <v>5873</v>
      </c>
      <c r="H849" t="s">
        <v>217</v>
      </c>
      <c r="I849" t="s">
        <v>4682</v>
      </c>
    </row>
    <row r="850" spans="1:9">
      <c r="A850" s="69" t="s">
        <v>5486</v>
      </c>
      <c r="B850" t="s">
        <v>54</v>
      </c>
      <c r="C850" t="s">
        <v>3338</v>
      </c>
      <c r="D850" t="s">
        <v>3330</v>
      </c>
      <c r="E850" t="s">
        <v>217</v>
      </c>
      <c r="G850" t="s">
        <v>5873</v>
      </c>
      <c r="H850" t="s">
        <v>217</v>
      </c>
      <c r="I850" t="s">
        <v>4682</v>
      </c>
    </row>
    <row r="851" spans="1:9">
      <c r="A851" s="69" t="s">
        <v>5486</v>
      </c>
      <c r="B851" t="s">
        <v>73</v>
      </c>
      <c r="C851" t="s">
        <v>3343</v>
      </c>
      <c r="D851" t="s">
        <v>2957</v>
      </c>
      <c r="E851" t="s">
        <v>3125</v>
      </c>
      <c r="G851" t="s">
        <v>5873</v>
      </c>
      <c r="H851" t="s">
        <v>3125</v>
      </c>
      <c r="I851" t="s">
        <v>4684</v>
      </c>
    </row>
    <row r="852" spans="1:9">
      <c r="A852" s="69" t="s">
        <v>5486</v>
      </c>
      <c r="B852" t="s">
        <v>73</v>
      </c>
      <c r="C852" t="s">
        <v>3105</v>
      </c>
      <c r="D852" t="s">
        <v>2957</v>
      </c>
      <c r="E852" t="s">
        <v>3106</v>
      </c>
      <c r="G852" t="s">
        <v>5873</v>
      </c>
      <c r="H852" t="s">
        <v>3125</v>
      </c>
      <c r="I852" t="s">
        <v>4684</v>
      </c>
    </row>
    <row r="853" spans="1:9">
      <c r="A853" s="69" t="s">
        <v>5486</v>
      </c>
      <c r="B853" t="s">
        <v>73</v>
      </c>
      <c r="C853" t="s">
        <v>3344</v>
      </c>
      <c r="D853" t="s">
        <v>74</v>
      </c>
      <c r="E853" t="s">
        <v>217</v>
      </c>
      <c r="G853" t="s">
        <v>5873</v>
      </c>
      <c r="H853" t="s">
        <v>217</v>
      </c>
      <c r="I853" t="s">
        <v>4684</v>
      </c>
    </row>
    <row r="854" spans="1:9">
      <c r="A854" s="69" t="s">
        <v>5486</v>
      </c>
      <c r="B854" t="s">
        <v>73</v>
      </c>
      <c r="C854" t="s">
        <v>3345</v>
      </c>
      <c r="D854" t="s">
        <v>74</v>
      </c>
      <c r="E854" t="s">
        <v>217</v>
      </c>
      <c r="G854" t="s">
        <v>5873</v>
      </c>
      <c r="H854" t="s">
        <v>217</v>
      </c>
      <c r="I854" t="s">
        <v>4684</v>
      </c>
    </row>
    <row r="855" spans="1:9">
      <c r="A855" s="69" t="s">
        <v>5486</v>
      </c>
      <c r="B855" t="s">
        <v>73</v>
      </c>
      <c r="C855" t="s">
        <v>3346</v>
      </c>
      <c r="D855" t="s">
        <v>61</v>
      </c>
      <c r="E855" t="s">
        <v>217</v>
      </c>
      <c r="G855" t="s">
        <v>5873</v>
      </c>
      <c r="H855" t="s">
        <v>217</v>
      </c>
      <c r="I855" t="s">
        <v>4684</v>
      </c>
    </row>
    <row r="856" spans="1:9">
      <c r="A856" s="69" t="s">
        <v>5486</v>
      </c>
      <c r="B856" t="s">
        <v>73</v>
      </c>
      <c r="C856" t="s">
        <v>3347</v>
      </c>
      <c r="D856" t="s">
        <v>75</v>
      </c>
      <c r="E856" t="s">
        <v>3125</v>
      </c>
      <c r="G856" t="s">
        <v>5873</v>
      </c>
      <c r="H856" t="s">
        <v>3125</v>
      </c>
      <c r="I856" t="s">
        <v>4684</v>
      </c>
    </row>
    <row r="857" spans="1:9">
      <c r="A857" s="69" t="s">
        <v>5486</v>
      </c>
      <c r="B857" t="s">
        <v>73</v>
      </c>
      <c r="C857" t="s">
        <v>3348</v>
      </c>
      <c r="D857" t="s">
        <v>75</v>
      </c>
      <c r="E857" t="s">
        <v>3125</v>
      </c>
      <c r="G857" t="s">
        <v>5873</v>
      </c>
      <c r="H857" t="s">
        <v>3125</v>
      </c>
      <c r="I857" t="s">
        <v>4684</v>
      </c>
    </row>
    <row r="858" spans="1:9">
      <c r="A858" s="69" t="s">
        <v>5486</v>
      </c>
      <c r="B858" t="s">
        <v>73</v>
      </c>
      <c r="C858" t="s">
        <v>2970</v>
      </c>
      <c r="D858" t="s">
        <v>2957</v>
      </c>
      <c r="E858" t="s">
        <v>2847</v>
      </c>
      <c r="G858" t="s">
        <v>5873</v>
      </c>
      <c r="H858" t="s">
        <v>3416</v>
      </c>
      <c r="I858" t="s">
        <v>4684</v>
      </c>
    </row>
    <row r="859" spans="1:9">
      <c r="A859" s="69" t="s">
        <v>5486</v>
      </c>
      <c r="B859" t="s">
        <v>73</v>
      </c>
      <c r="C859" t="s">
        <v>3349</v>
      </c>
      <c r="D859" t="s">
        <v>75</v>
      </c>
      <c r="E859" t="s">
        <v>217</v>
      </c>
      <c r="F859" t="s">
        <v>3350</v>
      </c>
      <c r="G859" t="s">
        <v>5873</v>
      </c>
      <c r="H859" t="s">
        <v>217</v>
      </c>
      <c r="I859" t="s">
        <v>4684</v>
      </c>
    </row>
    <row r="860" spans="1:9">
      <c r="A860" s="69" t="s">
        <v>5486</v>
      </c>
      <c r="B860" t="s">
        <v>73</v>
      </c>
      <c r="C860" t="s">
        <v>2971</v>
      </c>
      <c r="D860" t="s">
        <v>2957</v>
      </c>
      <c r="E860" t="s">
        <v>2847</v>
      </c>
      <c r="G860" t="s">
        <v>5873</v>
      </c>
      <c r="H860" t="s">
        <v>3416</v>
      </c>
      <c r="I860" t="s">
        <v>4684</v>
      </c>
    </row>
    <row r="861" spans="1:9">
      <c r="A861" s="69" t="s">
        <v>5486</v>
      </c>
      <c r="B861" t="s">
        <v>81</v>
      </c>
      <c r="C861" t="s">
        <v>3352</v>
      </c>
      <c r="D861" t="s">
        <v>82</v>
      </c>
      <c r="E861" t="s">
        <v>217</v>
      </c>
      <c r="G861" t="s">
        <v>5873</v>
      </c>
      <c r="H861" t="s">
        <v>217</v>
      </c>
      <c r="I861" t="s">
        <v>4688</v>
      </c>
    </row>
    <row r="862" spans="1:9">
      <c r="A862" s="69" t="s">
        <v>5486</v>
      </c>
      <c r="B862" t="s">
        <v>81</v>
      </c>
      <c r="C862" t="s">
        <v>3353</v>
      </c>
      <c r="D862" t="s">
        <v>84</v>
      </c>
      <c r="E862" t="s">
        <v>217</v>
      </c>
      <c r="G862" t="s">
        <v>5873</v>
      </c>
      <c r="H862" t="s">
        <v>217</v>
      </c>
      <c r="I862" t="s">
        <v>4688</v>
      </c>
    </row>
    <row r="863" spans="1:9">
      <c r="A863" s="69" t="s">
        <v>5486</v>
      </c>
      <c r="B863" t="s">
        <v>86</v>
      </c>
      <c r="C863" t="s">
        <v>3355</v>
      </c>
      <c r="D863" t="s">
        <v>2974</v>
      </c>
      <c r="E863" t="s">
        <v>3125</v>
      </c>
      <c r="F863" t="s">
        <v>3356</v>
      </c>
      <c r="G863" t="s">
        <v>5873</v>
      </c>
      <c r="H863" t="s">
        <v>3125</v>
      </c>
      <c r="I863" t="s">
        <v>4692</v>
      </c>
    </row>
    <row r="864" spans="1:9">
      <c r="A864" s="69" t="s">
        <v>5486</v>
      </c>
      <c r="B864" t="s">
        <v>86</v>
      </c>
      <c r="C864" t="s">
        <v>3357</v>
      </c>
      <c r="D864" t="s">
        <v>88</v>
      </c>
      <c r="E864" t="s">
        <v>217</v>
      </c>
      <c r="F864" t="s">
        <v>3358</v>
      </c>
      <c r="G864" t="s">
        <v>5873</v>
      </c>
      <c r="H864" t="s">
        <v>217</v>
      </c>
      <c r="I864" t="s">
        <v>4692</v>
      </c>
    </row>
    <row r="865" spans="1:9">
      <c r="A865" s="69" t="s">
        <v>5486</v>
      </c>
      <c r="B865" t="s">
        <v>86</v>
      </c>
      <c r="C865" t="s">
        <v>3359</v>
      </c>
      <c r="D865" t="s">
        <v>3117</v>
      </c>
      <c r="E865" t="s">
        <v>217</v>
      </c>
      <c r="F865" t="s">
        <v>3360</v>
      </c>
      <c r="G865" t="s">
        <v>5873</v>
      </c>
      <c r="H865" t="s">
        <v>217</v>
      </c>
      <c r="I865" t="s">
        <v>4692</v>
      </c>
    </row>
    <row r="866" spans="1:9">
      <c r="A866" s="69" t="s">
        <v>5486</v>
      </c>
      <c r="B866" t="s">
        <v>86</v>
      </c>
      <c r="C866" t="s">
        <v>3116</v>
      </c>
      <c r="D866" t="s">
        <v>3117</v>
      </c>
      <c r="E866" t="s">
        <v>1889</v>
      </c>
      <c r="G866" t="s">
        <v>5873</v>
      </c>
      <c r="H866" t="s">
        <v>217</v>
      </c>
      <c r="I866" t="s">
        <v>4692</v>
      </c>
    </row>
    <row r="867" spans="1:9">
      <c r="A867" s="69" t="s">
        <v>5486</v>
      </c>
      <c r="B867" t="s">
        <v>86</v>
      </c>
      <c r="C867" t="s">
        <v>3361</v>
      </c>
      <c r="D867" t="s">
        <v>85</v>
      </c>
      <c r="E867" t="s">
        <v>217</v>
      </c>
      <c r="G867" t="s">
        <v>5873</v>
      </c>
      <c r="H867" t="s">
        <v>217</v>
      </c>
      <c r="I867" t="s">
        <v>4692</v>
      </c>
    </row>
    <row r="868" spans="1:9">
      <c r="A868" s="69" t="s">
        <v>5486</v>
      </c>
      <c r="B868" t="s">
        <v>86</v>
      </c>
      <c r="C868" t="s">
        <v>2992</v>
      </c>
      <c r="D868" t="s">
        <v>2993</v>
      </c>
      <c r="E868" t="s">
        <v>2847</v>
      </c>
      <c r="G868" t="s">
        <v>5873</v>
      </c>
      <c r="H868" t="s">
        <v>3416</v>
      </c>
      <c r="I868" t="s">
        <v>4692</v>
      </c>
    </row>
    <row r="869" spans="1:9">
      <c r="A869" s="69" t="s">
        <v>5486</v>
      </c>
      <c r="B869" t="s">
        <v>86</v>
      </c>
      <c r="C869" t="s">
        <v>2992</v>
      </c>
      <c r="D869" t="s">
        <v>2993</v>
      </c>
      <c r="E869" t="s">
        <v>2847</v>
      </c>
      <c r="G869" t="s">
        <v>5873</v>
      </c>
      <c r="H869" t="s">
        <v>3416</v>
      </c>
      <c r="I869" t="s">
        <v>4692</v>
      </c>
    </row>
    <row r="870" spans="1:9">
      <c r="A870" s="69" t="s">
        <v>5486</v>
      </c>
      <c r="B870" t="s">
        <v>87</v>
      </c>
      <c r="C870" t="s">
        <v>3363</v>
      </c>
      <c r="D870" t="s">
        <v>90</v>
      </c>
      <c r="E870" t="s">
        <v>3125</v>
      </c>
      <c r="G870" t="s">
        <v>5873</v>
      </c>
      <c r="H870" t="s">
        <v>3125</v>
      </c>
      <c r="I870" t="s">
        <v>4696</v>
      </c>
    </row>
    <row r="871" spans="1:9">
      <c r="A871" s="69" t="s">
        <v>5486</v>
      </c>
      <c r="B871" t="s">
        <v>87</v>
      </c>
      <c r="C871" t="s">
        <v>3364</v>
      </c>
      <c r="D871" t="s">
        <v>88</v>
      </c>
      <c r="E871" t="s">
        <v>217</v>
      </c>
      <c r="G871" t="s">
        <v>5873</v>
      </c>
      <c r="H871" t="s">
        <v>217</v>
      </c>
      <c r="I871" t="s">
        <v>4696</v>
      </c>
    </row>
    <row r="872" spans="1:9">
      <c r="A872" s="69" t="s">
        <v>5486</v>
      </c>
      <c r="B872" t="s">
        <v>92</v>
      </c>
      <c r="C872" t="s">
        <v>3366</v>
      </c>
      <c r="D872" t="s">
        <v>93</v>
      </c>
      <c r="E872" t="s">
        <v>217</v>
      </c>
      <c r="G872" t="s">
        <v>5873</v>
      </c>
      <c r="H872" t="s">
        <v>217</v>
      </c>
      <c r="I872" t="s">
        <v>4700</v>
      </c>
    </row>
    <row r="873" spans="1:9">
      <c r="A873" s="69" t="s">
        <v>5486</v>
      </c>
      <c r="B873" t="s">
        <v>92</v>
      </c>
      <c r="C873" t="s">
        <v>3367</v>
      </c>
      <c r="D873" t="s">
        <v>93</v>
      </c>
      <c r="E873" t="s">
        <v>3125</v>
      </c>
      <c r="F873" t="s">
        <v>3368</v>
      </c>
      <c r="G873" t="s">
        <v>5873</v>
      </c>
      <c r="H873" t="s">
        <v>3125</v>
      </c>
      <c r="I873" t="s">
        <v>4700</v>
      </c>
    </row>
    <row r="874" spans="1:9">
      <c r="A874" s="69" t="s">
        <v>5486</v>
      </c>
      <c r="B874" t="s">
        <v>92</v>
      </c>
      <c r="C874" t="s">
        <v>3001</v>
      </c>
      <c r="D874" t="s">
        <v>94</v>
      </c>
      <c r="E874" t="s">
        <v>3002</v>
      </c>
      <c r="F874" t="s">
        <v>3004</v>
      </c>
      <c r="G874" t="s">
        <v>5873</v>
      </c>
      <c r="H874" t="s">
        <v>3488</v>
      </c>
      <c r="I874" t="s">
        <v>4700</v>
      </c>
    </row>
    <row r="875" spans="1:9">
      <c r="A875" s="69" t="s">
        <v>5486</v>
      </c>
      <c r="B875" t="s">
        <v>92</v>
      </c>
      <c r="C875" t="s">
        <v>3370</v>
      </c>
      <c r="D875" t="s">
        <v>94</v>
      </c>
      <c r="E875" t="s">
        <v>3257</v>
      </c>
      <c r="F875" t="s">
        <v>3371</v>
      </c>
      <c r="G875" t="s">
        <v>5873</v>
      </c>
      <c r="H875" t="s">
        <v>217</v>
      </c>
      <c r="I875" t="s">
        <v>4700</v>
      </c>
    </row>
    <row r="876" spans="1:9">
      <c r="A876" s="69" t="s">
        <v>5486</v>
      </c>
      <c r="B876" t="s">
        <v>92</v>
      </c>
      <c r="C876" t="s">
        <v>3372</v>
      </c>
      <c r="D876" t="s">
        <v>93</v>
      </c>
      <c r="E876" t="s">
        <v>3373</v>
      </c>
      <c r="G876" t="s">
        <v>5873</v>
      </c>
      <c r="H876" t="s">
        <v>217</v>
      </c>
      <c r="I876" t="s">
        <v>4700</v>
      </c>
    </row>
    <row r="877" spans="1:9">
      <c r="A877" s="69" t="s">
        <v>5486</v>
      </c>
      <c r="B877" t="s">
        <v>92</v>
      </c>
      <c r="C877" t="s">
        <v>3374</v>
      </c>
      <c r="D877" t="s">
        <v>93</v>
      </c>
      <c r="E877" t="s">
        <v>3375</v>
      </c>
      <c r="F877" t="s">
        <v>3376</v>
      </c>
      <c r="G877" t="s">
        <v>5873</v>
      </c>
      <c r="H877" t="s">
        <v>217</v>
      </c>
      <c r="I877" t="s">
        <v>4700</v>
      </c>
    </row>
    <row r="878" spans="1:9">
      <c r="A878" s="69" t="s">
        <v>5486</v>
      </c>
      <c r="B878" t="s">
        <v>92</v>
      </c>
      <c r="C878" t="s">
        <v>3377</v>
      </c>
      <c r="D878" t="s">
        <v>93</v>
      </c>
      <c r="E878" t="s">
        <v>3378</v>
      </c>
      <c r="F878" t="s">
        <v>3379</v>
      </c>
      <c r="G878" t="s">
        <v>5873</v>
      </c>
      <c r="H878" t="s">
        <v>217</v>
      </c>
      <c r="I878" t="s">
        <v>4700</v>
      </c>
    </row>
    <row r="879" spans="1:9">
      <c r="A879" s="69" t="s">
        <v>5486</v>
      </c>
      <c r="B879" t="s">
        <v>98</v>
      </c>
      <c r="C879" t="s">
        <v>3381</v>
      </c>
      <c r="D879" t="s">
        <v>99</v>
      </c>
      <c r="E879" t="s">
        <v>3382</v>
      </c>
      <c r="F879" t="s">
        <v>3383</v>
      </c>
      <c r="G879" t="s">
        <v>5873</v>
      </c>
      <c r="H879" t="s">
        <v>217</v>
      </c>
      <c r="I879" t="s">
        <v>4704</v>
      </c>
    </row>
    <row r="880" spans="1:9">
      <c r="A880" s="69" t="s">
        <v>5486</v>
      </c>
      <c r="B880" t="s">
        <v>98</v>
      </c>
      <c r="C880" t="s">
        <v>3013</v>
      </c>
      <c r="D880" t="s">
        <v>104</v>
      </c>
      <c r="E880" t="s">
        <v>2847</v>
      </c>
      <c r="G880" t="s">
        <v>5873</v>
      </c>
      <c r="H880" t="s">
        <v>3416</v>
      </c>
      <c r="I880" t="s">
        <v>4704</v>
      </c>
    </row>
    <row r="881" spans="1:9">
      <c r="A881" s="69" t="s">
        <v>5486</v>
      </c>
      <c r="B881" t="s">
        <v>98</v>
      </c>
      <c r="C881" t="s">
        <v>3014</v>
      </c>
      <c r="D881" t="s">
        <v>101</v>
      </c>
      <c r="E881" t="s">
        <v>3015</v>
      </c>
      <c r="F881" t="s">
        <v>3016</v>
      </c>
      <c r="G881" t="s">
        <v>5873</v>
      </c>
      <c r="H881" t="s">
        <v>217</v>
      </c>
      <c r="I881" t="s">
        <v>4704</v>
      </c>
    </row>
    <row r="882" spans="1:9">
      <c r="A882" s="69" t="s">
        <v>5486</v>
      </c>
      <c r="B882" t="s">
        <v>98</v>
      </c>
      <c r="C882" t="s">
        <v>3017</v>
      </c>
      <c r="D882" t="s">
        <v>2957</v>
      </c>
      <c r="E882" t="s">
        <v>2847</v>
      </c>
      <c r="G882" t="s">
        <v>5873</v>
      </c>
      <c r="H882" t="s">
        <v>3416</v>
      </c>
      <c r="I882" t="s">
        <v>4704</v>
      </c>
    </row>
    <row r="883" spans="1:9">
      <c r="A883" s="69" t="s">
        <v>5486</v>
      </c>
      <c r="B883" t="s">
        <v>98</v>
      </c>
      <c r="C883" t="s">
        <v>3384</v>
      </c>
      <c r="D883" t="s">
        <v>2957</v>
      </c>
      <c r="E883" t="s">
        <v>217</v>
      </c>
      <c r="G883" t="s">
        <v>5873</v>
      </c>
      <c r="H883" t="s">
        <v>217</v>
      </c>
      <c r="I883" t="s">
        <v>4704</v>
      </c>
    </row>
    <row r="884" spans="1:9">
      <c r="A884" s="69" t="s">
        <v>5490</v>
      </c>
      <c r="B884" t="s">
        <v>78</v>
      </c>
      <c r="C884" t="s">
        <v>2934</v>
      </c>
      <c r="D884" t="s">
        <v>44</v>
      </c>
      <c r="E884" t="s">
        <v>2935</v>
      </c>
      <c r="F884" t="s">
        <v>2937</v>
      </c>
      <c r="G884" t="s">
        <v>5870</v>
      </c>
      <c r="H884" t="s">
        <v>2599</v>
      </c>
      <c r="I884" t="s">
        <v>4657</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5876</v>
      </c>
    </row>
    <row r="3" spans="1:13">
      <c r="A3" s="177" t="s">
        <v>5877</v>
      </c>
      <c r="B3" s="114"/>
    </row>
    <row r="4" spans="1:13">
      <c r="A4" t="s">
        <v>5878</v>
      </c>
      <c r="B4" s="178">
        <v>1150</v>
      </c>
    </row>
    <row r="5" spans="1:13">
      <c r="A5" t="s">
        <v>5879</v>
      </c>
      <c r="B5" s="179">
        <v>0.3</v>
      </c>
    </row>
    <row r="6" spans="1:13">
      <c r="A6" t="s">
        <v>5880</v>
      </c>
      <c r="B6" s="180">
        <f>B4*B5</f>
        <v>345</v>
      </c>
    </row>
    <row r="7" spans="1:13">
      <c r="A7" t="s">
        <v>5881</v>
      </c>
      <c r="B7" s="181">
        <v>0.3</v>
      </c>
    </row>
    <row r="8" spans="1:13">
      <c r="A8" t="s">
        <v>5882</v>
      </c>
      <c r="B8" s="179">
        <v>0.5</v>
      </c>
    </row>
    <row r="9" spans="1:13">
      <c r="D9" s="193" t="s">
        <v>5883</v>
      </c>
    </row>
    <row r="10" spans="1:13" ht="29.1">
      <c r="A10" s="182" t="s">
        <v>5426</v>
      </c>
      <c r="B10" s="182" t="s">
        <v>5505</v>
      </c>
      <c r="C10" s="182" t="s">
        <v>5884</v>
      </c>
      <c r="D10" s="182" t="s">
        <v>5885</v>
      </c>
      <c r="E10" s="182" t="s">
        <v>5886</v>
      </c>
      <c r="F10" s="182" t="s">
        <v>5887</v>
      </c>
      <c r="G10" s="182" t="s">
        <v>5504</v>
      </c>
      <c r="H10" s="182" t="s">
        <v>5506</v>
      </c>
      <c r="I10" s="182" t="s">
        <v>5888</v>
      </c>
      <c r="J10" s="182" t="s">
        <v>5889</v>
      </c>
      <c r="K10" s="182" t="s">
        <v>5890</v>
      </c>
      <c r="L10" s="182" t="s">
        <v>5891</v>
      </c>
      <c r="M10" s="182" t="s">
        <v>5892</v>
      </c>
    </row>
    <row r="11" spans="1:13">
      <c r="A11" s="183" t="s">
        <v>1802</v>
      </c>
      <c r="B11" s="184">
        <f>SUMIF(Hraefnaskra[Réttur],$A11,Hraefnaskra[Magn (g)])/1000</f>
        <v>0</v>
      </c>
      <c r="C11" s="184">
        <f>(SUMIFS(Hraefnaskra[Magn (g)],Hraefnaskra[Réttur],$A11,Hraefnaskra[Vöruflokkur],"Grænmeti*")+SUMIFS(Hraefnaskra[Magn (g)],Hraefnaskra[Réttur],$A11,Hraefnaskra[Vöruflokkur],"Ávextir*")+SUMIFS(Hraefnaskra[Magn (g)],Hraefnaskra[Réttur],$A11,Hraefnaskra[Vöruflokkur],"Frosnar blöndur*"))/1000</f>
        <v>0</v>
      </c>
      <c r="D11" s="185" t="str">
        <f t="shared" ref="D11:D42" si="0">IFERROR(C11/B11,"")</f>
        <v/>
      </c>
      <c r="E11" s="184">
        <f>(SUMIFS(Hraefnaskra[Magn (g)],Hraefnaskra[Réttur],$A11,Hraefnaskra[Vöruflokkur],"Kjöt*")+SUMIFS(Hraefnaskra[Magn (g)],Hraefnaskra[Réttur],$A11,Hraefnaskra[Vöruflokkur],"Fiskur*")+SUMIFS(Hraefnaskra[Magn (g)],Hraefnaskra[Réttur],$A11,Hraefnaskra[Vöruflokkur],"Plöntubasað*"))/1000</f>
        <v>0</v>
      </c>
      <c r="F11" s="185" t="str">
        <f t="shared" ref="F11:F42" si="1">IFERROR(E11/B11,"")</f>
        <v/>
      </c>
      <c r="G11" s="186">
        <f>SUMIF(Hraefnaskra[Réttur],$A11,Hraefnaskra[Kostnaður (kr)])</f>
        <v>0</v>
      </c>
      <c r="H11" s="186" t="str">
        <f t="shared" ref="H11:H42" si="2">IFERROR(G11/B11,"")</f>
        <v/>
      </c>
      <c r="I11" s="186" t="str">
        <f t="shared" ref="I11:I42" si="3">IFERROR(H11*$B$7,"")</f>
        <v/>
      </c>
      <c r="J11" s="185" t="str">
        <f t="shared" ref="J11:J42" si="4">IFERROR(I11/$B$4,"")</f>
        <v/>
      </c>
      <c r="K11" s="187" t="str">
        <f t="shared" ref="K11:K42" si="5">IF(D11="","",IF(D11&gt;=$B$8,"Já","Nei"))</f>
        <v/>
      </c>
      <c r="L11" s="187" t="str">
        <f t="shared" ref="L11:L42" si="6">IF(J11="","",IF(J11&lt;=$B$5,"Já","Nei"))</f>
        <v/>
      </c>
      <c r="M11" s="187" t="str">
        <f t="shared" ref="M11:M42" si="7">IF(K11="","",IF(AND(K11="Já",L11="Já"),"Í lagi",IF(L11="Nei","Bæta við grænmeti – lækka próteinkostnað","Undir grænmetismarkmiði")))</f>
        <v/>
      </c>
    </row>
    <row r="12" spans="1:13">
      <c r="A12" s="183" t="s">
        <v>985</v>
      </c>
      <c r="B12" s="184">
        <f>SUMIF(Hraefnaskra[Réttur],$A12,Hraefnaskra[Magn (g)])/1000</f>
        <v>0</v>
      </c>
      <c r="C12" s="184">
        <f>(SUMIFS(Hraefnaskra[Magn (g)],Hraefnaskra[Réttur],$A12,Hraefnaskra[Vöruflokkur],"Grænmeti*")+SUMIFS(Hraefnaskra[Magn (g)],Hraefnaskra[Réttur],$A12,Hraefnaskra[Vöruflokkur],"Ávextir*")+SUMIFS(Hraefnaskra[Magn (g)],Hraefnaskra[Réttur],$A12,Hraefnaskra[Vöruflokkur],"Frosnar blöndur*"))/1000</f>
        <v>0</v>
      </c>
      <c r="D12" s="185" t="str">
        <f t="shared" si="0"/>
        <v/>
      </c>
      <c r="E12" s="184">
        <f>(SUMIFS(Hraefnaskra[Magn (g)],Hraefnaskra[Réttur],$A12,Hraefnaskra[Vöruflokkur],"Kjöt*")+SUMIFS(Hraefnaskra[Magn (g)],Hraefnaskra[Réttur],$A12,Hraefnaskra[Vöruflokkur],"Fiskur*")+SUMIFS(Hraefnaskra[Magn (g)],Hraefnaskra[Réttur],$A12,Hraefnaskra[Vöruflokkur],"Plöntubasað*"))/1000</f>
        <v>0</v>
      </c>
      <c r="F12" s="185" t="str">
        <f t="shared" si="1"/>
        <v/>
      </c>
      <c r="G12" s="186">
        <f>SUMIF(Hraefnaskra[Réttur],$A12,Hraefnaskra[Kostnaður (kr)])</f>
        <v>0</v>
      </c>
      <c r="H12" s="186" t="str">
        <f t="shared" si="2"/>
        <v/>
      </c>
      <c r="I12" s="186" t="str">
        <f t="shared" si="3"/>
        <v/>
      </c>
      <c r="J12" s="185" t="str">
        <f t="shared" si="4"/>
        <v/>
      </c>
      <c r="K12" s="187" t="str">
        <f t="shared" si="5"/>
        <v/>
      </c>
      <c r="L12" s="187" t="str">
        <f t="shared" si="6"/>
        <v/>
      </c>
      <c r="M12" s="187" t="str">
        <f t="shared" si="7"/>
        <v/>
      </c>
    </row>
    <row r="13" spans="1:13">
      <c r="A13" s="183" t="s">
        <v>987</v>
      </c>
      <c r="B13" s="184">
        <f>SUMIF(Hraefnaskra[Réttur],$A13,Hraefnaskra[Magn (g)])/1000</f>
        <v>0</v>
      </c>
      <c r="C13" s="184">
        <f>(SUMIFS(Hraefnaskra[Magn (g)],Hraefnaskra[Réttur],$A13,Hraefnaskra[Vöruflokkur],"Grænmeti*")+SUMIFS(Hraefnaskra[Magn (g)],Hraefnaskra[Réttur],$A13,Hraefnaskra[Vöruflokkur],"Ávextir*")+SUMIFS(Hraefnaskra[Magn (g)],Hraefnaskra[Réttur],$A13,Hraefnaskra[Vöruflokkur],"Frosnar blöndur*"))/1000</f>
        <v>0</v>
      </c>
      <c r="D13" s="185" t="str">
        <f t="shared" si="0"/>
        <v/>
      </c>
      <c r="E13" s="184">
        <f>(SUMIFS(Hraefnaskra[Magn (g)],Hraefnaskra[Réttur],$A13,Hraefnaskra[Vöruflokkur],"Kjöt*")+SUMIFS(Hraefnaskra[Magn (g)],Hraefnaskra[Réttur],$A13,Hraefnaskra[Vöruflokkur],"Fiskur*")+SUMIFS(Hraefnaskra[Magn (g)],Hraefnaskra[Réttur],$A13,Hraefnaskra[Vöruflokkur],"Plöntubasað*"))/1000</f>
        <v>0</v>
      </c>
      <c r="F13" s="185" t="str">
        <f t="shared" si="1"/>
        <v/>
      </c>
      <c r="G13" s="186">
        <f>SUMIF(Hraefnaskra[Réttur],$A13,Hraefnaskra[Kostnaður (kr)])</f>
        <v>0</v>
      </c>
      <c r="H13" s="186" t="str">
        <f t="shared" si="2"/>
        <v/>
      </c>
      <c r="I13" s="186" t="str">
        <f t="shared" si="3"/>
        <v/>
      </c>
      <c r="J13" s="185" t="str">
        <f t="shared" si="4"/>
        <v/>
      </c>
      <c r="K13" s="187" t="str">
        <f t="shared" si="5"/>
        <v/>
      </c>
      <c r="L13" s="187" t="str">
        <f t="shared" si="6"/>
        <v/>
      </c>
      <c r="M13" s="187" t="str">
        <f t="shared" si="7"/>
        <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0</v>
      </c>
      <c r="C15" s="184">
        <f>(SUMIFS(Hraefnaskra[Magn (g)],Hraefnaskra[Réttur],$A15,Hraefnaskra[Vöruflokkur],"Grænmeti*")+SUMIFS(Hraefnaskra[Magn (g)],Hraefnaskra[Réttur],$A15,Hraefnaskra[Vöruflokkur],"Ávextir*")+SUMIFS(Hraefnaskra[Magn (g)],Hraefnaskra[Réttur],$A15,Hraefnaskra[Vöruflokkur],"Frosnar blöndur*"))/1000</f>
        <v>0</v>
      </c>
      <c r="D15" s="185" t="str">
        <f t="shared" si="0"/>
        <v/>
      </c>
      <c r="E15" s="184">
        <f>(SUMIFS(Hraefnaskra[Magn (g)],Hraefnaskra[Réttur],$A15,Hraefnaskra[Vöruflokkur],"Kjöt*")+SUMIFS(Hraefnaskra[Magn (g)],Hraefnaskra[Réttur],$A15,Hraefnaskra[Vöruflokkur],"Fiskur*")+SUMIFS(Hraefnaskra[Magn (g)],Hraefnaskra[Réttur],$A15,Hraefnaskra[Vöruflokkur],"Plöntubasað*"))/1000</f>
        <v>0</v>
      </c>
      <c r="F15" s="185" t="str">
        <f t="shared" si="1"/>
        <v/>
      </c>
      <c r="G15" s="186">
        <f>SUMIF(Hraefnaskra[Réttur],$A15,Hraefnaskra[Kostnaður (kr)])</f>
        <v>0</v>
      </c>
      <c r="H15" s="186" t="str">
        <f t="shared" si="2"/>
        <v/>
      </c>
      <c r="I15" s="186" t="str">
        <f t="shared" si="3"/>
        <v/>
      </c>
      <c r="J15" s="185" t="str">
        <f t="shared" si="4"/>
        <v/>
      </c>
      <c r="K15" s="187" t="str">
        <f t="shared" si="5"/>
        <v/>
      </c>
      <c r="L15" s="187" t="str">
        <f t="shared" si="6"/>
        <v/>
      </c>
      <c r="M15" s="187" t="str">
        <f t="shared" si="7"/>
        <v/>
      </c>
    </row>
    <row r="16" spans="1:13">
      <c r="A16" s="183" t="s">
        <v>1823</v>
      </c>
      <c r="B16" s="184">
        <f>SUMIF(Hraefnaskra[Réttur],$A16,Hraefnaskra[Magn (g)])/1000</f>
        <v>0</v>
      </c>
      <c r="C16" s="184">
        <f>(SUMIFS(Hraefnaskra[Magn (g)],Hraefnaskra[Réttur],$A16,Hraefnaskra[Vöruflokkur],"Grænmeti*")+SUMIFS(Hraefnaskra[Magn (g)],Hraefnaskra[Réttur],$A16,Hraefnaskra[Vöruflokkur],"Ávextir*")+SUMIFS(Hraefnaskra[Magn (g)],Hraefnaskra[Réttur],$A16,Hraefnaskra[Vöruflokkur],"Frosnar blöndur*"))/1000</f>
        <v>0</v>
      </c>
      <c r="D16" s="185" t="str">
        <f t="shared" si="0"/>
        <v/>
      </c>
      <c r="E16" s="184">
        <f>(SUMIFS(Hraefnaskra[Magn (g)],Hraefnaskra[Réttur],$A16,Hraefnaskra[Vöruflokkur],"Kjöt*")+SUMIFS(Hraefnaskra[Magn (g)],Hraefnaskra[Réttur],$A16,Hraefnaskra[Vöruflokkur],"Fiskur*")+SUMIFS(Hraefnaskra[Magn (g)],Hraefnaskra[Réttur],$A16,Hraefnaskra[Vöruflokkur],"Plöntubasað*"))/1000</f>
        <v>0</v>
      </c>
      <c r="F16" s="185" t="str">
        <f t="shared" si="1"/>
        <v/>
      </c>
      <c r="G16" s="186">
        <f>SUMIF(Hraefnaskra[Réttur],$A16,Hraefnaskra[Kostnaður (kr)])</f>
        <v>0</v>
      </c>
      <c r="H16" s="186" t="str">
        <f t="shared" si="2"/>
        <v/>
      </c>
      <c r="I16" s="186" t="str">
        <f t="shared" si="3"/>
        <v/>
      </c>
      <c r="J16" s="185" t="str">
        <f t="shared" si="4"/>
        <v/>
      </c>
      <c r="K16" s="187" t="str">
        <f t="shared" si="5"/>
        <v/>
      </c>
      <c r="L16" s="187" t="str">
        <f t="shared" si="6"/>
        <v/>
      </c>
      <c r="M16" s="187" t="str">
        <f t="shared" si="7"/>
        <v/>
      </c>
    </row>
    <row r="17" spans="1:13">
      <c r="A17" s="183" t="s">
        <v>1829</v>
      </c>
      <c r="B17" s="184">
        <f>SUMIF(Hraefnaskra[Réttur],$A17,Hraefnaskra[Magn (g)])/1000</f>
        <v>0</v>
      </c>
      <c r="C17" s="184">
        <f>(SUMIFS(Hraefnaskra[Magn (g)],Hraefnaskra[Réttur],$A17,Hraefnaskra[Vöruflokkur],"Grænmeti*")+SUMIFS(Hraefnaskra[Magn (g)],Hraefnaskra[Réttur],$A17,Hraefnaskra[Vöruflokkur],"Ávextir*")+SUMIFS(Hraefnaskra[Magn (g)],Hraefnaskra[Réttur],$A17,Hraefnaskra[Vöruflokkur],"Frosnar blöndur*"))/1000</f>
        <v>0</v>
      </c>
      <c r="D17" s="185" t="str">
        <f t="shared" si="0"/>
        <v/>
      </c>
      <c r="E17" s="184">
        <f>(SUMIFS(Hraefnaskra[Magn (g)],Hraefnaskra[Réttur],$A17,Hraefnaskra[Vöruflokkur],"Kjöt*")+SUMIFS(Hraefnaskra[Magn (g)],Hraefnaskra[Réttur],$A17,Hraefnaskra[Vöruflokkur],"Fiskur*")+SUMIFS(Hraefnaskra[Magn (g)],Hraefnaskra[Réttur],$A17,Hraefnaskra[Vöruflokkur],"Plöntubasað*"))/1000</f>
        <v>0</v>
      </c>
      <c r="F17" s="185" t="str">
        <f t="shared" si="1"/>
        <v/>
      </c>
      <c r="G17" s="186">
        <f>SUMIF(Hraefnaskra[Réttur],$A17,Hraefnaskra[Kostnaður (kr)])</f>
        <v>0</v>
      </c>
      <c r="H17" s="186" t="str">
        <f t="shared" si="2"/>
        <v/>
      </c>
      <c r="I17" s="186" t="str">
        <f t="shared" si="3"/>
        <v/>
      </c>
      <c r="J17" s="185" t="str">
        <f t="shared" si="4"/>
        <v/>
      </c>
      <c r="K17" s="187" t="str">
        <f t="shared" si="5"/>
        <v/>
      </c>
      <c r="L17" s="187" t="str">
        <f t="shared" si="6"/>
        <v/>
      </c>
      <c r="M17" s="187" t="str">
        <f t="shared" si="7"/>
        <v/>
      </c>
    </row>
    <row r="18" spans="1:13">
      <c r="A18" s="183" t="s">
        <v>1834</v>
      </c>
      <c r="B18" s="184">
        <f>SUMIF(Hraefnaskra[Réttur],$A18,Hraefnaskra[Magn (g)])/1000</f>
        <v>0</v>
      </c>
      <c r="C18" s="184">
        <f>(SUMIFS(Hraefnaskra[Magn (g)],Hraefnaskra[Réttur],$A18,Hraefnaskra[Vöruflokkur],"Grænmeti*")+SUMIFS(Hraefnaskra[Magn (g)],Hraefnaskra[Réttur],$A18,Hraefnaskra[Vöruflokkur],"Ávextir*")+SUMIFS(Hraefnaskra[Magn (g)],Hraefnaskra[Réttur],$A18,Hraefnaskra[Vöruflokkur],"Frosnar blöndur*"))/1000</f>
        <v>0</v>
      </c>
      <c r="D18" s="185" t="str">
        <f t="shared" si="0"/>
        <v/>
      </c>
      <c r="E18" s="184">
        <f>(SUMIFS(Hraefnaskra[Magn (g)],Hraefnaskra[Réttur],$A18,Hraefnaskra[Vöruflokkur],"Kjöt*")+SUMIFS(Hraefnaskra[Magn (g)],Hraefnaskra[Réttur],$A18,Hraefnaskra[Vöruflokkur],"Fiskur*")+SUMIFS(Hraefnaskra[Magn (g)],Hraefnaskra[Réttur],$A18,Hraefnaskra[Vöruflokkur],"Plöntubasað*"))/1000</f>
        <v>0</v>
      </c>
      <c r="F18" s="185" t="str">
        <f t="shared" si="1"/>
        <v/>
      </c>
      <c r="G18" s="186">
        <f>SUMIF(Hraefnaskra[Réttur],$A18,Hraefnaskra[Kostnaður (kr)])</f>
        <v>0</v>
      </c>
      <c r="H18" s="186" t="str">
        <f t="shared" si="2"/>
        <v/>
      </c>
      <c r="I18" s="186" t="str">
        <f t="shared" si="3"/>
        <v/>
      </c>
      <c r="J18" s="185" t="str">
        <f t="shared" si="4"/>
        <v/>
      </c>
      <c r="K18" s="187" t="str">
        <f t="shared" si="5"/>
        <v/>
      </c>
      <c r="L18" s="187" t="str">
        <f t="shared" si="6"/>
        <v/>
      </c>
      <c r="M18" s="187" t="str">
        <f t="shared" si="7"/>
        <v/>
      </c>
    </row>
    <row r="19" spans="1:13">
      <c r="A19" s="183" t="s">
        <v>973</v>
      </c>
      <c r="B19" s="184">
        <f>SUMIF(Hraefnaskra[Réttur],$A19,Hraefnaskra[Magn (g)])/1000</f>
        <v>0</v>
      </c>
      <c r="C19" s="184">
        <f>(SUMIFS(Hraefnaskra[Magn (g)],Hraefnaskra[Réttur],$A19,Hraefnaskra[Vöruflokkur],"Grænmeti*")+SUMIFS(Hraefnaskra[Magn (g)],Hraefnaskra[Réttur],$A19,Hraefnaskra[Vöruflokkur],"Ávextir*")+SUMIFS(Hraefnaskra[Magn (g)],Hraefnaskra[Réttur],$A19,Hraefnaskra[Vöruflokkur],"Frosnar blöndur*"))/1000</f>
        <v>0</v>
      </c>
      <c r="D19" s="185" t="str">
        <f t="shared" si="0"/>
        <v/>
      </c>
      <c r="E19" s="184">
        <f>(SUMIFS(Hraefnaskra[Magn (g)],Hraefnaskra[Réttur],$A19,Hraefnaskra[Vöruflokkur],"Kjöt*")+SUMIFS(Hraefnaskra[Magn (g)],Hraefnaskra[Réttur],$A19,Hraefnaskra[Vöruflokkur],"Fiskur*")+SUMIFS(Hraefnaskra[Magn (g)],Hraefnaskra[Réttur],$A19,Hraefnaskra[Vöruflokkur],"Plöntubasað*"))/1000</f>
        <v>0</v>
      </c>
      <c r="F19" s="185" t="str">
        <f t="shared" si="1"/>
        <v/>
      </c>
      <c r="G19" s="186">
        <f>SUMIF(Hraefnaskra[Réttur],$A19,Hraefnaskra[Kostnaður (kr)])</f>
        <v>0</v>
      </c>
      <c r="H19" s="186" t="str">
        <f t="shared" si="2"/>
        <v/>
      </c>
      <c r="I19" s="186" t="str">
        <f t="shared" si="3"/>
        <v/>
      </c>
      <c r="J19" s="185" t="str">
        <f t="shared" si="4"/>
        <v/>
      </c>
      <c r="K19" s="187" t="str">
        <f t="shared" si="5"/>
        <v/>
      </c>
      <c r="L19" s="187" t="str">
        <f t="shared" si="6"/>
        <v/>
      </c>
      <c r="M19" s="187" t="str">
        <f t="shared" si="7"/>
        <v/>
      </c>
    </row>
    <row r="20" spans="1:13">
      <c r="A20" s="183" t="s">
        <v>978</v>
      </c>
      <c r="B20" s="184">
        <f>SUMIF(Hraefnaskra[Réttur],$A20,Hraefnaskra[Magn (g)])/1000</f>
        <v>0</v>
      </c>
      <c r="C20" s="184">
        <f>(SUMIFS(Hraefnaskra[Magn (g)],Hraefnaskra[Réttur],$A20,Hraefnaskra[Vöruflokkur],"Grænmeti*")+SUMIFS(Hraefnaskra[Magn (g)],Hraefnaskra[Réttur],$A20,Hraefnaskra[Vöruflokkur],"Ávextir*")+SUMIFS(Hraefnaskra[Magn (g)],Hraefnaskra[Réttur],$A20,Hraefnaskra[Vöruflokkur],"Frosnar blöndur*"))/1000</f>
        <v>0</v>
      </c>
      <c r="D20" s="185" t="str">
        <f t="shared" si="0"/>
        <v/>
      </c>
      <c r="E20" s="184">
        <f>(SUMIFS(Hraefnaskra[Magn (g)],Hraefnaskra[Réttur],$A20,Hraefnaskra[Vöruflokkur],"Kjöt*")+SUMIFS(Hraefnaskra[Magn (g)],Hraefnaskra[Réttur],$A20,Hraefnaskra[Vöruflokkur],"Fiskur*")+SUMIFS(Hraefnaskra[Magn (g)],Hraefnaskra[Réttur],$A20,Hraefnaskra[Vöruflokkur],"Plöntubasað*"))/1000</f>
        <v>0</v>
      </c>
      <c r="F20" s="185" t="str">
        <f t="shared" si="1"/>
        <v/>
      </c>
      <c r="G20" s="186">
        <f>SUMIF(Hraefnaskra[Réttur],$A20,Hraefnaskra[Kostnaður (kr)])</f>
        <v>0</v>
      </c>
      <c r="H20" s="186" t="str">
        <f t="shared" si="2"/>
        <v/>
      </c>
      <c r="I20" s="186" t="str">
        <f t="shared" si="3"/>
        <v/>
      </c>
      <c r="J20" s="185" t="str">
        <f t="shared" si="4"/>
        <v/>
      </c>
      <c r="K20" s="187" t="str">
        <f t="shared" si="5"/>
        <v/>
      </c>
      <c r="L20" s="187" t="str">
        <f t="shared" si="6"/>
        <v/>
      </c>
      <c r="M20" s="187" t="str">
        <f t="shared" si="7"/>
        <v/>
      </c>
    </row>
    <row r="21" spans="1:13">
      <c r="A21" s="183" t="s">
        <v>1849</v>
      </c>
      <c r="B21" s="184">
        <f>SUMIF(Hraefnaskra[Réttur],$A21,Hraefnaskra[Magn (g)])/1000</f>
        <v>0</v>
      </c>
      <c r="C21" s="184">
        <f>(SUMIFS(Hraefnaskra[Magn (g)],Hraefnaskra[Réttur],$A21,Hraefnaskra[Vöruflokkur],"Grænmeti*")+SUMIFS(Hraefnaskra[Magn (g)],Hraefnaskra[Réttur],$A21,Hraefnaskra[Vöruflokkur],"Ávextir*")+SUMIFS(Hraefnaskra[Magn (g)],Hraefnaskra[Réttur],$A21,Hraefnaskra[Vöruflokkur],"Frosnar blöndur*"))/1000</f>
        <v>0</v>
      </c>
      <c r="D21" s="185" t="str">
        <f t="shared" si="0"/>
        <v/>
      </c>
      <c r="E21" s="184">
        <f>(SUMIFS(Hraefnaskra[Magn (g)],Hraefnaskra[Réttur],$A21,Hraefnaskra[Vöruflokkur],"Kjöt*")+SUMIFS(Hraefnaskra[Magn (g)],Hraefnaskra[Réttur],$A21,Hraefnaskra[Vöruflokkur],"Fiskur*")+SUMIFS(Hraefnaskra[Magn (g)],Hraefnaskra[Réttur],$A21,Hraefnaskra[Vöruflokkur],"Plöntubasað*"))/1000</f>
        <v>0</v>
      </c>
      <c r="F21" s="185" t="str">
        <f t="shared" si="1"/>
        <v/>
      </c>
      <c r="G21" s="186">
        <f>SUMIF(Hraefnaskra[Réttur],$A21,Hraefnaskra[Kostnaður (kr)])</f>
        <v>0</v>
      </c>
      <c r="H21" s="186" t="str">
        <f t="shared" si="2"/>
        <v/>
      </c>
      <c r="I21" s="186" t="str">
        <f t="shared" si="3"/>
        <v/>
      </c>
      <c r="J21" s="185" t="str">
        <f t="shared" si="4"/>
        <v/>
      </c>
      <c r="K21" s="187" t="str">
        <f t="shared" si="5"/>
        <v/>
      </c>
      <c r="L21" s="187" t="str">
        <f t="shared" si="6"/>
        <v/>
      </c>
      <c r="M21" s="187" t="str">
        <f t="shared" si="7"/>
        <v/>
      </c>
    </row>
    <row r="22" spans="1:13">
      <c r="A22" s="183" t="s">
        <v>1854</v>
      </c>
      <c r="B22" s="184">
        <f>SUMIF(Hraefnaskra[Réttur],$A22,Hraefnaskra[Magn (g)])/1000</f>
        <v>0</v>
      </c>
      <c r="C22" s="184">
        <f>(SUMIFS(Hraefnaskra[Magn (g)],Hraefnaskra[Réttur],$A22,Hraefnaskra[Vöruflokkur],"Grænmeti*")+SUMIFS(Hraefnaskra[Magn (g)],Hraefnaskra[Réttur],$A22,Hraefnaskra[Vöruflokkur],"Ávextir*")+SUMIFS(Hraefnaskra[Magn (g)],Hraefnaskra[Réttur],$A22,Hraefnaskra[Vöruflokkur],"Frosnar blöndur*"))/1000</f>
        <v>0</v>
      </c>
      <c r="D22" s="185" t="str">
        <f t="shared" si="0"/>
        <v/>
      </c>
      <c r="E22" s="184">
        <f>(SUMIFS(Hraefnaskra[Magn (g)],Hraefnaskra[Réttur],$A22,Hraefnaskra[Vöruflokkur],"Kjöt*")+SUMIFS(Hraefnaskra[Magn (g)],Hraefnaskra[Réttur],$A22,Hraefnaskra[Vöruflokkur],"Fiskur*")+SUMIFS(Hraefnaskra[Magn (g)],Hraefnaskra[Réttur],$A22,Hraefnaskra[Vöruflokkur],"Plöntubasað*"))/1000</f>
        <v>0</v>
      </c>
      <c r="F22" s="185" t="str">
        <f t="shared" si="1"/>
        <v/>
      </c>
      <c r="G22" s="186">
        <f>SUMIF(Hraefnaskra[Réttur],$A22,Hraefnaskra[Kostnaður (kr)])</f>
        <v>0</v>
      </c>
      <c r="H22" s="186" t="str">
        <f t="shared" si="2"/>
        <v/>
      </c>
      <c r="I22" s="186" t="str">
        <f t="shared" si="3"/>
        <v/>
      </c>
      <c r="J22" s="185" t="str">
        <f t="shared" si="4"/>
        <v/>
      </c>
      <c r="K22" s="187" t="str">
        <f t="shared" si="5"/>
        <v/>
      </c>
      <c r="L22" s="187" t="str">
        <f t="shared" si="6"/>
        <v/>
      </c>
      <c r="M22" s="187" t="str">
        <f t="shared" si="7"/>
        <v/>
      </c>
    </row>
    <row r="23" spans="1:13">
      <c r="A23" s="183" t="s">
        <v>5893</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1859</v>
      </c>
      <c r="B24" s="184">
        <f>SUMIF(Hraefnaskra[Réttur],$A24,Hraefnaskra[Magn (g)])/1000</f>
        <v>0</v>
      </c>
      <c r="C24" s="184">
        <f>(SUMIFS(Hraefnaskra[Magn (g)],Hraefnaskra[Réttur],$A24,Hraefnaskra[Vöruflokkur],"Grænmeti*")+SUMIFS(Hraefnaskra[Magn (g)],Hraefnaskra[Réttur],$A24,Hraefnaskra[Vöruflokkur],"Ávextir*")+SUMIFS(Hraefnaskra[Magn (g)],Hraefnaskra[Réttur],$A24,Hraefnaskra[Vöruflokkur],"Frosnar blöndur*"))/1000</f>
        <v>0</v>
      </c>
      <c r="D24" s="185" t="str">
        <f t="shared" si="0"/>
        <v/>
      </c>
      <c r="E24" s="184">
        <f>(SUMIFS(Hraefnaskra[Magn (g)],Hraefnaskra[Réttur],$A24,Hraefnaskra[Vöruflokkur],"Kjöt*")+SUMIFS(Hraefnaskra[Magn (g)],Hraefnaskra[Réttur],$A24,Hraefnaskra[Vöruflokkur],"Fiskur*")+SUMIFS(Hraefnaskra[Magn (g)],Hraefnaskra[Réttur],$A24,Hraefnaskra[Vöruflokkur],"Plöntubasað*"))/1000</f>
        <v>0</v>
      </c>
      <c r="F24" s="185" t="str">
        <f t="shared" si="1"/>
        <v/>
      </c>
      <c r="G24" s="186">
        <f>SUMIF(Hraefnaskra[Réttur],$A24,Hraefnaskra[Kostnaður (kr)])</f>
        <v>0</v>
      </c>
      <c r="H24" s="186" t="str">
        <f t="shared" si="2"/>
        <v/>
      </c>
      <c r="I24" s="186" t="str">
        <f t="shared" si="3"/>
        <v/>
      </c>
      <c r="J24" s="185" t="str">
        <f t="shared" si="4"/>
        <v/>
      </c>
      <c r="K24" s="187" t="str">
        <f t="shared" si="5"/>
        <v/>
      </c>
      <c r="L24" s="187" t="str">
        <f t="shared" si="6"/>
        <v/>
      </c>
      <c r="M24" s="187" t="str">
        <f t="shared" si="7"/>
        <v/>
      </c>
    </row>
    <row r="25" spans="1:13">
      <c r="A25" s="183" t="s">
        <v>1864</v>
      </c>
      <c r="B25" s="184">
        <f>SUMIF(Hraefnaskra[Réttur],$A25,Hraefnaskra[Magn (g)])/1000</f>
        <v>0</v>
      </c>
      <c r="C25" s="184">
        <f>(SUMIFS(Hraefnaskra[Magn (g)],Hraefnaskra[Réttur],$A25,Hraefnaskra[Vöruflokkur],"Grænmeti*")+SUMIFS(Hraefnaskra[Magn (g)],Hraefnaskra[Réttur],$A25,Hraefnaskra[Vöruflokkur],"Ávextir*")+SUMIFS(Hraefnaskra[Magn (g)],Hraefnaskra[Réttur],$A25,Hraefnaskra[Vöruflokkur],"Frosnar blöndur*"))/1000</f>
        <v>0</v>
      </c>
      <c r="D25" s="185" t="str">
        <f t="shared" si="0"/>
        <v/>
      </c>
      <c r="E25" s="184">
        <f>(SUMIFS(Hraefnaskra[Magn (g)],Hraefnaskra[Réttur],$A25,Hraefnaskra[Vöruflokkur],"Kjöt*")+SUMIFS(Hraefnaskra[Magn (g)],Hraefnaskra[Réttur],$A25,Hraefnaskra[Vöruflokkur],"Fiskur*")+SUMIFS(Hraefnaskra[Magn (g)],Hraefnaskra[Réttur],$A25,Hraefnaskra[Vöruflokkur],"Plöntubasað*"))/1000</f>
        <v>0</v>
      </c>
      <c r="F25" s="185" t="str">
        <f t="shared" si="1"/>
        <v/>
      </c>
      <c r="G25" s="186">
        <f>SUMIF(Hraefnaskra[Réttur],$A25,Hraefnaskra[Kostnaður (kr)])</f>
        <v>0</v>
      </c>
      <c r="H25" s="186" t="str">
        <f t="shared" si="2"/>
        <v/>
      </c>
      <c r="I25" s="186" t="str">
        <f t="shared" si="3"/>
        <v/>
      </c>
      <c r="J25" s="185" t="str">
        <f t="shared" si="4"/>
        <v/>
      </c>
      <c r="K25" s="187" t="str">
        <f t="shared" si="5"/>
        <v/>
      </c>
      <c r="L25" s="187" t="str">
        <f t="shared" si="6"/>
        <v/>
      </c>
      <c r="M25" s="187" t="str">
        <f t="shared" si="7"/>
        <v/>
      </c>
    </row>
    <row r="26" spans="1:13">
      <c r="A26" s="183" t="s">
        <v>1870</v>
      </c>
      <c r="B26" s="184">
        <f>SUMIF(Hraefnaskra[Réttur],$A26,Hraefnaskra[Magn (g)])/1000</f>
        <v>0</v>
      </c>
      <c r="C26" s="184">
        <f>(SUMIFS(Hraefnaskra[Magn (g)],Hraefnaskra[Réttur],$A26,Hraefnaskra[Vöruflokkur],"Grænmeti*")+SUMIFS(Hraefnaskra[Magn (g)],Hraefnaskra[Réttur],$A26,Hraefnaskra[Vöruflokkur],"Ávextir*")+SUMIFS(Hraefnaskra[Magn (g)],Hraefnaskra[Réttur],$A26,Hraefnaskra[Vöruflokkur],"Frosnar blöndur*"))/1000</f>
        <v>0</v>
      </c>
      <c r="D26" s="185" t="str">
        <f t="shared" si="0"/>
        <v/>
      </c>
      <c r="E26" s="184">
        <f>(SUMIFS(Hraefnaskra[Magn (g)],Hraefnaskra[Réttur],$A26,Hraefnaskra[Vöruflokkur],"Kjöt*")+SUMIFS(Hraefnaskra[Magn (g)],Hraefnaskra[Réttur],$A26,Hraefnaskra[Vöruflokkur],"Fiskur*")+SUMIFS(Hraefnaskra[Magn (g)],Hraefnaskra[Réttur],$A26,Hraefnaskra[Vöruflokkur],"Plöntubasað*"))/1000</f>
        <v>0</v>
      </c>
      <c r="F26" s="185" t="str">
        <f t="shared" si="1"/>
        <v/>
      </c>
      <c r="G26" s="186">
        <f>SUMIF(Hraefnaskra[Réttur],$A26,Hraefnaskra[Kostnaður (kr)])</f>
        <v>0</v>
      </c>
      <c r="H26" s="186" t="str">
        <f t="shared" si="2"/>
        <v/>
      </c>
      <c r="I26" s="186" t="str">
        <f t="shared" si="3"/>
        <v/>
      </c>
      <c r="J26" s="185" t="str">
        <f t="shared" si="4"/>
        <v/>
      </c>
      <c r="K26" s="187" t="str">
        <f t="shared" si="5"/>
        <v/>
      </c>
      <c r="L26" s="187" t="str">
        <f t="shared" si="6"/>
        <v/>
      </c>
      <c r="M26" s="187" t="str">
        <f t="shared" si="7"/>
        <v/>
      </c>
    </row>
    <row r="27" spans="1:13">
      <c r="A27" s="183" t="s">
        <v>1876</v>
      </c>
      <c r="B27" s="184">
        <f>SUMIF(Hraefnaskra[Réttur],$A27,Hraefnaskra[Magn (g)])/1000</f>
        <v>0</v>
      </c>
      <c r="C27" s="184">
        <f>(SUMIFS(Hraefnaskra[Magn (g)],Hraefnaskra[Réttur],$A27,Hraefnaskra[Vöruflokkur],"Grænmeti*")+SUMIFS(Hraefnaskra[Magn (g)],Hraefnaskra[Réttur],$A27,Hraefnaskra[Vöruflokkur],"Ávextir*")+SUMIFS(Hraefnaskra[Magn (g)],Hraefnaskra[Réttur],$A27,Hraefnaskra[Vöruflokkur],"Frosnar blöndur*"))/1000</f>
        <v>0</v>
      </c>
      <c r="D27" s="185" t="str">
        <f t="shared" si="0"/>
        <v/>
      </c>
      <c r="E27" s="184">
        <f>(SUMIFS(Hraefnaskra[Magn (g)],Hraefnaskra[Réttur],$A27,Hraefnaskra[Vöruflokkur],"Kjöt*")+SUMIFS(Hraefnaskra[Magn (g)],Hraefnaskra[Réttur],$A27,Hraefnaskra[Vöruflokkur],"Fiskur*")+SUMIFS(Hraefnaskra[Magn (g)],Hraefnaskra[Réttur],$A27,Hraefnaskra[Vöruflokkur],"Plöntubasað*"))/1000</f>
        <v>0</v>
      </c>
      <c r="F27" s="185" t="str">
        <f t="shared" si="1"/>
        <v/>
      </c>
      <c r="G27" s="186">
        <f>SUMIF(Hraefnaskra[Réttur],$A27,Hraefnaskra[Kostnaður (kr)])</f>
        <v>0</v>
      </c>
      <c r="H27" s="186" t="str">
        <f t="shared" si="2"/>
        <v/>
      </c>
      <c r="I27" s="186" t="str">
        <f t="shared" si="3"/>
        <v/>
      </c>
      <c r="J27" s="185" t="str">
        <f t="shared" si="4"/>
        <v/>
      </c>
      <c r="K27" s="187" t="str">
        <f t="shared" si="5"/>
        <v/>
      </c>
      <c r="L27" s="187" t="str">
        <f t="shared" si="6"/>
        <v/>
      </c>
      <c r="M27" s="187" t="str">
        <f t="shared" si="7"/>
        <v/>
      </c>
    </row>
    <row r="28" spans="1:13">
      <c r="A28" s="183" t="s">
        <v>1881</v>
      </c>
      <c r="B28" s="184">
        <f>SUMIF(Hraefnaskra[Réttur],$A28,Hraefnaskra[Magn (g)])/1000</f>
        <v>0</v>
      </c>
      <c r="C28" s="184">
        <f>(SUMIFS(Hraefnaskra[Magn (g)],Hraefnaskra[Réttur],$A28,Hraefnaskra[Vöruflokkur],"Grænmeti*")+SUMIFS(Hraefnaskra[Magn (g)],Hraefnaskra[Réttur],$A28,Hraefnaskra[Vöruflokkur],"Ávextir*")+SUMIFS(Hraefnaskra[Magn (g)],Hraefnaskra[Réttur],$A28,Hraefnaskra[Vöruflokkur],"Frosnar blöndur*"))/1000</f>
        <v>0</v>
      </c>
      <c r="D28" s="185" t="str">
        <f t="shared" si="0"/>
        <v/>
      </c>
      <c r="E28" s="184">
        <f>(SUMIFS(Hraefnaskra[Magn (g)],Hraefnaskra[Réttur],$A28,Hraefnaskra[Vöruflokkur],"Kjöt*")+SUMIFS(Hraefnaskra[Magn (g)],Hraefnaskra[Réttur],$A28,Hraefnaskra[Vöruflokkur],"Fiskur*")+SUMIFS(Hraefnaskra[Magn (g)],Hraefnaskra[Réttur],$A28,Hraefnaskra[Vöruflokkur],"Plöntubasað*"))/1000</f>
        <v>0</v>
      </c>
      <c r="F28" s="185" t="str">
        <f t="shared" si="1"/>
        <v/>
      </c>
      <c r="G28" s="186">
        <f>SUMIF(Hraefnaskra[Réttur],$A28,Hraefnaskra[Kostnaður (kr)])</f>
        <v>0</v>
      </c>
      <c r="H28" s="186" t="str">
        <f t="shared" si="2"/>
        <v/>
      </c>
      <c r="I28" s="186" t="str">
        <f t="shared" si="3"/>
        <v/>
      </c>
      <c r="J28" s="185" t="str">
        <f t="shared" si="4"/>
        <v/>
      </c>
      <c r="K28" s="187" t="str">
        <f t="shared" si="5"/>
        <v/>
      </c>
      <c r="L28" s="187" t="str">
        <f t="shared" si="6"/>
        <v/>
      </c>
      <c r="M28" s="187" t="str">
        <f t="shared" si="7"/>
        <v/>
      </c>
    </row>
    <row r="29" spans="1:13">
      <c r="A29" s="183" t="s">
        <v>1887</v>
      </c>
      <c r="B29" s="184">
        <f>SUMIF(Hraefnaskra[Réttur],$A29,Hraefnaskra[Magn (g)])/1000</f>
        <v>0</v>
      </c>
      <c r="C29" s="184">
        <f>(SUMIFS(Hraefnaskra[Magn (g)],Hraefnaskra[Réttur],$A29,Hraefnaskra[Vöruflokkur],"Grænmeti*")+SUMIFS(Hraefnaskra[Magn (g)],Hraefnaskra[Réttur],$A29,Hraefnaskra[Vöruflokkur],"Ávextir*")+SUMIFS(Hraefnaskra[Magn (g)],Hraefnaskra[Réttur],$A29,Hraefnaskra[Vöruflokkur],"Frosnar blöndur*"))/1000</f>
        <v>0</v>
      </c>
      <c r="D29" s="185" t="str">
        <f t="shared" si="0"/>
        <v/>
      </c>
      <c r="E29" s="184">
        <f>(SUMIFS(Hraefnaskra[Magn (g)],Hraefnaskra[Réttur],$A29,Hraefnaskra[Vöruflokkur],"Kjöt*")+SUMIFS(Hraefnaskra[Magn (g)],Hraefnaskra[Réttur],$A29,Hraefnaskra[Vöruflokkur],"Fiskur*")+SUMIFS(Hraefnaskra[Magn (g)],Hraefnaskra[Réttur],$A29,Hraefnaskra[Vöruflokkur],"Plöntubasað*"))/1000</f>
        <v>0</v>
      </c>
      <c r="F29" s="185" t="str">
        <f t="shared" si="1"/>
        <v/>
      </c>
      <c r="G29" s="186">
        <f>SUMIF(Hraefnaskra[Réttur],$A29,Hraefnaskra[Kostnaður (kr)])</f>
        <v>0</v>
      </c>
      <c r="H29" s="186" t="str">
        <f t="shared" si="2"/>
        <v/>
      </c>
      <c r="I29" s="186" t="str">
        <f t="shared" si="3"/>
        <v/>
      </c>
      <c r="J29" s="185" t="str">
        <f t="shared" si="4"/>
        <v/>
      </c>
      <c r="K29" s="187" t="str">
        <f t="shared" si="5"/>
        <v/>
      </c>
      <c r="L29" s="187" t="str">
        <f t="shared" si="6"/>
        <v/>
      </c>
      <c r="M29" s="187" t="str">
        <f t="shared" si="7"/>
        <v/>
      </c>
    </row>
    <row r="30" spans="1:13">
      <c r="A30" s="183" t="s">
        <v>1893</v>
      </c>
      <c r="B30" s="184">
        <f>SUMIF(Hraefnaskra[Réttur],$A30,Hraefnaskra[Magn (g)])/1000</f>
        <v>0</v>
      </c>
      <c r="C30" s="184">
        <f>(SUMIFS(Hraefnaskra[Magn (g)],Hraefnaskra[Réttur],$A30,Hraefnaskra[Vöruflokkur],"Grænmeti*")+SUMIFS(Hraefnaskra[Magn (g)],Hraefnaskra[Réttur],$A30,Hraefnaskra[Vöruflokkur],"Ávextir*")+SUMIFS(Hraefnaskra[Magn (g)],Hraefnaskra[Réttur],$A30,Hraefnaskra[Vöruflokkur],"Frosnar blöndur*"))/1000</f>
        <v>0</v>
      </c>
      <c r="D30" s="185" t="str">
        <f t="shared" si="0"/>
        <v/>
      </c>
      <c r="E30" s="184">
        <f>(SUMIFS(Hraefnaskra[Magn (g)],Hraefnaskra[Réttur],$A30,Hraefnaskra[Vöruflokkur],"Kjöt*")+SUMIFS(Hraefnaskra[Magn (g)],Hraefnaskra[Réttur],$A30,Hraefnaskra[Vöruflokkur],"Fiskur*")+SUMIFS(Hraefnaskra[Magn (g)],Hraefnaskra[Réttur],$A30,Hraefnaskra[Vöruflokkur],"Plöntubasað*"))/1000</f>
        <v>0</v>
      </c>
      <c r="F30" s="185" t="str">
        <f t="shared" si="1"/>
        <v/>
      </c>
      <c r="G30" s="186">
        <f>SUMIF(Hraefnaskra[Réttur],$A30,Hraefnaskra[Kostnaður (kr)])</f>
        <v>0</v>
      </c>
      <c r="H30" s="186" t="str">
        <f t="shared" si="2"/>
        <v/>
      </c>
      <c r="I30" s="186" t="str">
        <f t="shared" si="3"/>
        <v/>
      </c>
      <c r="J30" s="185" t="str">
        <f t="shared" si="4"/>
        <v/>
      </c>
      <c r="K30" s="187" t="str">
        <f t="shared" si="5"/>
        <v/>
      </c>
      <c r="L30" s="187" t="str">
        <f t="shared" si="6"/>
        <v/>
      </c>
      <c r="M30" s="187" t="str">
        <f t="shared" si="7"/>
        <v/>
      </c>
    </row>
    <row r="31" spans="1:13">
      <c r="A31" s="183" t="s">
        <v>1898</v>
      </c>
      <c r="B31" s="184">
        <f>SUMIF(Hraefnaskra[Réttur],$A31,Hraefnaskra[Magn (g)])/1000</f>
        <v>0</v>
      </c>
      <c r="C31" s="184">
        <f>(SUMIFS(Hraefnaskra[Magn (g)],Hraefnaskra[Réttur],$A31,Hraefnaskra[Vöruflokkur],"Grænmeti*")+SUMIFS(Hraefnaskra[Magn (g)],Hraefnaskra[Réttur],$A31,Hraefnaskra[Vöruflokkur],"Ávextir*")+SUMIFS(Hraefnaskra[Magn (g)],Hraefnaskra[Réttur],$A31,Hraefnaskra[Vöruflokkur],"Frosnar blöndur*"))/1000</f>
        <v>0</v>
      </c>
      <c r="D31" s="185" t="str">
        <f t="shared" si="0"/>
        <v/>
      </c>
      <c r="E31" s="184">
        <f>(SUMIFS(Hraefnaskra[Magn (g)],Hraefnaskra[Réttur],$A31,Hraefnaskra[Vöruflokkur],"Kjöt*")+SUMIFS(Hraefnaskra[Magn (g)],Hraefnaskra[Réttur],$A31,Hraefnaskra[Vöruflokkur],"Fiskur*")+SUMIFS(Hraefnaskra[Magn (g)],Hraefnaskra[Réttur],$A31,Hraefnaskra[Vöruflokkur],"Plöntubasað*"))/1000</f>
        <v>0</v>
      </c>
      <c r="F31" s="185" t="str">
        <f t="shared" si="1"/>
        <v/>
      </c>
      <c r="G31" s="186">
        <f>SUMIF(Hraefnaskra[Réttur],$A31,Hraefnaskra[Kostnaður (kr)])</f>
        <v>0</v>
      </c>
      <c r="H31" s="186" t="str">
        <f t="shared" si="2"/>
        <v/>
      </c>
      <c r="I31" s="186" t="str">
        <f t="shared" si="3"/>
        <v/>
      </c>
      <c r="J31" s="185" t="str">
        <f t="shared" si="4"/>
        <v/>
      </c>
      <c r="K31" s="187" t="str">
        <f t="shared" si="5"/>
        <v/>
      </c>
      <c r="L31" s="187" t="str">
        <f t="shared" si="6"/>
        <v/>
      </c>
      <c r="M31" s="187" t="str">
        <f t="shared" si="7"/>
        <v/>
      </c>
    </row>
    <row r="32" spans="1:13">
      <c r="A32" s="183" t="s">
        <v>1903</v>
      </c>
      <c r="B32" s="184">
        <f>SUMIF(Hraefnaskra[Réttur],$A32,Hraefnaskra[Magn (g)])/1000</f>
        <v>0</v>
      </c>
      <c r="C32" s="184">
        <f>(SUMIFS(Hraefnaskra[Magn (g)],Hraefnaskra[Réttur],$A32,Hraefnaskra[Vöruflokkur],"Grænmeti*")+SUMIFS(Hraefnaskra[Magn (g)],Hraefnaskra[Réttur],$A32,Hraefnaskra[Vöruflokkur],"Ávextir*")+SUMIFS(Hraefnaskra[Magn (g)],Hraefnaskra[Réttur],$A32,Hraefnaskra[Vöruflokkur],"Frosnar blöndur*"))/1000</f>
        <v>0</v>
      </c>
      <c r="D32" s="185" t="str">
        <f t="shared" si="0"/>
        <v/>
      </c>
      <c r="E32" s="184">
        <f>(SUMIFS(Hraefnaskra[Magn (g)],Hraefnaskra[Réttur],$A32,Hraefnaskra[Vöruflokkur],"Kjöt*")+SUMIFS(Hraefnaskra[Magn (g)],Hraefnaskra[Réttur],$A32,Hraefnaskra[Vöruflokkur],"Fiskur*")+SUMIFS(Hraefnaskra[Magn (g)],Hraefnaskra[Réttur],$A32,Hraefnaskra[Vöruflokkur],"Plöntubasað*"))/1000</f>
        <v>0</v>
      </c>
      <c r="F32" s="185" t="str">
        <f t="shared" si="1"/>
        <v/>
      </c>
      <c r="G32" s="186">
        <f>SUMIF(Hraefnaskra[Réttur],$A32,Hraefnaskra[Kostnaður (kr)])</f>
        <v>0</v>
      </c>
      <c r="H32" s="186" t="str">
        <f t="shared" si="2"/>
        <v/>
      </c>
      <c r="I32" s="186" t="str">
        <f t="shared" si="3"/>
        <v/>
      </c>
      <c r="J32" s="185" t="str">
        <f t="shared" si="4"/>
        <v/>
      </c>
      <c r="K32" s="187" t="str">
        <f t="shared" si="5"/>
        <v/>
      </c>
      <c r="L32" s="187" t="str">
        <f t="shared" si="6"/>
        <v/>
      </c>
      <c r="M32" s="187" t="str">
        <f t="shared" si="7"/>
        <v/>
      </c>
    </row>
    <row r="33" spans="1:13">
      <c r="A33" s="183" t="s">
        <v>1909</v>
      </c>
      <c r="B33" s="184">
        <f>SUMIF(Hraefnaskra[Réttur],$A33,Hraefnaskra[Magn (g)])/1000</f>
        <v>0</v>
      </c>
      <c r="C33" s="184">
        <f>(SUMIFS(Hraefnaskra[Magn (g)],Hraefnaskra[Réttur],$A33,Hraefnaskra[Vöruflokkur],"Grænmeti*")+SUMIFS(Hraefnaskra[Magn (g)],Hraefnaskra[Réttur],$A33,Hraefnaskra[Vöruflokkur],"Ávextir*")+SUMIFS(Hraefnaskra[Magn (g)],Hraefnaskra[Réttur],$A33,Hraefnaskra[Vöruflokkur],"Frosnar blöndur*"))/1000</f>
        <v>0</v>
      </c>
      <c r="D33" s="185" t="str">
        <f t="shared" si="0"/>
        <v/>
      </c>
      <c r="E33" s="184">
        <f>(SUMIFS(Hraefnaskra[Magn (g)],Hraefnaskra[Réttur],$A33,Hraefnaskra[Vöruflokkur],"Kjöt*")+SUMIFS(Hraefnaskra[Magn (g)],Hraefnaskra[Réttur],$A33,Hraefnaskra[Vöruflokkur],"Fiskur*")+SUMIFS(Hraefnaskra[Magn (g)],Hraefnaskra[Réttur],$A33,Hraefnaskra[Vöruflokkur],"Plöntubasað*"))/1000</f>
        <v>0</v>
      </c>
      <c r="F33" s="185" t="str">
        <f t="shared" si="1"/>
        <v/>
      </c>
      <c r="G33" s="186">
        <f>SUMIF(Hraefnaskra[Réttur],$A33,Hraefnaskra[Kostnaður (kr)])</f>
        <v>0</v>
      </c>
      <c r="H33" s="186" t="str">
        <f t="shared" si="2"/>
        <v/>
      </c>
      <c r="I33" s="186" t="str">
        <f t="shared" si="3"/>
        <v/>
      </c>
      <c r="J33" s="185" t="str">
        <f t="shared" si="4"/>
        <v/>
      </c>
      <c r="K33" s="187" t="str">
        <f t="shared" si="5"/>
        <v/>
      </c>
      <c r="L33" s="187" t="str">
        <f t="shared" si="6"/>
        <v/>
      </c>
      <c r="M33" s="187" t="str">
        <f t="shared" si="7"/>
        <v/>
      </c>
    </row>
    <row r="34" spans="1:13">
      <c r="A34" s="183" t="s">
        <v>1914</v>
      </c>
      <c r="B34" s="184">
        <f>SUMIF(Hraefnaskra[Réttur],$A34,Hraefnaskra[Magn (g)])/1000</f>
        <v>0</v>
      </c>
      <c r="C34" s="184">
        <f>(SUMIFS(Hraefnaskra[Magn (g)],Hraefnaskra[Réttur],$A34,Hraefnaskra[Vöruflokkur],"Grænmeti*")+SUMIFS(Hraefnaskra[Magn (g)],Hraefnaskra[Réttur],$A34,Hraefnaskra[Vöruflokkur],"Ávextir*")+SUMIFS(Hraefnaskra[Magn (g)],Hraefnaskra[Réttur],$A34,Hraefnaskra[Vöruflokkur],"Frosnar blöndur*"))/1000</f>
        <v>0</v>
      </c>
      <c r="D34" s="185" t="str">
        <f t="shared" si="0"/>
        <v/>
      </c>
      <c r="E34" s="184">
        <f>(SUMIFS(Hraefnaskra[Magn (g)],Hraefnaskra[Réttur],$A34,Hraefnaskra[Vöruflokkur],"Kjöt*")+SUMIFS(Hraefnaskra[Magn (g)],Hraefnaskra[Réttur],$A34,Hraefnaskra[Vöruflokkur],"Fiskur*")+SUMIFS(Hraefnaskra[Magn (g)],Hraefnaskra[Réttur],$A34,Hraefnaskra[Vöruflokkur],"Plöntubasað*"))/1000</f>
        <v>0</v>
      </c>
      <c r="F34" s="185" t="str">
        <f t="shared" si="1"/>
        <v/>
      </c>
      <c r="G34" s="186">
        <f>SUMIF(Hraefnaskra[Réttur],$A34,Hraefnaskra[Kostnaður (kr)])</f>
        <v>0</v>
      </c>
      <c r="H34" s="186" t="str">
        <f t="shared" si="2"/>
        <v/>
      </c>
      <c r="I34" s="186" t="str">
        <f t="shared" si="3"/>
        <v/>
      </c>
      <c r="J34" s="185" t="str">
        <f t="shared" si="4"/>
        <v/>
      </c>
      <c r="K34" s="187" t="str">
        <f t="shared" si="5"/>
        <v/>
      </c>
      <c r="L34" s="187" t="str">
        <f t="shared" si="6"/>
        <v/>
      </c>
      <c r="M34" s="187" t="str">
        <f t="shared" si="7"/>
        <v/>
      </c>
    </row>
    <row r="35" spans="1:13">
      <c r="A35" s="183" t="s">
        <v>5894</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1922</v>
      </c>
      <c r="B36" s="184">
        <f>SUMIF(Hraefnaskra[Réttur],$A36,Hraefnaskra[Magn (g)])/1000</f>
        <v>0</v>
      </c>
      <c r="C36" s="184">
        <f>(SUMIFS(Hraefnaskra[Magn (g)],Hraefnaskra[Réttur],$A36,Hraefnaskra[Vöruflokkur],"Grænmeti*")+SUMIFS(Hraefnaskra[Magn (g)],Hraefnaskra[Réttur],$A36,Hraefnaskra[Vöruflokkur],"Ávextir*")+SUMIFS(Hraefnaskra[Magn (g)],Hraefnaskra[Réttur],$A36,Hraefnaskra[Vöruflokkur],"Frosnar blöndur*"))/1000</f>
        <v>0</v>
      </c>
      <c r="D36" s="185" t="str">
        <f t="shared" si="0"/>
        <v/>
      </c>
      <c r="E36" s="184">
        <f>(SUMIFS(Hraefnaskra[Magn (g)],Hraefnaskra[Réttur],$A36,Hraefnaskra[Vöruflokkur],"Kjöt*")+SUMIFS(Hraefnaskra[Magn (g)],Hraefnaskra[Réttur],$A36,Hraefnaskra[Vöruflokkur],"Fiskur*")+SUMIFS(Hraefnaskra[Magn (g)],Hraefnaskra[Réttur],$A36,Hraefnaskra[Vöruflokkur],"Plöntubasað*"))/1000</f>
        <v>0</v>
      </c>
      <c r="F36" s="185" t="str">
        <f t="shared" si="1"/>
        <v/>
      </c>
      <c r="G36" s="186">
        <f>SUMIF(Hraefnaskra[Réttur],$A36,Hraefnaskra[Kostnaður (kr)])</f>
        <v>0</v>
      </c>
      <c r="H36" s="186" t="str">
        <f t="shared" si="2"/>
        <v/>
      </c>
      <c r="I36" s="186" t="str">
        <f t="shared" si="3"/>
        <v/>
      </c>
      <c r="J36" s="185" t="str">
        <f t="shared" si="4"/>
        <v/>
      </c>
      <c r="K36" s="187" t="str">
        <f t="shared" si="5"/>
        <v/>
      </c>
      <c r="L36" s="187" t="str">
        <f t="shared" si="6"/>
        <v/>
      </c>
      <c r="M36" s="187" t="str">
        <f t="shared" si="7"/>
        <v/>
      </c>
    </row>
    <row r="37" spans="1:13">
      <c r="A37" s="183" t="s">
        <v>1927</v>
      </c>
      <c r="B37" s="184">
        <f>SUMIF(Hraefnaskra[Réttur],$A37,Hraefnaskra[Magn (g)])/1000</f>
        <v>0</v>
      </c>
      <c r="C37" s="184">
        <f>(SUMIFS(Hraefnaskra[Magn (g)],Hraefnaskra[Réttur],$A37,Hraefnaskra[Vöruflokkur],"Grænmeti*")+SUMIFS(Hraefnaskra[Magn (g)],Hraefnaskra[Réttur],$A37,Hraefnaskra[Vöruflokkur],"Ávextir*")+SUMIFS(Hraefnaskra[Magn (g)],Hraefnaskra[Réttur],$A37,Hraefnaskra[Vöruflokkur],"Frosnar blöndur*"))/1000</f>
        <v>0</v>
      </c>
      <c r="D37" s="185" t="str">
        <f t="shared" si="0"/>
        <v/>
      </c>
      <c r="E37" s="184">
        <f>(SUMIFS(Hraefnaskra[Magn (g)],Hraefnaskra[Réttur],$A37,Hraefnaskra[Vöruflokkur],"Kjöt*")+SUMIFS(Hraefnaskra[Magn (g)],Hraefnaskra[Réttur],$A37,Hraefnaskra[Vöruflokkur],"Fiskur*")+SUMIFS(Hraefnaskra[Magn (g)],Hraefnaskra[Réttur],$A37,Hraefnaskra[Vöruflokkur],"Plöntubasað*"))/1000</f>
        <v>0</v>
      </c>
      <c r="F37" s="185" t="str">
        <f t="shared" si="1"/>
        <v/>
      </c>
      <c r="G37" s="186">
        <f>SUMIF(Hraefnaskra[Réttur],$A37,Hraefnaskra[Kostnaður (kr)])</f>
        <v>0</v>
      </c>
      <c r="H37" s="186" t="str">
        <f t="shared" si="2"/>
        <v/>
      </c>
      <c r="I37" s="186" t="str">
        <f t="shared" si="3"/>
        <v/>
      </c>
      <c r="J37" s="185" t="str">
        <f t="shared" si="4"/>
        <v/>
      </c>
      <c r="K37" s="187" t="str">
        <f t="shared" si="5"/>
        <v/>
      </c>
      <c r="L37" s="187" t="str">
        <f t="shared" si="6"/>
        <v/>
      </c>
      <c r="M37" s="187" t="str">
        <f t="shared" si="7"/>
        <v/>
      </c>
    </row>
    <row r="38" spans="1:13">
      <c r="A38" s="183" t="s">
        <v>1933</v>
      </c>
      <c r="B38" s="184">
        <f>SUMIF(Hraefnaskra[Réttur],$A38,Hraefnaskra[Magn (g)])/1000</f>
        <v>0</v>
      </c>
      <c r="C38" s="184">
        <f>(SUMIFS(Hraefnaskra[Magn (g)],Hraefnaskra[Réttur],$A38,Hraefnaskra[Vöruflokkur],"Grænmeti*")+SUMIFS(Hraefnaskra[Magn (g)],Hraefnaskra[Réttur],$A38,Hraefnaskra[Vöruflokkur],"Ávextir*")+SUMIFS(Hraefnaskra[Magn (g)],Hraefnaskra[Réttur],$A38,Hraefnaskra[Vöruflokkur],"Frosnar blöndur*"))/1000</f>
        <v>0</v>
      </c>
      <c r="D38" s="185" t="str">
        <f t="shared" si="0"/>
        <v/>
      </c>
      <c r="E38" s="184">
        <f>(SUMIFS(Hraefnaskra[Magn (g)],Hraefnaskra[Réttur],$A38,Hraefnaskra[Vöruflokkur],"Kjöt*")+SUMIFS(Hraefnaskra[Magn (g)],Hraefnaskra[Réttur],$A38,Hraefnaskra[Vöruflokkur],"Fiskur*")+SUMIFS(Hraefnaskra[Magn (g)],Hraefnaskra[Réttur],$A38,Hraefnaskra[Vöruflokkur],"Plöntubasað*"))/1000</f>
        <v>0</v>
      </c>
      <c r="F38" s="185" t="str">
        <f t="shared" si="1"/>
        <v/>
      </c>
      <c r="G38" s="186">
        <f>SUMIF(Hraefnaskra[Réttur],$A38,Hraefnaskra[Kostnaður (kr)])</f>
        <v>0</v>
      </c>
      <c r="H38" s="186" t="str">
        <f t="shared" si="2"/>
        <v/>
      </c>
      <c r="I38" s="186" t="str">
        <f t="shared" si="3"/>
        <v/>
      </c>
      <c r="J38" s="185" t="str">
        <f t="shared" si="4"/>
        <v/>
      </c>
      <c r="K38" s="187" t="str">
        <f t="shared" si="5"/>
        <v/>
      </c>
      <c r="L38" s="187" t="str">
        <f t="shared" si="6"/>
        <v/>
      </c>
      <c r="M38" s="187" t="str">
        <f t="shared" si="7"/>
        <v/>
      </c>
    </row>
    <row r="39" spans="1:13">
      <c r="A39" s="183" t="s">
        <v>1939</v>
      </c>
      <c r="B39" s="184">
        <f>SUMIF(Hraefnaskra[Réttur],$A39,Hraefnaskra[Magn (g)])/1000</f>
        <v>0</v>
      </c>
      <c r="C39" s="184">
        <f>(SUMIFS(Hraefnaskra[Magn (g)],Hraefnaskra[Réttur],$A39,Hraefnaskra[Vöruflokkur],"Grænmeti*")+SUMIFS(Hraefnaskra[Magn (g)],Hraefnaskra[Réttur],$A39,Hraefnaskra[Vöruflokkur],"Ávextir*")+SUMIFS(Hraefnaskra[Magn (g)],Hraefnaskra[Réttur],$A39,Hraefnaskra[Vöruflokkur],"Frosnar blöndur*"))/1000</f>
        <v>0</v>
      </c>
      <c r="D39" s="185" t="str">
        <f t="shared" si="0"/>
        <v/>
      </c>
      <c r="E39" s="184">
        <f>(SUMIFS(Hraefnaskra[Magn (g)],Hraefnaskra[Réttur],$A39,Hraefnaskra[Vöruflokkur],"Kjöt*")+SUMIFS(Hraefnaskra[Magn (g)],Hraefnaskra[Réttur],$A39,Hraefnaskra[Vöruflokkur],"Fiskur*")+SUMIFS(Hraefnaskra[Magn (g)],Hraefnaskra[Réttur],$A39,Hraefnaskra[Vöruflokkur],"Plöntubasað*"))/1000</f>
        <v>0</v>
      </c>
      <c r="F39" s="185" t="str">
        <f t="shared" si="1"/>
        <v/>
      </c>
      <c r="G39" s="186">
        <f>SUMIF(Hraefnaskra[Réttur],$A39,Hraefnaskra[Kostnaður (kr)])</f>
        <v>0</v>
      </c>
      <c r="H39" s="186" t="str">
        <f t="shared" si="2"/>
        <v/>
      </c>
      <c r="I39" s="186" t="str">
        <f t="shared" si="3"/>
        <v/>
      </c>
      <c r="J39" s="185" t="str">
        <f t="shared" si="4"/>
        <v/>
      </c>
      <c r="K39" s="187" t="str">
        <f t="shared" si="5"/>
        <v/>
      </c>
      <c r="L39" s="187" t="str">
        <f t="shared" si="6"/>
        <v/>
      </c>
      <c r="M39" s="187" t="str">
        <f t="shared" si="7"/>
        <v/>
      </c>
    </row>
    <row r="40" spans="1:13">
      <c r="A40" s="183" t="s">
        <v>1945</v>
      </c>
      <c r="B40" s="184">
        <f>SUMIF(Hraefnaskra[Réttur],$A40,Hraefnaskra[Magn (g)])/1000</f>
        <v>0</v>
      </c>
      <c r="C40" s="184">
        <f>(SUMIFS(Hraefnaskra[Magn (g)],Hraefnaskra[Réttur],$A40,Hraefnaskra[Vöruflokkur],"Grænmeti*")+SUMIFS(Hraefnaskra[Magn (g)],Hraefnaskra[Réttur],$A40,Hraefnaskra[Vöruflokkur],"Ávextir*")+SUMIFS(Hraefnaskra[Magn (g)],Hraefnaskra[Réttur],$A40,Hraefnaskra[Vöruflokkur],"Frosnar blöndur*"))/1000</f>
        <v>0</v>
      </c>
      <c r="D40" s="185" t="str">
        <f t="shared" si="0"/>
        <v/>
      </c>
      <c r="E40" s="184">
        <f>(SUMIFS(Hraefnaskra[Magn (g)],Hraefnaskra[Réttur],$A40,Hraefnaskra[Vöruflokkur],"Kjöt*")+SUMIFS(Hraefnaskra[Magn (g)],Hraefnaskra[Réttur],$A40,Hraefnaskra[Vöruflokkur],"Fiskur*")+SUMIFS(Hraefnaskra[Magn (g)],Hraefnaskra[Réttur],$A40,Hraefnaskra[Vöruflokkur],"Plöntubasað*"))/1000</f>
        <v>0</v>
      </c>
      <c r="F40" s="185" t="str">
        <f t="shared" si="1"/>
        <v/>
      </c>
      <c r="G40" s="186">
        <f>SUMIF(Hraefnaskra[Réttur],$A40,Hraefnaskra[Kostnaður (kr)])</f>
        <v>0</v>
      </c>
      <c r="H40" s="186" t="str">
        <f t="shared" si="2"/>
        <v/>
      </c>
      <c r="I40" s="186" t="str">
        <f t="shared" si="3"/>
        <v/>
      </c>
      <c r="J40" s="185" t="str">
        <f t="shared" si="4"/>
        <v/>
      </c>
      <c r="K40" s="187" t="str">
        <f t="shared" si="5"/>
        <v/>
      </c>
      <c r="L40" s="187" t="str">
        <f t="shared" si="6"/>
        <v/>
      </c>
      <c r="M40" s="187" t="str">
        <f t="shared" si="7"/>
        <v/>
      </c>
    </row>
    <row r="41" spans="1:13">
      <c r="A41" s="183" t="s">
        <v>1951</v>
      </c>
      <c r="B41" s="184">
        <f>SUMIF(Hraefnaskra[Réttur],$A41,Hraefnaskra[Magn (g)])/1000</f>
        <v>0</v>
      </c>
      <c r="C41" s="184">
        <f>(SUMIFS(Hraefnaskra[Magn (g)],Hraefnaskra[Réttur],$A41,Hraefnaskra[Vöruflokkur],"Grænmeti*")+SUMIFS(Hraefnaskra[Magn (g)],Hraefnaskra[Réttur],$A41,Hraefnaskra[Vöruflokkur],"Ávextir*")+SUMIFS(Hraefnaskra[Magn (g)],Hraefnaskra[Réttur],$A41,Hraefnaskra[Vöruflokkur],"Frosnar blöndur*"))/1000</f>
        <v>0</v>
      </c>
      <c r="D41" s="185" t="str">
        <f t="shared" si="0"/>
        <v/>
      </c>
      <c r="E41" s="184">
        <f>(SUMIFS(Hraefnaskra[Magn (g)],Hraefnaskra[Réttur],$A41,Hraefnaskra[Vöruflokkur],"Kjöt*")+SUMIFS(Hraefnaskra[Magn (g)],Hraefnaskra[Réttur],$A41,Hraefnaskra[Vöruflokkur],"Fiskur*")+SUMIFS(Hraefnaskra[Magn (g)],Hraefnaskra[Réttur],$A41,Hraefnaskra[Vöruflokkur],"Plöntubasað*"))/1000</f>
        <v>0</v>
      </c>
      <c r="F41" s="185" t="str">
        <f t="shared" si="1"/>
        <v/>
      </c>
      <c r="G41" s="186">
        <f>SUMIF(Hraefnaskra[Réttur],$A41,Hraefnaskra[Kostnaður (kr)])</f>
        <v>0</v>
      </c>
      <c r="H41" s="186" t="str">
        <f t="shared" si="2"/>
        <v/>
      </c>
      <c r="I41" s="186" t="str">
        <f t="shared" si="3"/>
        <v/>
      </c>
      <c r="J41" s="185" t="str">
        <f t="shared" si="4"/>
        <v/>
      </c>
      <c r="K41" s="187" t="str">
        <f t="shared" si="5"/>
        <v/>
      </c>
      <c r="L41" s="187" t="str">
        <f t="shared" si="6"/>
        <v/>
      </c>
      <c r="M41" s="187" t="str">
        <f t="shared" si="7"/>
        <v/>
      </c>
    </row>
    <row r="42" spans="1:13">
      <c r="A42" s="183" t="s">
        <v>1957</v>
      </c>
      <c r="B42" s="184">
        <f>SUMIF(Hraefnaskra[Réttur],$A42,Hraefnaskra[Magn (g)])/1000</f>
        <v>0</v>
      </c>
      <c r="C42" s="184">
        <f>(SUMIFS(Hraefnaskra[Magn (g)],Hraefnaskra[Réttur],$A42,Hraefnaskra[Vöruflokkur],"Grænmeti*")+SUMIFS(Hraefnaskra[Magn (g)],Hraefnaskra[Réttur],$A42,Hraefnaskra[Vöruflokkur],"Ávextir*")+SUMIFS(Hraefnaskra[Magn (g)],Hraefnaskra[Réttur],$A42,Hraefnaskra[Vöruflokkur],"Frosnar blöndur*"))/1000</f>
        <v>0</v>
      </c>
      <c r="D42" s="185" t="str">
        <f t="shared" si="0"/>
        <v/>
      </c>
      <c r="E42" s="184">
        <f>(SUMIFS(Hraefnaskra[Magn (g)],Hraefnaskra[Réttur],$A42,Hraefnaskra[Vöruflokkur],"Kjöt*")+SUMIFS(Hraefnaskra[Magn (g)],Hraefnaskra[Réttur],$A42,Hraefnaskra[Vöruflokkur],"Fiskur*")+SUMIFS(Hraefnaskra[Magn (g)],Hraefnaskra[Réttur],$A42,Hraefnaskra[Vöruflokkur],"Plöntubasað*"))/1000</f>
        <v>0</v>
      </c>
      <c r="F42" s="185" t="str">
        <f t="shared" si="1"/>
        <v/>
      </c>
      <c r="G42" s="186">
        <f>SUMIF(Hraefnaskra[Réttur],$A42,Hraefnaskra[Kostnaður (kr)])</f>
        <v>0</v>
      </c>
      <c r="H42" s="186" t="str">
        <f t="shared" si="2"/>
        <v/>
      </c>
      <c r="I42" s="186" t="str">
        <f t="shared" si="3"/>
        <v/>
      </c>
      <c r="J42" s="185" t="str">
        <f t="shared" si="4"/>
        <v/>
      </c>
      <c r="K42" s="187" t="str">
        <f t="shared" si="5"/>
        <v/>
      </c>
      <c r="L42" s="187" t="str">
        <f t="shared" si="6"/>
        <v/>
      </c>
      <c r="M42" s="187" t="str">
        <f t="shared" si="7"/>
        <v/>
      </c>
    </row>
    <row r="43" spans="1:13">
      <c r="A43" s="183" t="s">
        <v>1962</v>
      </c>
      <c r="B43" s="184">
        <f>SUMIF(Hraefnaskra[Réttur],$A43,Hraefnaskra[Magn (g)])/1000</f>
        <v>0</v>
      </c>
      <c r="C43" s="184">
        <f>(SUMIFS(Hraefnaskra[Magn (g)],Hraefnaskra[Réttur],$A43,Hraefnaskra[Vöruflokkur],"Grænmeti*")+SUMIFS(Hraefnaskra[Magn (g)],Hraefnaskra[Réttur],$A43,Hraefnaskra[Vöruflokkur],"Ávextir*")+SUMIFS(Hraefnaskra[Magn (g)],Hraefnaskra[Réttur],$A43,Hraefnaskra[Vöruflokkur],"Frosnar blöndur*"))/1000</f>
        <v>0</v>
      </c>
      <c r="D43" s="185" t="str">
        <f t="shared" ref="D43:D74" si="8">IFERROR(C43/B43,"")</f>
        <v/>
      </c>
      <c r="E43" s="184">
        <f>(SUMIFS(Hraefnaskra[Magn (g)],Hraefnaskra[Réttur],$A43,Hraefnaskra[Vöruflokkur],"Kjöt*")+SUMIFS(Hraefnaskra[Magn (g)],Hraefnaskra[Réttur],$A43,Hraefnaskra[Vöruflokkur],"Fiskur*")+SUMIFS(Hraefnaskra[Magn (g)],Hraefnaskra[Réttur],$A43,Hraefnaskra[Vöruflokkur],"Plöntubasað*"))/1000</f>
        <v>0</v>
      </c>
      <c r="F43" s="185" t="str">
        <f t="shared" ref="F43:F74" si="9">IFERROR(E43/B43,"")</f>
        <v/>
      </c>
      <c r="G43" s="186">
        <f>SUMIF(Hraefnaskra[Réttur],$A43,Hraefnaskra[Kostnaður (kr)])</f>
        <v>0</v>
      </c>
      <c r="H43" s="186" t="str">
        <f t="shared" ref="H43:H74" si="10">IFERROR(G43/B43,"")</f>
        <v/>
      </c>
      <c r="I43" s="186" t="str">
        <f t="shared" ref="I43:I74" si="11">IFERROR(H43*$B$7,"")</f>
        <v/>
      </c>
      <c r="J43" s="185" t="str">
        <f t="shared" ref="J43:J74" si="12">IFERROR(I43/$B$4,"")</f>
        <v/>
      </c>
      <c r="K43" s="187" t="str">
        <f t="shared" ref="K43:K77" si="13">IF(D43="","",IF(D43&gt;=$B$8,"Já","Nei"))</f>
        <v/>
      </c>
      <c r="L43" s="187" t="str">
        <f t="shared" ref="L43:L77" si="14">IF(J43="","",IF(J43&lt;=$B$5,"Já","Nei"))</f>
        <v/>
      </c>
      <c r="M43" s="187" t="str">
        <f t="shared" ref="M43:M74" si="15">IF(K43="","",IF(AND(K43="Já",L43="Já"),"Í lagi",IF(L43="Nei","Bæta við grænmeti – lækka próteinkostnað","Undir grænmetismarkmiði")))</f>
        <v/>
      </c>
    </row>
    <row r="44" spans="1:13">
      <c r="A44" s="183" t="s">
        <v>1968</v>
      </c>
      <c r="B44" s="184">
        <f>SUMIF(Hraefnaskra[Réttur],$A44,Hraefnaskra[Magn (g)])/1000</f>
        <v>0</v>
      </c>
      <c r="C44" s="184">
        <f>(SUMIFS(Hraefnaskra[Magn (g)],Hraefnaskra[Réttur],$A44,Hraefnaskra[Vöruflokkur],"Grænmeti*")+SUMIFS(Hraefnaskra[Magn (g)],Hraefnaskra[Réttur],$A44,Hraefnaskra[Vöruflokkur],"Ávextir*")+SUMIFS(Hraefnaskra[Magn (g)],Hraefnaskra[Réttur],$A44,Hraefnaskra[Vöruflokkur],"Frosnar blöndur*"))/1000</f>
        <v>0</v>
      </c>
      <c r="D44" s="185" t="str">
        <f t="shared" si="8"/>
        <v/>
      </c>
      <c r="E44" s="184">
        <f>(SUMIFS(Hraefnaskra[Magn (g)],Hraefnaskra[Réttur],$A44,Hraefnaskra[Vöruflokkur],"Kjöt*")+SUMIFS(Hraefnaskra[Magn (g)],Hraefnaskra[Réttur],$A44,Hraefnaskra[Vöruflokkur],"Fiskur*")+SUMIFS(Hraefnaskra[Magn (g)],Hraefnaskra[Réttur],$A44,Hraefnaskra[Vöruflokkur],"Plöntubasað*"))/1000</f>
        <v>0</v>
      </c>
      <c r="F44" s="185" t="str">
        <f t="shared" si="9"/>
        <v/>
      </c>
      <c r="G44" s="186">
        <f>SUMIF(Hraefnaskra[Réttur],$A44,Hraefnaskra[Kostnaður (kr)])</f>
        <v>0</v>
      </c>
      <c r="H44" s="186" t="str">
        <f t="shared" si="10"/>
        <v/>
      </c>
      <c r="I44" s="186" t="str">
        <f t="shared" si="11"/>
        <v/>
      </c>
      <c r="J44" s="185" t="str">
        <f t="shared" si="12"/>
        <v/>
      </c>
      <c r="K44" s="187" t="str">
        <f t="shared" si="13"/>
        <v/>
      </c>
      <c r="L44" s="187" t="str">
        <f t="shared" si="14"/>
        <v/>
      </c>
      <c r="M44" s="187" t="str">
        <f t="shared" si="15"/>
        <v/>
      </c>
    </row>
    <row r="45" spans="1:13">
      <c r="A45" s="183" t="s">
        <v>1978</v>
      </c>
      <c r="B45" s="184">
        <f>SUMIF(Hraefnaskra[Réttur],$A45,Hraefnaskra[Magn (g)])/1000</f>
        <v>0</v>
      </c>
      <c r="C45" s="184">
        <f>(SUMIFS(Hraefnaskra[Magn (g)],Hraefnaskra[Réttur],$A45,Hraefnaskra[Vöruflokkur],"Grænmeti*")+SUMIFS(Hraefnaskra[Magn (g)],Hraefnaskra[Réttur],$A45,Hraefnaskra[Vöruflokkur],"Ávextir*")+SUMIFS(Hraefnaskra[Magn (g)],Hraefnaskra[Réttur],$A45,Hraefnaskra[Vöruflokkur],"Frosnar blöndur*"))/1000</f>
        <v>0</v>
      </c>
      <c r="D45" s="185" t="str">
        <f t="shared" si="8"/>
        <v/>
      </c>
      <c r="E45" s="184">
        <f>(SUMIFS(Hraefnaskra[Magn (g)],Hraefnaskra[Réttur],$A45,Hraefnaskra[Vöruflokkur],"Kjöt*")+SUMIFS(Hraefnaskra[Magn (g)],Hraefnaskra[Réttur],$A45,Hraefnaskra[Vöruflokkur],"Fiskur*")+SUMIFS(Hraefnaskra[Magn (g)],Hraefnaskra[Réttur],$A45,Hraefnaskra[Vöruflokkur],"Plöntubasað*"))/1000</f>
        <v>0</v>
      </c>
      <c r="F45" s="185" t="str">
        <f t="shared" si="9"/>
        <v/>
      </c>
      <c r="G45" s="186">
        <f>SUMIF(Hraefnaskra[Réttur],$A45,Hraefnaskra[Kostnaður (kr)])</f>
        <v>0</v>
      </c>
      <c r="H45" s="186" t="str">
        <f t="shared" si="10"/>
        <v/>
      </c>
      <c r="I45" s="186" t="str">
        <f t="shared" si="11"/>
        <v/>
      </c>
      <c r="J45" s="185" t="str">
        <f t="shared" si="12"/>
        <v/>
      </c>
      <c r="K45" s="187" t="str">
        <f t="shared" si="13"/>
        <v/>
      </c>
      <c r="L45" s="187" t="str">
        <f t="shared" si="14"/>
        <v/>
      </c>
      <c r="M45" s="187" t="str">
        <f t="shared" si="15"/>
        <v/>
      </c>
    </row>
    <row r="46" spans="1:13">
      <c r="A46" s="183" t="s">
        <v>5590</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1989</v>
      </c>
      <c r="B47" s="184">
        <f>SUMIF(Hraefnaskra[Réttur],$A47,Hraefnaskra[Magn (g)])/1000</f>
        <v>0</v>
      </c>
      <c r="C47" s="184">
        <f>(SUMIFS(Hraefnaskra[Magn (g)],Hraefnaskra[Réttur],$A47,Hraefnaskra[Vöruflokkur],"Grænmeti*")+SUMIFS(Hraefnaskra[Magn (g)],Hraefnaskra[Réttur],$A47,Hraefnaskra[Vöruflokkur],"Ávextir*")+SUMIFS(Hraefnaskra[Magn (g)],Hraefnaskra[Réttur],$A47,Hraefnaskra[Vöruflokkur],"Frosnar blöndur*"))/1000</f>
        <v>0</v>
      </c>
      <c r="D47" s="185" t="str">
        <f t="shared" si="8"/>
        <v/>
      </c>
      <c r="E47" s="184">
        <f>(SUMIFS(Hraefnaskra[Magn (g)],Hraefnaskra[Réttur],$A47,Hraefnaskra[Vöruflokkur],"Kjöt*")+SUMIFS(Hraefnaskra[Magn (g)],Hraefnaskra[Réttur],$A47,Hraefnaskra[Vöruflokkur],"Fiskur*")+SUMIFS(Hraefnaskra[Magn (g)],Hraefnaskra[Réttur],$A47,Hraefnaskra[Vöruflokkur],"Plöntubasað*"))/1000</f>
        <v>0</v>
      </c>
      <c r="F47" s="185" t="str">
        <f t="shared" si="9"/>
        <v/>
      </c>
      <c r="G47" s="186">
        <f>SUMIF(Hraefnaskra[Réttur],$A47,Hraefnaskra[Kostnaður (kr)])</f>
        <v>0</v>
      </c>
      <c r="H47" s="186" t="str">
        <f t="shared" si="10"/>
        <v/>
      </c>
      <c r="I47" s="186" t="str">
        <f t="shared" si="11"/>
        <v/>
      </c>
      <c r="J47" s="185" t="str">
        <f t="shared" si="12"/>
        <v/>
      </c>
      <c r="K47" s="187" t="str">
        <f t="shared" si="13"/>
        <v/>
      </c>
      <c r="L47" s="187" t="str">
        <f t="shared" si="14"/>
        <v/>
      </c>
      <c r="M47" s="187" t="str">
        <f t="shared" si="15"/>
        <v/>
      </c>
    </row>
    <row r="48" spans="1:13">
      <c r="A48" s="183" t="s">
        <v>1995</v>
      </c>
      <c r="B48" s="184">
        <f>SUMIF(Hraefnaskra[Réttur],$A48,Hraefnaskra[Magn (g)])/1000</f>
        <v>0</v>
      </c>
      <c r="C48" s="184">
        <f>(SUMIFS(Hraefnaskra[Magn (g)],Hraefnaskra[Réttur],$A48,Hraefnaskra[Vöruflokkur],"Grænmeti*")+SUMIFS(Hraefnaskra[Magn (g)],Hraefnaskra[Réttur],$A48,Hraefnaskra[Vöruflokkur],"Ávextir*")+SUMIFS(Hraefnaskra[Magn (g)],Hraefnaskra[Réttur],$A48,Hraefnaskra[Vöruflokkur],"Frosnar blöndur*"))/1000</f>
        <v>0</v>
      </c>
      <c r="D48" s="185" t="str">
        <f t="shared" si="8"/>
        <v/>
      </c>
      <c r="E48" s="184">
        <f>(SUMIFS(Hraefnaskra[Magn (g)],Hraefnaskra[Réttur],$A48,Hraefnaskra[Vöruflokkur],"Kjöt*")+SUMIFS(Hraefnaskra[Magn (g)],Hraefnaskra[Réttur],$A48,Hraefnaskra[Vöruflokkur],"Fiskur*")+SUMIFS(Hraefnaskra[Magn (g)],Hraefnaskra[Réttur],$A48,Hraefnaskra[Vöruflokkur],"Plöntubasað*"))/1000</f>
        <v>0</v>
      </c>
      <c r="F48" s="185" t="str">
        <f t="shared" si="9"/>
        <v/>
      </c>
      <c r="G48" s="186">
        <f>SUMIF(Hraefnaskra[Réttur],$A48,Hraefnaskra[Kostnaður (kr)])</f>
        <v>0</v>
      </c>
      <c r="H48" s="186" t="str">
        <f t="shared" si="10"/>
        <v/>
      </c>
      <c r="I48" s="186" t="str">
        <f t="shared" si="11"/>
        <v/>
      </c>
      <c r="J48" s="185" t="str">
        <f t="shared" si="12"/>
        <v/>
      </c>
      <c r="K48" s="187" t="str">
        <f t="shared" si="13"/>
        <v/>
      </c>
      <c r="L48" s="187" t="str">
        <f t="shared" si="14"/>
        <v/>
      </c>
      <c r="M48" s="187" t="str">
        <f t="shared" si="15"/>
        <v/>
      </c>
    </row>
    <row r="49" spans="1:13">
      <c r="A49" s="183" t="s">
        <v>2000</v>
      </c>
      <c r="B49" s="184">
        <f>SUMIF(Hraefnaskra[Réttur],$A49,Hraefnaskra[Magn (g)])/1000</f>
        <v>0</v>
      </c>
      <c r="C49" s="184">
        <f>(SUMIFS(Hraefnaskra[Magn (g)],Hraefnaskra[Réttur],$A49,Hraefnaskra[Vöruflokkur],"Grænmeti*")+SUMIFS(Hraefnaskra[Magn (g)],Hraefnaskra[Réttur],$A49,Hraefnaskra[Vöruflokkur],"Ávextir*")+SUMIFS(Hraefnaskra[Magn (g)],Hraefnaskra[Réttur],$A49,Hraefnaskra[Vöruflokkur],"Frosnar blöndur*"))/1000</f>
        <v>0</v>
      </c>
      <c r="D49" s="185" t="str">
        <f t="shared" si="8"/>
        <v/>
      </c>
      <c r="E49" s="184">
        <f>(SUMIFS(Hraefnaskra[Magn (g)],Hraefnaskra[Réttur],$A49,Hraefnaskra[Vöruflokkur],"Kjöt*")+SUMIFS(Hraefnaskra[Magn (g)],Hraefnaskra[Réttur],$A49,Hraefnaskra[Vöruflokkur],"Fiskur*")+SUMIFS(Hraefnaskra[Magn (g)],Hraefnaskra[Réttur],$A49,Hraefnaskra[Vöruflokkur],"Plöntubasað*"))/1000</f>
        <v>0</v>
      </c>
      <c r="F49" s="185" t="str">
        <f t="shared" si="9"/>
        <v/>
      </c>
      <c r="G49" s="186">
        <f>SUMIF(Hraefnaskra[Réttur],$A49,Hraefnaskra[Kostnaður (kr)])</f>
        <v>0</v>
      </c>
      <c r="H49" s="186" t="str">
        <f t="shared" si="10"/>
        <v/>
      </c>
      <c r="I49" s="186" t="str">
        <f t="shared" si="11"/>
        <v/>
      </c>
      <c r="J49" s="185" t="str">
        <f t="shared" si="12"/>
        <v/>
      </c>
      <c r="K49" s="187" t="str">
        <f t="shared" si="13"/>
        <v/>
      </c>
      <c r="L49" s="187" t="str">
        <f t="shared" si="14"/>
        <v/>
      </c>
      <c r="M49" s="187" t="str">
        <f t="shared" si="15"/>
        <v/>
      </c>
    </row>
    <row r="50" spans="1:13">
      <c r="A50" s="183" t="s">
        <v>2013</v>
      </c>
      <c r="B50" s="184">
        <f>SUMIF(Hraefnaskra[Réttur],$A50,Hraefnaskra[Magn (g)])/1000</f>
        <v>0</v>
      </c>
      <c r="C50" s="184">
        <f>(SUMIFS(Hraefnaskra[Magn (g)],Hraefnaskra[Réttur],$A50,Hraefnaskra[Vöruflokkur],"Grænmeti*")+SUMIFS(Hraefnaskra[Magn (g)],Hraefnaskra[Réttur],$A50,Hraefnaskra[Vöruflokkur],"Ávextir*")+SUMIFS(Hraefnaskra[Magn (g)],Hraefnaskra[Réttur],$A50,Hraefnaskra[Vöruflokkur],"Frosnar blöndur*"))/1000</f>
        <v>0</v>
      </c>
      <c r="D50" s="185" t="str">
        <f t="shared" si="8"/>
        <v/>
      </c>
      <c r="E50" s="184">
        <f>(SUMIFS(Hraefnaskra[Magn (g)],Hraefnaskra[Réttur],$A50,Hraefnaskra[Vöruflokkur],"Kjöt*")+SUMIFS(Hraefnaskra[Magn (g)],Hraefnaskra[Réttur],$A50,Hraefnaskra[Vöruflokkur],"Fiskur*")+SUMIFS(Hraefnaskra[Magn (g)],Hraefnaskra[Réttur],$A50,Hraefnaskra[Vöruflokkur],"Plöntubasað*"))/1000</f>
        <v>0</v>
      </c>
      <c r="F50" s="185" t="str">
        <f t="shared" si="9"/>
        <v/>
      </c>
      <c r="G50" s="186">
        <f>SUMIF(Hraefnaskra[Réttur],$A50,Hraefnaskra[Kostnaður (kr)])</f>
        <v>0</v>
      </c>
      <c r="H50" s="186" t="str">
        <f t="shared" si="10"/>
        <v/>
      </c>
      <c r="I50" s="186" t="str">
        <f t="shared" si="11"/>
        <v/>
      </c>
      <c r="J50" s="185" t="str">
        <f t="shared" si="12"/>
        <v/>
      </c>
      <c r="K50" s="187" t="str">
        <f t="shared" si="13"/>
        <v/>
      </c>
      <c r="L50" s="187" t="str">
        <f t="shared" si="14"/>
        <v/>
      </c>
      <c r="M50" s="187" t="str">
        <f t="shared" si="15"/>
        <v/>
      </c>
    </row>
    <row r="51" spans="1:13">
      <c r="A51" s="183" t="s">
        <v>2018</v>
      </c>
      <c r="B51" s="184">
        <f>SUMIF(Hraefnaskra[Réttur],$A51,Hraefnaskra[Magn (g)])/1000</f>
        <v>0</v>
      </c>
      <c r="C51" s="184">
        <f>(SUMIFS(Hraefnaskra[Magn (g)],Hraefnaskra[Réttur],$A51,Hraefnaskra[Vöruflokkur],"Grænmeti*")+SUMIFS(Hraefnaskra[Magn (g)],Hraefnaskra[Réttur],$A51,Hraefnaskra[Vöruflokkur],"Ávextir*")+SUMIFS(Hraefnaskra[Magn (g)],Hraefnaskra[Réttur],$A51,Hraefnaskra[Vöruflokkur],"Frosnar blöndur*"))/1000</f>
        <v>0</v>
      </c>
      <c r="D51" s="185" t="str">
        <f t="shared" si="8"/>
        <v/>
      </c>
      <c r="E51" s="184">
        <f>(SUMIFS(Hraefnaskra[Magn (g)],Hraefnaskra[Réttur],$A51,Hraefnaskra[Vöruflokkur],"Kjöt*")+SUMIFS(Hraefnaskra[Magn (g)],Hraefnaskra[Réttur],$A51,Hraefnaskra[Vöruflokkur],"Fiskur*")+SUMIFS(Hraefnaskra[Magn (g)],Hraefnaskra[Réttur],$A51,Hraefnaskra[Vöruflokkur],"Plöntubasað*"))/1000</f>
        <v>0</v>
      </c>
      <c r="F51" s="185" t="str">
        <f t="shared" si="9"/>
        <v/>
      </c>
      <c r="G51" s="186">
        <f>SUMIF(Hraefnaskra[Réttur],$A51,Hraefnaskra[Kostnaður (kr)])</f>
        <v>0</v>
      </c>
      <c r="H51" s="186" t="str">
        <f t="shared" si="10"/>
        <v/>
      </c>
      <c r="I51" s="186" t="str">
        <f t="shared" si="11"/>
        <v/>
      </c>
      <c r="J51" s="185" t="str">
        <f t="shared" si="12"/>
        <v/>
      </c>
      <c r="K51" s="187" t="str">
        <f t="shared" si="13"/>
        <v/>
      </c>
      <c r="L51" s="187" t="str">
        <f t="shared" si="14"/>
        <v/>
      </c>
      <c r="M51" s="187" t="str">
        <f t="shared" si="15"/>
        <v/>
      </c>
    </row>
    <row r="52" spans="1:13">
      <c r="A52" s="183" t="s">
        <v>2023</v>
      </c>
      <c r="B52" s="184">
        <f>SUMIF(Hraefnaskra[Réttur],$A52,Hraefnaskra[Magn (g)])/1000</f>
        <v>0</v>
      </c>
      <c r="C52" s="184">
        <f>(SUMIFS(Hraefnaskra[Magn (g)],Hraefnaskra[Réttur],$A52,Hraefnaskra[Vöruflokkur],"Grænmeti*")+SUMIFS(Hraefnaskra[Magn (g)],Hraefnaskra[Réttur],$A52,Hraefnaskra[Vöruflokkur],"Ávextir*")+SUMIFS(Hraefnaskra[Magn (g)],Hraefnaskra[Réttur],$A52,Hraefnaskra[Vöruflokkur],"Frosnar blöndur*"))/1000</f>
        <v>0</v>
      </c>
      <c r="D52" s="185" t="str">
        <f t="shared" si="8"/>
        <v/>
      </c>
      <c r="E52" s="184">
        <f>(SUMIFS(Hraefnaskra[Magn (g)],Hraefnaskra[Réttur],$A52,Hraefnaskra[Vöruflokkur],"Kjöt*")+SUMIFS(Hraefnaskra[Magn (g)],Hraefnaskra[Réttur],$A52,Hraefnaskra[Vöruflokkur],"Fiskur*")+SUMIFS(Hraefnaskra[Magn (g)],Hraefnaskra[Réttur],$A52,Hraefnaskra[Vöruflokkur],"Plöntubasað*"))/1000</f>
        <v>0</v>
      </c>
      <c r="F52" s="185" t="str">
        <f t="shared" si="9"/>
        <v/>
      </c>
      <c r="G52" s="186">
        <f>SUMIF(Hraefnaskra[Réttur],$A52,Hraefnaskra[Kostnaður (kr)])</f>
        <v>0</v>
      </c>
      <c r="H52" s="186" t="str">
        <f t="shared" si="10"/>
        <v/>
      </c>
      <c r="I52" s="186" t="str">
        <f t="shared" si="11"/>
        <v/>
      </c>
      <c r="J52" s="185" t="str">
        <f t="shared" si="12"/>
        <v/>
      </c>
      <c r="K52" s="187" t="str">
        <f t="shared" si="13"/>
        <v/>
      </c>
      <c r="L52" s="187" t="str">
        <f t="shared" si="14"/>
        <v/>
      </c>
      <c r="M52" s="187" t="str">
        <f t="shared" si="15"/>
        <v/>
      </c>
    </row>
    <row r="53" spans="1:13">
      <c r="A53" s="183" t="s">
        <v>2028</v>
      </c>
      <c r="B53" s="184">
        <f>SUMIF(Hraefnaskra[Réttur],$A53,Hraefnaskra[Magn (g)])/1000</f>
        <v>0</v>
      </c>
      <c r="C53" s="184">
        <f>(SUMIFS(Hraefnaskra[Magn (g)],Hraefnaskra[Réttur],$A53,Hraefnaskra[Vöruflokkur],"Grænmeti*")+SUMIFS(Hraefnaskra[Magn (g)],Hraefnaskra[Réttur],$A53,Hraefnaskra[Vöruflokkur],"Ávextir*")+SUMIFS(Hraefnaskra[Magn (g)],Hraefnaskra[Réttur],$A53,Hraefnaskra[Vöruflokkur],"Frosnar blöndur*"))/1000</f>
        <v>0</v>
      </c>
      <c r="D53" s="185" t="str">
        <f t="shared" si="8"/>
        <v/>
      </c>
      <c r="E53" s="184">
        <f>(SUMIFS(Hraefnaskra[Magn (g)],Hraefnaskra[Réttur],$A53,Hraefnaskra[Vöruflokkur],"Kjöt*")+SUMIFS(Hraefnaskra[Magn (g)],Hraefnaskra[Réttur],$A53,Hraefnaskra[Vöruflokkur],"Fiskur*")+SUMIFS(Hraefnaskra[Magn (g)],Hraefnaskra[Réttur],$A53,Hraefnaskra[Vöruflokkur],"Plöntubasað*"))/1000</f>
        <v>0</v>
      </c>
      <c r="F53" s="185" t="str">
        <f t="shared" si="9"/>
        <v/>
      </c>
      <c r="G53" s="186">
        <f>SUMIF(Hraefnaskra[Réttur],$A53,Hraefnaskra[Kostnaður (kr)])</f>
        <v>0</v>
      </c>
      <c r="H53" s="186" t="str">
        <f t="shared" si="10"/>
        <v/>
      </c>
      <c r="I53" s="186" t="str">
        <f t="shared" si="11"/>
        <v/>
      </c>
      <c r="J53" s="185" t="str">
        <f t="shared" si="12"/>
        <v/>
      </c>
      <c r="K53" s="187" t="str">
        <f t="shared" si="13"/>
        <v/>
      </c>
      <c r="L53" s="187" t="str">
        <f t="shared" si="14"/>
        <v/>
      </c>
      <c r="M53" s="187" t="str">
        <f t="shared" si="15"/>
        <v/>
      </c>
    </row>
    <row r="54" spans="1:13">
      <c r="A54" s="183" t="s">
        <v>2034</v>
      </c>
      <c r="B54" s="184">
        <f>SUMIF(Hraefnaskra[Réttur],$A54,Hraefnaskra[Magn (g)])/1000</f>
        <v>0</v>
      </c>
      <c r="C54" s="184">
        <f>(SUMIFS(Hraefnaskra[Magn (g)],Hraefnaskra[Réttur],$A54,Hraefnaskra[Vöruflokkur],"Grænmeti*")+SUMIFS(Hraefnaskra[Magn (g)],Hraefnaskra[Réttur],$A54,Hraefnaskra[Vöruflokkur],"Ávextir*")+SUMIFS(Hraefnaskra[Magn (g)],Hraefnaskra[Réttur],$A54,Hraefnaskra[Vöruflokkur],"Frosnar blöndur*"))/1000</f>
        <v>0</v>
      </c>
      <c r="D54" s="185" t="str">
        <f t="shared" si="8"/>
        <v/>
      </c>
      <c r="E54" s="184">
        <f>(SUMIFS(Hraefnaskra[Magn (g)],Hraefnaskra[Réttur],$A54,Hraefnaskra[Vöruflokkur],"Kjöt*")+SUMIFS(Hraefnaskra[Magn (g)],Hraefnaskra[Réttur],$A54,Hraefnaskra[Vöruflokkur],"Fiskur*")+SUMIFS(Hraefnaskra[Magn (g)],Hraefnaskra[Réttur],$A54,Hraefnaskra[Vöruflokkur],"Plöntubasað*"))/1000</f>
        <v>0</v>
      </c>
      <c r="F54" s="185" t="str">
        <f t="shared" si="9"/>
        <v/>
      </c>
      <c r="G54" s="186">
        <f>SUMIF(Hraefnaskra[Réttur],$A54,Hraefnaskra[Kostnaður (kr)])</f>
        <v>0</v>
      </c>
      <c r="H54" s="186" t="str">
        <f t="shared" si="10"/>
        <v/>
      </c>
      <c r="I54" s="186" t="str">
        <f t="shared" si="11"/>
        <v/>
      </c>
      <c r="J54" s="185" t="str">
        <f t="shared" si="12"/>
        <v/>
      </c>
      <c r="K54" s="187" t="str">
        <f t="shared" si="13"/>
        <v/>
      </c>
      <c r="L54" s="187" t="str">
        <f t="shared" si="14"/>
        <v/>
      </c>
      <c r="M54" s="187" t="str">
        <f t="shared" si="15"/>
        <v/>
      </c>
    </row>
    <row r="55" spans="1:13">
      <c r="A55" s="183" t="s">
        <v>2040</v>
      </c>
      <c r="B55" s="184">
        <f>SUMIF(Hraefnaskra[Réttur],$A55,Hraefnaskra[Magn (g)])/1000</f>
        <v>0</v>
      </c>
      <c r="C55" s="184">
        <f>(SUMIFS(Hraefnaskra[Magn (g)],Hraefnaskra[Réttur],$A55,Hraefnaskra[Vöruflokkur],"Grænmeti*")+SUMIFS(Hraefnaskra[Magn (g)],Hraefnaskra[Réttur],$A55,Hraefnaskra[Vöruflokkur],"Ávextir*")+SUMIFS(Hraefnaskra[Magn (g)],Hraefnaskra[Réttur],$A55,Hraefnaskra[Vöruflokkur],"Frosnar blöndur*"))/1000</f>
        <v>0</v>
      </c>
      <c r="D55" s="185" t="str">
        <f t="shared" si="8"/>
        <v/>
      </c>
      <c r="E55" s="184">
        <f>(SUMIFS(Hraefnaskra[Magn (g)],Hraefnaskra[Réttur],$A55,Hraefnaskra[Vöruflokkur],"Kjöt*")+SUMIFS(Hraefnaskra[Magn (g)],Hraefnaskra[Réttur],$A55,Hraefnaskra[Vöruflokkur],"Fiskur*")+SUMIFS(Hraefnaskra[Magn (g)],Hraefnaskra[Réttur],$A55,Hraefnaskra[Vöruflokkur],"Plöntubasað*"))/1000</f>
        <v>0</v>
      </c>
      <c r="F55" s="185" t="str">
        <f t="shared" si="9"/>
        <v/>
      </c>
      <c r="G55" s="186">
        <f>SUMIF(Hraefnaskra[Réttur],$A55,Hraefnaskra[Kostnaður (kr)])</f>
        <v>0</v>
      </c>
      <c r="H55" s="186" t="str">
        <f t="shared" si="10"/>
        <v/>
      </c>
      <c r="I55" s="186" t="str">
        <f t="shared" si="11"/>
        <v/>
      </c>
      <c r="J55" s="185" t="str">
        <f t="shared" si="12"/>
        <v/>
      </c>
      <c r="K55" s="187" t="str">
        <f t="shared" si="13"/>
        <v/>
      </c>
      <c r="L55" s="187" t="str">
        <f t="shared" si="14"/>
        <v/>
      </c>
      <c r="M55" s="187" t="str">
        <f t="shared" si="15"/>
        <v/>
      </c>
    </row>
    <row r="56" spans="1:13">
      <c r="A56" s="183" t="s">
        <v>2046</v>
      </c>
      <c r="B56" s="184">
        <f>SUMIF(Hraefnaskra[Réttur],$A56,Hraefnaskra[Magn (g)])/1000</f>
        <v>0</v>
      </c>
      <c r="C56" s="184">
        <f>(SUMIFS(Hraefnaskra[Magn (g)],Hraefnaskra[Réttur],$A56,Hraefnaskra[Vöruflokkur],"Grænmeti*")+SUMIFS(Hraefnaskra[Magn (g)],Hraefnaskra[Réttur],$A56,Hraefnaskra[Vöruflokkur],"Ávextir*")+SUMIFS(Hraefnaskra[Magn (g)],Hraefnaskra[Réttur],$A56,Hraefnaskra[Vöruflokkur],"Frosnar blöndur*"))/1000</f>
        <v>0</v>
      </c>
      <c r="D56" s="185" t="str">
        <f t="shared" si="8"/>
        <v/>
      </c>
      <c r="E56" s="184">
        <f>(SUMIFS(Hraefnaskra[Magn (g)],Hraefnaskra[Réttur],$A56,Hraefnaskra[Vöruflokkur],"Kjöt*")+SUMIFS(Hraefnaskra[Magn (g)],Hraefnaskra[Réttur],$A56,Hraefnaskra[Vöruflokkur],"Fiskur*")+SUMIFS(Hraefnaskra[Magn (g)],Hraefnaskra[Réttur],$A56,Hraefnaskra[Vöruflokkur],"Plöntubasað*"))/1000</f>
        <v>0</v>
      </c>
      <c r="F56" s="185" t="str">
        <f t="shared" si="9"/>
        <v/>
      </c>
      <c r="G56" s="186">
        <f>SUMIF(Hraefnaskra[Réttur],$A56,Hraefnaskra[Kostnaður (kr)])</f>
        <v>0</v>
      </c>
      <c r="H56" s="186" t="str">
        <f t="shared" si="10"/>
        <v/>
      </c>
      <c r="I56" s="186" t="str">
        <f t="shared" si="11"/>
        <v/>
      </c>
      <c r="J56" s="185" t="str">
        <f t="shared" si="12"/>
        <v/>
      </c>
      <c r="K56" s="187" t="str">
        <f t="shared" si="13"/>
        <v/>
      </c>
      <c r="L56" s="187" t="str">
        <f t="shared" si="14"/>
        <v/>
      </c>
      <c r="M56" s="187" t="str">
        <f t="shared" si="15"/>
        <v/>
      </c>
    </row>
    <row r="57" spans="1:13">
      <c r="A57" s="183" t="s">
        <v>2052</v>
      </c>
      <c r="B57" s="184">
        <f>SUMIF(Hraefnaskra[Réttur],$A57,Hraefnaskra[Magn (g)])/1000</f>
        <v>0</v>
      </c>
      <c r="C57" s="184">
        <f>(SUMIFS(Hraefnaskra[Magn (g)],Hraefnaskra[Réttur],$A57,Hraefnaskra[Vöruflokkur],"Grænmeti*")+SUMIFS(Hraefnaskra[Magn (g)],Hraefnaskra[Réttur],$A57,Hraefnaskra[Vöruflokkur],"Ávextir*")+SUMIFS(Hraefnaskra[Magn (g)],Hraefnaskra[Réttur],$A57,Hraefnaskra[Vöruflokkur],"Frosnar blöndur*"))/1000</f>
        <v>0</v>
      </c>
      <c r="D57" s="185" t="str">
        <f t="shared" si="8"/>
        <v/>
      </c>
      <c r="E57" s="184">
        <f>(SUMIFS(Hraefnaskra[Magn (g)],Hraefnaskra[Réttur],$A57,Hraefnaskra[Vöruflokkur],"Kjöt*")+SUMIFS(Hraefnaskra[Magn (g)],Hraefnaskra[Réttur],$A57,Hraefnaskra[Vöruflokkur],"Fiskur*")+SUMIFS(Hraefnaskra[Magn (g)],Hraefnaskra[Réttur],$A57,Hraefnaskra[Vöruflokkur],"Plöntubasað*"))/1000</f>
        <v>0</v>
      </c>
      <c r="F57" s="185" t="str">
        <f t="shared" si="9"/>
        <v/>
      </c>
      <c r="G57" s="186">
        <f>SUMIF(Hraefnaskra[Réttur],$A57,Hraefnaskra[Kostnaður (kr)])</f>
        <v>0</v>
      </c>
      <c r="H57" s="186" t="str">
        <f t="shared" si="10"/>
        <v/>
      </c>
      <c r="I57" s="186" t="str">
        <f t="shared" si="11"/>
        <v/>
      </c>
      <c r="J57" s="185" t="str">
        <f t="shared" si="12"/>
        <v/>
      </c>
      <c r="K57" s="187" t="str">
        <f t="shared" si="13"/>
        <v/>
      </c>
      <c r="L57" s="187" t="str">
        <f t="shared" si="14"/>
        <v/>
      </c>
      <c r="M57" s="187" t="str">
        <f t="shared" si="15"/>
        <v/>
      </c>
    </row>
    <row r="58" spans="1:13">
      <c r="A58" s="183" t="s">
        <v>2057</v>
      </c>
      <c r="B58" s="184">
        <f>SUMIF(Hraefnaskra[Réttur],$A58,Hraefnaskra[Magn (g)])/1000</f>
        <v>0</v>
      </c>
      <c r="C58" s="184">
        <f>(SUMIFS(Hraefnaskra[Magn (g)],Hraefnaskra[Réttur],$A58,Hraefnaskra[Vöruflokkur],"Grænmeti*")+SUMIFS(Hraefnaskra[Magn (g)],Hraefnaskra[Réttur],$A58,Hraefnaskra[Vöruflokkur],"Ávextir*")+SUMIFS(Hraefnaskra[Magn (g)],Hraefnaskra[Réttur],$A58,Hraefnaskra[Vöruflokkur],"Frosnar blöndur*"))/1000</f>
        <v>0</v>
      </c>
      <c r="D58" s="185" t="str">
        <f t="shared" si="8"/>
        <v/>
      </c>
      <c r="E58" s="184">
        <f>(SUMIFS(Hraefnaskra[Magn (g)],Hraefnaskra[Réttur],$A58,Hraefnaskra[Vöruflokkur],"Kjöt*")+SUMIFS(Hraefnaskra[Magn (g)],Hraefnaskra[Réttur],$A58,Hraefnaskra[Vöruflokkur],"Fiskur*")+SUMIFS(Hraefnaskra[Magn (g)],Hraefnaskra[Réttur],$A58,Hraefnaskra[Vöruflokkur],"Plöntubasað*"))/1000</f>
        <v>0</v>
      </c>
      <c r="F58" s="185" t="str">
        <f t="shared" si="9"/>
        <v/>
      </c>
      <c r="G58" s="186">
        <f>SUMIF(Hraefnaskra[Réttur],$A58,Hraefnaskra[Kostnaður (kr)])</f>
        <v>0</v>
      </c>
      <c r="H58" s="186" t="str">
        <f t="shared" si="10"/>
        <v/>
      </c>
      <c r="I58" s="186" t="str">
        <f t="shared" si="11"/>
        <v/>
      </c>
      <c r="J58" s="185" t="str">
        <f t="shared" si="12"/>
        <v/>
      </c>
      <c r="K58" s="187" t="str">
        <f t="shared" si="13"/>
        <v/>
      </c>
      <c r="L58" s="187" t="str">
        <f t="shared" si="14"/>
        <v/>
      </c>
      <c r="M58" s="187" t="str">
        <f t="shared" si="15"/>
        <v/>
      </c>
    </row>
    <row r="59" spans="1:13">
      <c r="A59" s="183" t="s">
        <v>2063</v>
      </c>
      <c r="B59" s="184">
        <f>SUMIF(Hraefnaskra[Réttur],$A59,Hraefnaskra[Magn (g)])/1000</f>
        <v>0</v>
      </c>
      <c r="C59" s="184">
        <f>(SUMIFS(Hraefnaskra[Magn (g)],Hraefnaskra[Réttur],$A59,Hraefnaskra[Vöruflokkur],"Grænmeti*")+SUMIFS(Hraefnaskra[Magn (g)],Hraefnaskra[Réttur],$A59,Hraefnaskra[Vöruflokkur],"Ávextir*")+SUMIFS(Hraefnaskra[Magn (g)],Hraefnaskra[Réttur],$A59,Hraefnaskra[Vöruflokkur],"Frosnar blöndur*"))/1000</f>
        <v>0</v>
      </c>
      <c r="D59" s="185" t="str">
        <f t="shared" si="8"/>
        <v/>
      </c>
      <c r="E59" s="184">
        <f>(SUMIFS(Hraefnaskra[Magn (g)],Hraefnaskra[Réttur],$A59,Hraefnaskra[Vöruflokkur],"Kjöt*")+SUMIFS(Hraefnaskra[Magn (g)],Hraefnaskra[Réttur],$A59,Hraefnaskra[Vöruflokkur],"Fiskur*")+SUMIFS(Hraefnaskra[Magn (g)],Hraefnaskra[Réttur],$A59,Hraefnaskra[Vöruflokkur],"Plöntubasað*"))/1000</f>
        <v>0</v>
      </c>
      <c r="F59" s="185" t="str">
        <f t="shared" si="9"/>
        <v/>
      </c>
      <c r="G59" s="186">
        <f>SUMIF(Hraefnaskra[Réttur],$A59,Hraefnaskra[Kostnaður (kr)])</f>
        <v>0</v>
      </c>
      <c r="H59" s="186" t="str">
        <f t="shared" si="10"/>
        <v/>
      </c>
      <c r="I59" s="186" t="str">
        <f t="shared" si="11"/>
        <v/>
      </c>
      <c r="J59" s="185" t="str">
        <f t="shared" si="12"/>
        <v/>
      </c>
      <c r="K59" s="187" t="str">
        <f t="shared" si="13"/>
        <v/>
      </c>
      <c r="L59" s="187" t="str">
        <f t="shared" si="14"/>
        <v/>
      </c>
      <c r="M59" s="187" t="str">
        <f t="shared" si="15"/>
        <v/>
      </c>
    </row>
    <row r="60" spans="1:13">
      <c r="A60" s="183" t="s">
        <v>2069</v>
      </c>
      <c r="B60" s="184">
        <f>SUMIF(Hraefnaskra[Réttur],$A60,Hraefnaskra[Magn (g)])/1000</f>
        <v>0</v>
      </c>
      <c r="C60" s="184">
        <f>(SUMIFS(Hraefnaskra[Magn (g)],Hraefnaskra[Réttur],$A60,Hraefnaskra[Vöruflokkur],"Grænmeti*")+SUMIFS(Hraefnaskra[Magn (g)],Hraefnaskra[Réttur],$A60,Hraefnaskra[Vöruflokkur],"Ávextir*")+SUMIFS(Hraefnaskra[Magn (g)],Hraefnaskra[Réttur],$A60,Hraefnaskra[Vöruflokkur],"Frosnar blöndur*"))/1000</f>
        <v>0</v>
      </c>
      <c r="D60" s="185" t="str">
        <f t="shared" si="8"/>
        <v/>
      </c>
      <c r="E60" s="184">
        <f>(SUMIFS(Hraefnaskra[Magn (g)],Hraefnaskra[Réttur],$A60,Hraefnaskra[Vöruflokkur],"Kjöt*")+SUMIFS(Hraefnaskra[Magn (g)],Hraefnaskra[Réttur],$A60,Hraefnaskra[Vöruflokkur],"Fiskur*")+SUMIFS(Hraefnaskra[Magn (g)],Hraefnaskra[Réttur],$A60,Hraefnaskra[Vöruflokkur],"Plöntubasað*"))/1000</f>
        <v>0</v>
      </c>
      <c r="F60" s="185" t="str">
        <f t="shared" si="9"/>
        <v/>
      </c>
      <c r="G60" s="186">
        <f>SUMIF(Hraefnaskra[Réttur],$A60,Hraefnaskra[Kostnaður (kr)])</f>
        <v>0</v>
      </c>
      <c r="H60" s="186" t="str">
        <f t="shared" si="10"/>
        <v/>
      </c>
      <c r="I60" s="186" t="str">
        <f t="shared" si="11"/>
        <v/>
      </c>
      <c r="J60" s="185" t="str">
        <f t="shared" si="12"/>
        <v/>
      </c>
      <c r="K60" s="187" t="str">
        <f t="shared" si="13"/>
        <v/>
      </c>
      <c r="L60" s="187" t="str">
        <f t="shared" si="14"/>
        <v/>
      </c>
      <c r="M60" s="187" t="str">
        <f t="shared" si="15"/>
        <v/>
      </c>
    </row>
    <row r="61" spans="1:13">
      <c r="A61" s="183" t="s">
        <v>2074</v>
      </c>
      <c r="B61" s="184">
        <f>SUMIF(Hraefnaskra[Réttur],$A61,Hraefnaskra[Magn (g)])/1000</f>
        <v>0</v>
      </c>
      <c r="C61" s="184">
        <f>(SUMIFS(Hraefnaskra[Magn (g)],Hraefnaskra[Réttur],$A61,Hraefnaskra[Vöruflokkur],"Grænmeti*")+SUMIFS(Hraefnaskra[Magn (g)],Hraefnaskra[Réttur],$A61,Hraefnaskra[Vöruflokkur],"Ávextir*")+SUMIFS(Hraefnaskra[Magn (g)],Hraefnaskra[Réttur],$A61,Hraefnaskra[Vöruflokkur],"Frosnar blöndur*"))/1000</f>
        <v>0</v>
      </c>
      <c r="D61" s="185" t="str">
        <f t="shared" si="8"/>
        <v/>
      </c>
      <c r="E61" s="184">
        <f>(SUMIFS(Hraefnaskra[Magn (g)],Hraefnaskra[Réttur],$A61,Hraefnaskra[Vöruflokkur],"Kjöt*")+SUMIFS(Hraefnaskra[Magn (g)],Hraefnaskra[Réttur],$A61,Hraefnaskra[Vöruflokkur],"Fiskur*")+SUMIFS(Hraefnaskra[Magn (g)],Hraefnaskra[Réttur],$A61,Hraefnaskra[Vöruflokkur],"Plöntubasað*"))/1000</f>
        <v>0</v>
      </c>
      <c r="F61" s="185" t="str">
        <f t="shared" si="9"/>
        <v/>
      </c>
      <c r="G61" s="186">
        <f>SUMIF(Hraefnaskra[Réttur],$A61,Hraefnaskra[Kostnaður (kr)])</f>
        <v>0</v>
      </c>
      <c r="H61" s="186" t="str">
        <f t="shared" si="10"/>
        <v/>
      </c>
      <c r="I61" s="186" t="str">
        <f t="shared" si="11"/>
        <v/>
      </c>
      <c r="J61" s="185" t="str">
        <f t="shared" si="12"/>
        <v/>
      </c>
      <c r="K61" s="187" t="str">
        <f t="shared" si="13"/>
        <v/>
      </c>
      <c r="L61" s="187" t="str">
        <f t="shared" si="14"/>
        <v/>
      </c>
      <c r="M61" s="187" t="str">
        <f t="shared" si="15"/>
        <v/>
      </c>
    </row>
    <row r="62" spans="1:13">
      <c r="A62" s="183" t="s">
        <v>2079</v>
      </c>
      <c r="B62" s="184">
        <f>SUMIF(Hraefnaskra[Réttur],$A62,Hraefnaskra[Magn (g)])/1000</f>
        <v>0</v>
      </c>
      <c r="C62" s="184">
        <f>(SUMIFS(Hraefnaskra[Magn (g)],Hraefnaskra[Réttur],$A62,Hraefnaskra[Vöruflokkur],"Grænmeti*")+SUMIFS(Hraefnaskra[Magn (g)],Hraefnaskra[Réttur],$A62,Hraefnaskra[Vöruflokkur],"Ávextir*")+SUMIFS(Hraefnaskra[Magn (g)],Hraefnaskra[Réttur],$A62,Hraefnaskra[Vöruflokkur],"Frosnar blöndur*"))/1000</f>
        <v>0</v>
      </c>
      <c r="D62" s="185" t="str">
        <f t="shared" si="8"/>
        <v/>
      </c>
      <c r="E62" s="184">
        <f>(SUMIFS(Hraefnaskra[Magn (g)],Hraefnaskra[Réttur],$A62,Hraefnaskra[Vöruflokkur],"Kjöt*")+SUMIFS(Hraefnaskra[Magn (g)],Hraefnaskra[Réttur],$A62,Hraefnaskra[Vöruflokkur],"Fiskur*")+SUMIFS(Hraefnaskra[Magn (g)],Hraefnaskra[Réttur],$A62,Hraefnaskra[Vöruflokkur],"Plöntubasað*"))/1000</f>
        <v>0</v>
      </c>
      <c r="F62" s="185" t="str">
        <f t="shared" si="9"/>
        <v/>
      </c>
      <c r="G62" s="186">
        <f>SUMIF(Hraefnaskra[Réttur],$A62,Hraefnaskra[Kostnaður (kr)])</f>
        <v>0</v>
      </c>
      <c r="H62" s="186" t="str">
        <f t="shared" si="10"/>
        <v/>
      </c>
      <c r="I62" s="186" t="str">
        <f t="shared" si="11"/>
        <v/>
      </c>
      <c r="J62" s="185" t="str">
        <f t="shared" si="12"/>
        <v/>
      </c>
      <c r="K62" s="187" t="str">
        <f t="shared" si="13"/>
        <v/>
      </c>
      <c r="L62" s="187" t="str">
        <f t="shared" si="14"/>
        <v/>
      </c>
      <c r="M62" s="187" t="str">
        <f t="shared" si="15"/>
        <v/>
      </c>
    </row>
    <row r="63" spans="1:13">
      <c r="A63" s="183" t="s">
        <v>2086</v>
      </c>
      <c r="B63" s="184">
        <f>SUMIF(Hraefnaskra[Réttur],$A63,Hraefnaskra[Magn (g)])/1000</f>
        <v>0</v>
      </c>
      <c r="C63" s="184">
        <f>(SUMIFS(Hraefnaskra[Magn (g)],Hraefnaskra[Réttur],$A63,Hraefnaskra[Vöruflokkur],"Grænmeti*")+SUMIFS(Hraefnaskra[Magn (g)],Hraefnaskra[Réttur],$A63,Hraefnaskra[Vöruflokkur],"Ávextir*")+SUMIFS(Hraefnaskra[Magn (g)],Hraefnaskra[Réttur],$A63,Hraefnaskra[Vöruflokkur],"Frosnar blöndur*"))/1000</f>
        <v>0</v>
      </c>
      <c r="D63" s="185" t="str">
        <f t="shared" si="8"/>
        <v/>
      </c>
      <c r="E63" s="184">
        <f>(SUMIFS(Hraefnaskra[Magn (g)],Hraefnaskra[Réttur],$A63,Hraefnaskra[Vöruflokkur],"Kjöt*")+SUMIFS(Hraefnaskra[Magn (g)],Hraefnaskra[Réttur],$A63,Hraefnaskra[Vöruflokkur],"Fiskur*")+SUMIFS(Hraefnaskra[Magn (g)],Hraefnaskra[Réttur],$A63,Hraefnaskra[Vöruflokkur],"Plöntubasað*"))/1000</f>
        <v>0</v>
      </c>
      <c r="F63" s="185" t="str">
        <f t="shared" si="9"/>
        <v/>
      </c>
      <c r="G63" s="186">
        <f>SUMIF(Hraefnaskra[Réttur],$A63,Hraefnaskra[Kostnaður (kr)])</f>
        <v>0</v>
      </c>
      <c r="H63" s="186" t="str">
        <f t="shared" si="10"/>
        <v/>
      </c>
      <c r="I63" s="186" t="str">
        <f t="shared" si="11"/>
        <v/>
      </c>
      <c r="J63" s="185" t="str">
        <f t="shared" si="12"/>
        <v/>
      </c>
      <c r="K63" s="187" t="str">
        <f t="shared" si="13"/>
        <v/>
      </c>
      <c r="L63" s="187" t="str">
        <f t="shared" si="14"/>
        <v/>
      </c>
      <c r="M63" s="187" t="str">
        <f t="shared" si="15"/>
        <v/>
      </c>
    </row>
    <row r="64" spans="1:13">
      <c r="A64" s="183" t="s">
        <v>2091</v>
      </c>
      <c r="B64" s="184">
        <f>SUMIF(Hraefnaskra[Réttur],$A64,Hraefnaskra[Magn (g)])/1000</f>
        <v>0</v>
      </c>
      <c r="C64" s="184">
        <f>(SUMIFS(Hraefnaskra[Magn (g)],Hraefnaskra[Réttur],$A64,Hraefnaskra[Vöruflokkur],"Grænmeti*")+SUMIFS(Hraefnaskra[Magn (g)],Hraefnaskra[Réttur],$A64,Hraefnaskra[Vöruflokkur],"Ávextir*")+SUMIFS(Hraefnaskra[Magn (g)],Hraefnaskra[Réttur],$A64,Hraefnaskra[Vöruflokkur],"Frosnar blöndur*"))/1000</f>
        <v>0</v>
      </c>
      <c r="D64" s="185" t="str">
        <f t="shared" si="8"/>
        <v/>
      </c>
      <c r="E64" s="184">
        <f>(SUMIFS(Hraefnaskra[Magn (g)],Hraefnaskra[Réttur],$A64,Hraefnaskra[Vöruflokkur],"Kjöt*")+SUMIFS(Hraefnaskra[Magn (g)],Hraefnaskra[Réttur],$A64,Hraefnaskra[Vöruflokkur],"Fiskur*")+SUMIFS(Hraefnaskra[Magn (g)],Hraefnaskra[Réttur],$A64,Hraefnaskra[Vöruflokkur],"Plöntubasað*"))/1000</f>
        <v>0</v>
      </c>
      <c r="F64" s="185" t="str">
        <f t="shared" si="9"/>
        <v/>
      </c>
      <c r="G64" s="186">
        <f>SUMIF(Hraefnaskra[Réttur],$A64,Hraefnaskra[Kostnaður (kr)])</f>
        <v>0</v>
      </c>
      <c r="H64" s="186" t="str">
        <f t="shared" si="10"/>
        <v/>
      </c>
      <c r="I64" s="186" t="str">
        <f t="shared" si="11"/>
        <v/>
      </c>
      <c r="J64" s="185" t="str">
        <f t="shared" si="12"/>
        <v/>
      </c>
      <c r="K64" s="187" t="str">
        <f t="shared" si="13"/>
        <v/>
      </c>
      <c r="L64" s="187" t="str">
        <f t="shared" si="14"/>
        <v/>
      </c>
      <c r="M64" s="187" t="str">
        <f t="shared" si="15"/>
        <v/>
      </c>
    </row>
    <row r="65" spans="1:13">
      <c r="A65" s="183" t="s">
        <v>2096</v>
      </c>
      <c r="B65" s="184">
        <f>SUMIF(Hraefnaskra[Réttur],$A65,Hraefnaskra[Magn (g)])/1000</f>
        <v>0</v>
      </c>
      <c r="C65" s="184">
        <f>(SUMIFS(Hraefnaskra[Magn (g)],Hraefnaskra[Réttur],$A65,Hraefnaskra[Vöruflokkur],"Grænmeti*")+SUMIFS(Hraefnaskra[Magn (g)],Hraefnaskra[Réttur],$A65,Hraefnaskra[Vöruflokkur],"Ávextir*")+SUMIFS(Hraefnaskra[Magn (g)],Hraefnaskra[Réttur],$A65,Hraefnaskra[Vöruflokkur],"Frosnar blöndur*"))/1000</f>
        <v>0</v>
      </c>
      <c r="D65" s="185" t="str">
        <f t="shared" si="8"/>
        <v/>
      </c>
      <c r="E65" s="184">
        <f>(SUMIFS(Hraefnaskra[Magn (g)],Hraefnaskra[Réttur],$A65,Hraefnaskra[Vöruflokkur],"Kjöt*")+SUMIFS(Hraefnaskra[Magn (g)],Hraefnaskra[Réttur],$A65,Hraefnaskra[Vöruflokkur],"Fiskur*")+SUMIFS(Hraefnaskra[Magn (g)],Hraefnaskra[Réttur],$A65,Hraefnaskra[Vöruflokkur],"Plöntubasað*"))/1000</f>
        <v>0</v>
      </c>
      <c r="F65" s="185" t="str">
        <f t="shared" si="9"/>
        <v/>
      </c>
      <c r="G65" s="186">
        <f>SUMIF(Hraefnaskra[Réttur],$A65,Hraefnaskra[Kostnaður (kr)])</f>
        <v>0</v>
      </c>
      <c r="H65" s="186" t="str">
        <f t="shared" si="10"/>
        <v/>
      </c>
      <c r="I65" s="186" t="str">
        <f t="shared" si="11"/>
        <v/>
      </c>
      <c r="J65" s="185" t="str">
        <f t="shared" si="12"/>
        <v/>
      </c>
      <c r="K65" s="187" t="str">
        <f t="shared" si="13"/>
        <v/>
      </c>
      <c r="L65" s="187" t="str">
        <f t="shared" si="14"/>
        <v/>
      </c>
      <c r="M65" s="187" t="str">
        <f t="shared" si="15"/>
        <v/>
      </c>
    </row>
    <row r="66" spans="1:13">
      <c r="A66" s="183" t="s">
        <v>2101</v>
      </c>
      <c r="B66" s="184">
        <f>SUMIF(Hraefnaskra[Réttur],$A66,Hraefnaskra[Magn (g)])/1000</f>
        <v>0</v>
      </c>
      <c r="C66" s="184">
        <f>(SUMIFS(Hraefnaskra[Magn (g)],Hraefnaskra[Réttur],$A66,Hraefnaskra[Vöruflokkur],"Grænmeti*")+SUMIFS(Hraefnaskra[Magn (g)],Hraefnaskra[Réttur],$A66,Hraefnaskra[Vöruflokkur],"Ávextir*")+SUMIFS(Hraefnaskra[Magn (g)],Hraefnaskra[Réttur],$A66,Hraefnaskra[Vöruflokkur],"Frosnar blöndur*"))/1000</f>
        <v>0</v>
      </c>
      <c r="D66" s="185" t="str">
        <f t="shared" si="8"/>
        <v/>
      </c>
      <c r="E66" s="184">
        <f>(SUMIFS(Hraefnaskra[Magn (g)],Hraefnaskra[Réttur],$A66,Hraefnaskra[Vöruflokkur],"Kjöt*")+SUMIFS(Hraefnaskra[Magn (g)],Hraefnaskra[Réttur],$A66,Hraefnaskra[Vöruflokkur],"Fiskur*")+SUMIFS(Hraefnaskra[Magn (g)],Hraefnaskra[Réttur],$A66,Hraefnaskra[Vöruflokkur],"Plöntubasað*"))/1000</f>
        <v>0</v>
      </c>
      <c r="F66" s="185" t="str">
        <f t="shared" si="9"/>
        <v/>
      </c>
      <c r="G66" s="186">
        <f>SUMIF(Hraefnaskra[Réttur],$A66,Hraefnaskra[Kostnaður (kr)])</f>
        <v>0</v>
      </c>
      <c r="H66" s="186" t="str">
        <f t="shared" si="10"/>
        <v/>
      </c>
      <c r="I66" s="186" t="str">
        <f t="shared" si="11"/>
        <v/>
      </c>
      <c r="J66" s="185" t="str">
        <f t="shared" si="12"/>
        <v/>
      </c>
      <c r="K66" s="187" t="str">
        <f t="shared" si="13"/>
        <v/>
      </c>
      <c r="L66" s="187" t="str">
        <f t="shared" si="14"/>
        <v/>
      </c>
      <c r="M66" s="187" t="str">
        <f t="shared" si="15"/>
        <v/>
      </c>
    </row>
    <row r="67" spans="1:13">
      <c r="A67" s="183" t="s">
        <v>2106</v>
      </c>
      <c r="B67" s="184">
        <f>SUMIF(Hraefnaskra[Réttur],$A67,Hraefnaskra[Magn (g)])/1000</f>
        <v>0</v>
      </c>
      <c r="C67" s="184">
        <f>(SUMIFS(Hraefnaskra[Magn (g)],Hraefnaskra[Réttur],$A67,Hraefnaskra[Vöruflokkur],"Grænmeti*")+SUMIFS(Hraefnaskra[Magn (g)],Hraefnaskra[Réttur],$A67,Hraefnaskra[Vöruflokkur],"Ávextir*")+SUMIFS(Hraefnaskra[Magn (g)],Hraefnaskra[Réttur],$A67,Hraefnaskra[Vöruflokkur],"Frosnar blöndur*"))/1000</f>
        <v>0</v>
      </c>
      <c r="D67" s="185" t="str">
        <f t="shared" si="8"/>
        <v/>
      </c>
      <c r="E67" s="184">
        <f>(SUMIFS(Hraefnaskra[Magn (g)],Hraefnaskra[Réttur],$A67,Hraefnaskra[Vöruflokkur],"Kjöt*")+SUMIFS(Hraefnaskra[Magn (g)],Hraefnaskra[Réttur],$A67,Hraefnaskra[Vöruflokkur],"Fiskur*")+SUMIFS(Hraefnaskra[Magn (g)],Hraefnaskra[Réttur],$A67,Hraefnaskra[Vöruflokkur],"Plöntubasað*"))/1000</f>
        <v>0</v>
      </c>
      <c r="F67" s="185" t="str">
        <f t="shared" si="9"/>
        <v/>
      </c>
      <c r="G67" s="186">
        <f>SUMIF(Hraefnaskra[Réttur],$A67,Hraefnaskra[Kostnaður (kr)])</f>
        <v>0</v>
      </c>
      <c r="H67" s="186" t="str">
        <f t="shared" si="10"/>
        <v/>
      </c>
      <c r="I67" s="186" t="str">
        <f t="shared" si="11"/>
        <v/>
      </c>
      <c r="J67" s="185" t="str">
        <f t="shared" si="12"/>
        <v/>
      </c>
      <c r="K67" s="187" t="str">
        <f t="shared" si="13"/>
        <v/>
      </c>
      <c r="L67" s="187" t="str">
        <f t="shared" si="14"/>
        <v/>
      </c>
      <c r="M67" s="187" t="str">
        <f t="shared" si="15"/>
        <v/>
      </c>
    </row>
    <row r="68" spans="1:13">
      <c r="A68" s="183" t="s">
        <v>2111</v>
      </c>
      <c r="B68" s="184">
        <f>SUMIF(Hraefnaskra[Réttur],$A68,Hraefnaskra[Magn (g)])/1000</f>
        <v>0</v>
      </c>
      <c r="C68" s="184">
        <f>(SUMIFS(Hraefnaskra[Magn (g)],Hraefnaskra[Réttur],$A68,Hraefnaskra[Vöruflokkur],"Grænmeti*")+SUMIFS(Hraefnaskra[Magn (g)],Hraefnaskra[Réttur],$A68,Hraefnaskra[Vöruflokkur],"Ávextir*")+SUMIFS(Hraefnaskra[Magn (g)],Hraefnaskra[Réttur],$A68,Hraefnaskra[Vöruflokkur],"Frosnar blöndur*"))/1000</f>
        <v>0</v>
      </c>
      <c r="D68" s="185" t="str">
        <f t="shared" si="8"/>
        <v/>
      </c>
      <c r="E68" s="184">
        <f>(SUMIFS(Hraefnaskra[Magn (g)],Hraefnaskra[Réttur],$A68,Hraefnaskra[Vöruflokkur],"Kjöt*")+SUMIFS(Hraefnaskra[Magn (g)],Hraefnaskra[Réttur],$A68,Hraefnaskra[Vöruflokkur],"Fiskur*")+SUMIFS(Hraefnaskra[Magn (g)],Hraefnaskra[Réttur],$A68,Hraefnaskra[Vöruflokkur],"Plöntubasað*"))/1000</f>
        <v>0</v>
      </c>
      <c r="F68" s="185" t="str">
        <f t="shared" si="9"/>
        <v/>
      </c>
      <c r="G68" s="186">
        <f>SUMIF(Hraefnaskra[Réttur],$A68,Hraefnaskra[Kostnaður (kr)])</f>
        <v>0</v>
      </c>
      <c r="H68" s="186" t="str">
        <f t="shared" si="10"/>
        <v/>
      </c>
      <c r="I68" s="186" t="str">
        <f t="shared" si="11"/>
        <v/>
      </c>
      <c r="J68" s="185" t="str">
        <f t="shared" si="12"/>
        <v/>
      </c>
      <c r="K68" s="187" t="str">
        <f t="shared" si="13"/>
        <v/>
      </c>
      <c r="L68" s="187" t="str">
        <f t="shared" si="14"/>
        <v/>
      </c>
      <c r="M68" s="187" t="str">
        <f t="shared" si="15"/>
        <v/>
      </c>
    </row>
    <row r="69" spans="1:13">
      <c r="A69" s="183" t="s">
        <v>2116</v>
      </c>
      <c r="B69" s="184">
        <f>SUMIF(Hraefnaskra[Réttur],$A69,Hraefnaskra[Magn (g)])/1000</f>
        <v>0</v>
      </c>
      <c r="C69" s="184">
        <f>(SUMIFS(Hraefnaskra[Magn (g)],Hraefnaskra[Réttur],$A69,Hraefnaskra[Vöruflokkur],"Grænmeti*")+SUMIFS(Hraefnaskra[Magn (g)],Hraefnaskra[Réttur],$A69,Hraefnaskra[Vöruflokkur],"Ávextir*")+SUMIFS(Hraefnaskra[Magn (g)],Hraefnaskra[Réttur],$A69,Hraefnaskra[Vöruflokkur],"Frosnar blöndur*"))/1000</f>
        <v>0</v>
      </c>
      <c r="D69" s="185" t="str">
        <f t="shared" si="8"/>
        <v/>
      </c>
      <c r="E69" s="184">
        <f>(SUMIFS(Hraefnaskra[Magn (g)],Hraefnaskra[Réttur],$A69,Hraefnaskra[Vöruflokkur],"Kjöt*")+SUMIFS(Hraefnaskra[Magn (g)],Hraefnaskra[Réttur],$A69,Hraefnaskra[Vöruflokkur],"Fiskur*")+SUMIFS(Hraefnaskra[Magn (g)],Hraefnaskra[Réttur],$A69,Hraefnaskra[Vöruflokkur],"Plöntubasað*"))/1000</f>
        <v>0</v>
      </c>
      <c r="F69" s="185" t="str">
        <f t="shared" si="9"/>
        <v/>
      </c>
      <c r="G69" s="186">
        <f>SUMIF(Hraefnaskra[Réttur],$A69,Hraefnaskra[Kostnaður (kr)])</f>
        <v>0</v>
      </c>
      <c r="H69" s="186" t="str">
        <f t="shared" si="10"/>
        <v/>
      </c>
      <c r="I69" s="186" t="str">
        <f t="shared" si="11"/>
        <v/>
      </c>
      <c r="J69" s="185" t="str">
        <f t="shared" si="12"/>
        <v/>
      </c>
      <c r="K69" s="187" t="str">
        <f t="shared" si="13"/>
        <v/>
      </c>
      <c r="L69" s="187" t="str">
        <f t="shared" si="14"/>
        <v/>
      </c>
      <c r="M69" s="187" t="str">
        <f t="shared" si="15"/>
        <v/>
      </c>
    </row>
    <row r="70" spans="1:13">
      <c r="A70" s="183" t="s">
        <v>2121</v>
      </c>
      <c r="B70" s="184">
        <f>SUMIF(Hraefnaskra[Réttur],$A70,Hraefnaskra[Magn (g)])/1000</f>
        <v>0</v>
      </c>
      <c r="C70" s="184">
        <f>(SUMIFS(Hraefnaskra[Magn (g)],Hraefnaskra[Réttur],$A70,Hraefnaskra[Vöruflokkur],"Grænmeti*")+SUMIFS(Hraefnaskra[Magn (g)],Hraefnaskra[Réttur],$A70,Hraefnaskra[Vöruflokkur],"Ávextir*")+SUMIFS(Hraefnaskra[Magn (g)],Hraefnaskra[Réttur],$A70,Hraefnaskra[Vöruflokkur],"Frosnar blöndur*"))/1000</f>
        <v>0</v>
      </c>
      <c r="D70" s="185" t="str">
        <f t="shared" si="8"/>
        <v/>
      </c>
      <c r="E70" s="184">
        <f>(SUMIFS(Hraefnaskra[Magn (g)],Hraefnaskra[Réttur],$A70,Hraefnaskra[Vöruflokkur],"Kjöt*")+SUMIFS(Hraefnaskra[Magn (g)],Hraefnaskra[Réttur],$A70,Hraefnaskra[Vöruflokkur],"Fiskur*")+SUMIFS(Hraefnaskra[Magn (g)],Hraefnaskra[Réttur],$A70,Hraefnaskra[Vöruflokkur],"Plöntubasað*"))/1000</f>
        <v>0</v>
      </c>
      <c r="F70" s="185" t="str">
        <f t="shared" si="9"/>
        <v/>
      </c>
      <c r="G70" s="186">
        <f>SUMIF(Hraefnaskra[Réttur],$A70,Hraefnaskra[Kostnaður (kr)])</f>
        <v>0</v>
      </c>
      <c r="H70" s="186" t="str">
        <f t="shared" si="10"/>
        <v/>
      </c>
      <c r="I70" s="186" t="str">
        <f t="shared" si="11"/>
        <v/>
      </c>
      <c r="J70" s="185" t="str">
        <f t="shared" si="12"/>
        <v/>
      </c>
      <c r="K70" s="187" t="str">
        <f t="shared" si="13"/>
        <v/>
      </c>
      <c r="L70" s="187" t="str">
        <f t="shared" si="14"/>
        <v/>
      </c>
      <c r="M70" s="187" t="str">
        <f t="shared" si="15"/>
        <v/>
      </c>
    </row>
    <row r="71" spans="1:13">
      <c r="A71" s="183" t="s">
        <v>2127</v>
      </c>
      <c r="B71" s="184">
        <f>SUMIF(Hraefnaskra[Réttur],$A71,Hraefnaskra[Magn (g)])/1000</f>
        <v>0</v>
      </c>
      <c r="C71" s="184">
        <f>(SUMIFS(Hraefnaskra[Magn (g)],Hraefnaskra[Réttur],$A71,Hraefnaskra[Vöruflokkur],"Grænmeti*")+SUMIFS(Hraefnaskra[Magn (g)],Hraefnaskra[Réttur],$A71,Hraefnaskra[Vöruflokkur],"Ávextir*")+SUMIFS(Hraefnaskra[Magn (g)],Hraefnaskra[Réttur],$A71,Hraefnaskra[Vöruflokkur],"Frosnar blöndur*"))/1000</f>
        <v>0</v>
      </c>
      <c r="D71" s="185" t="str">
        <f t="shared" si="8"/>
        <v/>
      </c>
      <c r="E71" s="184">
        <f>(SUMIFS(Hraefnaskra[Magn (g)],Hraefnaskra[Réttur],$A71,Hraefnaskra[Vöruflokkur],"Kjöt*")+SUMIFS(Hraefnaskra[Magn (g)],Hraefnaskra[Réttur],$A71,Hraefnaskra[Vöruflokkur],"Fiskur*")+SUMIFS(Hraefnaskra[Magn (g)],Hraefnaskra[Réttur],$A71,Hraefnaskra[Vöruflokkur],"Plöntubasað*"))/1000</f>
        <v>0</v>
      </c>
      <c r="F71" s="185" t="str">
        <f t="shared" si="9"/>
        <v/>
      </c>
      <c r="G71" s="186">
        <f>SUMIF(Hraefnaskra[Réttur],$A71,Hraefnaskra[Kostnaður (kr)])</f>
        <v>0</v>
      </c>
      <c r="H71" s="186" t="str">
        <f t="shared" si="10"/>
        <v/>
      </c>
      <c r="I71" s="186" t="str">
        <f t="shared" si="11"/>
        <v/>
      </c>
      <c r="J71" s="185" t="str">
        <f t="shared" si="12"/>
        <v/>
      </c>
      <c r="K71" s="187" t="str">
        <f t="shared" si="13"/>
        <v/>
      </c>
      <c r="L71" s="187" t="str">
        <f t="shared" si="14"/>
        <v/>
      </c>
      <c r="M71" s="187" t="str">
        <f t="shared" si="15"/>
        <v/>
      </c>
    </row>
    <row r="72" spans="1:13">
      <c r="A72" s="183" t="s">
        <v>2132</v>
      </c>
      <c r="B72" s="184">
        <f>SUMIF(Hraefnaskra[Réttur],$A72,Hraefnaskra[Magn (g)])/1000</f>
        <v>0</v>
      </c>
      <c r="C72" s="184">
        <f>(SUMIFS(Hraefnaskra[Magn (g)],Hraefnaskra[Réttur],$A72,Hraefnaskra[Vöruflokkur],"Grænmeti*")+SUMIFS(Hraefnaskra[Magn (g)],Hraefnaskra[Réttur],$A72,Hraefnaskra[Vöruflokkur],"Ávextir*")+SUMIFS(Hraefnaskra[Magn (g)],Hraefnaskra[Réttur],$A72,Hraefnaskra[Vöruflokkur],"Frosnar blöndur*"))/1000</f>
        <v>0</v>
      </c>
      <c r="D72" s="185" t="str">
        <f t="shared" si="8"/>
        <v/>
      </c>
      <c r="E72" s="184">
        <f>(SUMIFS(Hraefnaskra[Magn (g)],Hraefnaskra[Réttur],$A72,Hraefnaskra[Vöruflokkur],"Kjöt*")+SUMIFS(Hraefnaskra[Magn (g)],Hraefnaskra[Réttur],$A72,Hraefnaskra[Vöruflokkur],"Fiskur*")+SUMIFS(Hraefnaskra[Magn (g)],Hraefnaskra[Réttur],$A72,Hraefnaskra[Vöruflokkur],"Plöntubasað*"))/1000</f>
        <v>0</v>
      </c>
      <c r="F72" s="185" t="str">
        <f t="shared" si="9"/>
        <v/>
      </c>
      <c r="G72" s="186">
        <f>SUMIF(Hraefnaskra[Réttur],$A72,Hraefnaskra[Kostnaður (kr)])</f>
        <v>0</v>
      </c>
      <c r="H72" s="186" t="str">
        <f t="shared" si="10"/>
        <v/>
      </c>
      <c r="I72" s="186" t="str">
        <f t="shared" si="11"/>
        <v/>
      </c>
      <c r="J72" s="185" t="str">
        <f t="shared" si="12"/>
        <v/>
      </c>
      <c r="K72" s="187" t="str">
        <f t="shared" si="13"/>
        <v/>
      </c>
      <c r="L72" s="187" t="str">
        <f t="shared" si="14"/>
        <v/>
      </c>
      <c r="M72" s="187" t="str">
        <f t="shared" si="15"/>
        <v/>
      </c>
    </row>
    <row r="73" spans="1:13">
      <c r="A73" s="183" t="s">
        <v>2137</v>
      </c>
      <c r="B73" s="184">
        <f>SUMIF(Hraefnaskra[Réttur],$A73,Hraefnaskra[Magn (g)])/1000</f>
        <v>0</v>
      </c>
      <c r="C73" s="184">
        <f>(SUMIFS(Hraefnaskra[Magn (g)],Hraefnaskra[Réttur],$A73,Hraefnaskra[Vöruflokkur],"Grænmeti*")+SUMIFS(Hraefnaskra[Magn (g)],Hraefnaskra[Réttur],$A73,Hraefnaskra[Vöruflokkur],"Ávextir*")+SUMIFS(Hraefnaskra[Magn (g)],Hraefnaskra[Réttur],$A73,Hraefnaskra[Vöruflokkur],"Frosnar blöndur*"))/1000</f>
        <v>0</v>
      </c>
      <c r="D73" s="185" t="str">
        <f t="shared" si="8"/>
        <v/>
      </c>
      <c r="E73" s="184">
        <f>(SUMIFS(Hraefnaskra[Magn (g)],Hraefnaskra[Réttur],$A73,Hraefnaskra[Vöruflokkur],"Kjöt*")+SUMIFS(Hraefnaskra[Magn (g)],Hraefnaskra[Réttur],$A73,Hraefnaskra[Vöruflokkur],"Fiskur*")+SUMIFS(Hraefnaskra[Magn (g)],Hraefnaskra[Réttur],$A73,Hraefnaskra[Vöruflokkur],"Plöntubasað*"))/1000</f>
        <v>0</v>
      </c>
      <c r="F73" s="185" t="str">
        <f t="shared" si="9"/>
        <v/>
      </c>
      <c r="G73" s="186">
        <f>SUMIF(Hraefnaskra[Réttur],$A73,Hraefnaskra[Kostnaður (kr)])</f>
        <v>0</v>
      </c>
      <c r="H73" s="186" t="str">
        <f t="shared" si="10"/>
        <v/>
      </c>
      <c r="I73" s="186" t="str">
        <f t="shared" si="11"/>
        <v/>
      </c>
      <c r="J73" s="185" t="str">
        <f t="shared" si="12"/>
        <v/>
      </c>
      <c r="K73" s="187" t="str">
        <f t="shared" si="13"/>
        <v/>
      </c>
      <c r="L73" s="187" t="str">
        <f t="shared" si="14"/>
        <v/>
      </c>
      <c r="M73" s="187" t="str">
        <f t="shared" si="15"/>
        <v/>
      </c>
    </row>
    <row r="74" spans="1:13">
      <c r="A74" s="183" t="s">
        <v>2143</v>
      </c>
      <c r="B74" s="184">
        <f>SUMIF(Hraefnaskra[Réttur],$A74,Hraefnaskra[Magn (g)])/1000</f>
        <v>0</v>
      </c>
      <c r="C74" s="184">
        <f>(SUMIFS(Hraefnaskra[Magn (g)],Hraefnaskra[Réttur],$A74,Hraefnaskra[Vöruflokkur],"Grænmeti*")+SUMIFS(Hraefnaskra[Magn (g)],Hraefnaskra[Réttur],$A74,Hraefnaskra[Vöruflokkur],"Ávextir*")+SUMIFS(Hraefnaskra[Magn (g)],Hraefnaskra[Réttur],$A74,Hraefnaskra[Vöruflokkur],"Frosnar blöndur*"))/1000</f>
        <v>0</v>
      </c>
      <c r="D74" s="185" t="str">
        <f t="shared" si="8"/>
        <v/>
      </c>
      <c r="E74" s="184">
        <f>(SUMIFS(Hraefnaskra[Magn (g)],Hraefnaskra[Réttur],$A74,Hraefnaskra[Vöruflokkur],"Kjöt*")+SUMIFS(Hraefnaskra[Magn (g)],Hraefnaskra[Réttur],$A74,Hraefnaskra[Vöruflokkur],"Fiskur*")+SUMIFS(Hraefnaskra[Magn (g)],Hraefnaskra[Réttur],$A74,Hraefnaskra[Vöruflokkur],"Plöntubasað*"))/1000</f>
        <v>0</v>
      </c>
      <c r="F74" s="185" t="str">
        <f t="shared" si="9"/>
        <v/>
      </c>
      <c r="G74" s="186">
        <f>SUMIF(Hraefnaskra[Réttur],$A74,Hraefnaskra[Kostnaður (kr)])</f>
        <v>0</v>
      </c>
      <c r="H74" s="186" t="str">
        <f t="shared" si="10"/>
        <v/>
      </c>
      <c r="I74" s="186" t="str">
        <f t="shared" si="11"/>
        <v/>
      </c>
      <c r="J74" s="185" t="str">
        <f t="shared" si="12"/>
        <v/>
      </c>
      <c r="K74" s="187" t="str">
        <f t="shared" si="13"/>
        <v/>
      </c>
      <c r="L74" s="187" t="str">
        <f t="shared" si="14"/>
        <v/>
      </c>
      <c r="M74" s="187" t="str">
        <f t="shared" si="15"/>
        <v/>
      </c>
    </row>
    <row r="75" spans="1:13">
      <c r="A75" s="183" t="s">
        <v>2149</v>
      </c>
      <c r="B75" s="184">
        <f>SUMIF(Hraefnaskra[Réttur],$A75,Hraefnaskra[Magn (g)])/1000</f>
        <v>0</v>
      </c>
      <c r="C75" s="184">
        <f>(SUMIFS(Hraefnaskra[Magn (g)],Hraefnaskra[Réttur],$A75,Hraefnaskra[Vöruflokkur],"Grænmeti*")+SUMIFS(Hraefnaskra[Magn (g)],Hraefnaskra[Réttur],$A75,Hraefnaskra[Vöruflokkur],"Ávextir*")+SUMIFS(Hraefnaskra[Magn (g)],Hraefnaskra[Réttur],$A75,Hraefnaskra[Vöruflokkur],"Frosnar blöndur*"))/1000</f>
        <v>0</v>
      </c>
      <c r="D75" s="185" t="str">
        <f t="shared" ref="D75:D77" si="16">IFERROR(C75/B75,"")</f>
        <v/>
      </c>
      <c r="E75" s="184">
        <f>(SUMIFS(Hraefnaskra[Magn (g)],Hraefnaskra[Réttur],$A75,Hraefnaskra[Vöruflokkur],"Kjöt*")+SUMIFS(Hraefnaskra[Magn (g)],Hraefnaskra[Réttur],$A75,Hraefnaskra[Vöruflokkur],"Fiskur*")+SUMIFS(Hraefnaskra[Magn (g)],Hraefnaskra[Réttur],$A75,Hraefnaskra[Vöruflokkur],"Plöntubasað*"))/1000</f>
        <v>0</v>
      </c>
      <c r="F75" s="185" t="str">
        <f t="shared" ref="F75:F77" si="17">IFERROR(E75/B75,"")</f>
        <v/>
      </c>
      <c r="G75" s="186">
        <f>SUMIF(Hraefnaskra[Réttur],$A75,Hraefnaskra[Kostnaður (kr)])</f>
        <v>0</v>
      </c>
      <c r="H75" s="186" t="str">
        <f t="shared" ref="H75:H77" si="18">IFERROR(G75/B75,"")</f>
        <v/>
      </c>
      <c r="I75" s="186" t="str">
        <f t="shared" ref="I75:I77" si="19">IFERROR(H75*$B$7,"")</f>
        <v/>
      </c>
      <c r="J75" s="185" t="str">
        <f t="shared" ref="J75:J77" si="20">IFERROR(I75/$B$4,"")</f>
        <v/>
      </c>
      <c r="K75" s="187" t="str">
        <f t="shared" si="13"/>
        <v/>
      </c>
      <c r="L75" s="187" t="str">
        <f t="shared" si="14"/>
        <v/>
      </c>
      <c r="M75" s="187" t="str">
        <f t="shared" ref="M75:M77" si="21">IF(K75="","",IF(AND(K75="Já",L75="Já"),"Í lagi",IF(L75="Nei","Bæta við grænmeti – lækka próteinkostnað","Undir grænmetismarkmiði")))</f>
        <v/>
      </c>
    </row>
    <row r="76" spans="1:13">
      <c r="A76" s="188" t="s">
        <v>1106</v>
      </c>
      <c r="B76" s="189">
        <f>SUMIF(Hraefnaskra[Réttur],$A76,Hraefnaskra[Magn (g)])/1000</f>
        <v>0</v>
      </c>
      <c r="C76" s="189">
        <f>(SUMIFS(Hraefnaskra[Magn (g)],Hraefnaskra[Réttur],$A76,Hraefnaskra[Vöruflokkur],"Grænmeti*")+SUMIFS(Hraefnaskra[Magn (g)],Hraefnaskra[Réttur],$A76,Hraefnaskra[Vöruflokkur],"Ávextir*")+SUMIFS(Hraefnaskra[Magn (g)],Hraefnaskra[Réttur],$A76,Hraefnaskra[Vöruflokkur],"Frosnar blöndur*"))/1000</f>
        <v>0</v>
      </c>
      <c r="D76" s="190" t="str">
        <f t="shared" si="16"/>
        <v/>
      </c>
      <c r="E76" s="189">
        <f>(SUMIFS(Hraefnaskra[Magn (g)],Hraefnaskra[Réttur],$A76,Hraefnaskra[Vöruflokkur],"Kjöt*")+SUMIFS(Hraefnaskra[Magn (g)],Hraefnaskra[Réttur],$A76,Hraefnaskra[Vöruflokkur],"Fiskur*")+SUMIFS(Hraefnaskra[Magn (g)],Hraefnaskra[Réttur],$A76,Hraefnaskra[Vöruflokkur],"Plöntubasað*"))/1000</f>
        <v>0</v>
      </c>
      <c r="F76" s="190" t="str">
        <f t="shared" si="17"/>
        <v/>
      </c>
      <c r="G76" s="191">
        <f>SUMIF(Hraefnaskra[Réttur],$A76,Hraefnaskra[Kostnaður (kr)])</f>
        <v>0</v>
      </c>
      <c r="H76" s="191" t="str">
        <f t="shared" si="18"/>
        <v/>
      </c>
      <c r="I76" s="191" t="str">
        <f t="shared" si="19"/>
        <v/>
      </c>
      <c r="J76" s="190" t="str">
        <f t="shared" si="20"/>
        <v/>
      </c>
      <c r="K76" s="192" t="str">
        <f t="shared" si="13"/>
        <v/>
      </c>
      <c r="L76" s="192" t="str">
        <f t="shared" si="14"/>
        <v/>
      </c>
      <c r="M76" s="192" t="str">
        <f t="shared" si="21"/>
        <v/>
      </c>
    </row>
    <row r="77" spans="1:13">
      <c r="A77" s="194" t="s">
        <v>213</v>
      </c>
      <c r="B77" s="189">
        <f>SUMIF(Hraefnaskra[Réttur],$A77,Hraefnaskra[Magn (g)])/1000</f>
        <v>0</v>
      </c>
      <c r="C77" s="189">
        <f>(SUMIFS(Hraefnaskra[Magn (g)],Hraefnaskra[Réttur],$A77,Hraefnaskra[Vöruflokkur],"Grænmeti*")+SUMIFS(Hraefnaskra[Magn (g)],Hraefnaskra[Réttur],$A77,Hraefnaskra[Vöruflokkur],"Ávextir*")+SUMIFS(Hraefnaskra[Magn (g)],Hraefnaskra[Réttur],$A77,Hraefnaskra[Vöruflokkur],"Frosnar blöndur*"))/1000</f>
        <v>0</v>
      </c>
      <c r="D77" s="190" t="str">
        <f t="shared" si="16"/>
        <v/>
      </c>
      <c r="E77" s="189">
        <f>(SUMIFS(Hraefnaskra[Magn (g)],Hraefnaskra[Réttur],$A77,Hraefnaskra[Vöruflokkur],"Kjöt*")+SUMIFS(Hraefnaskra[Magn (g)],Hraefnaskra[Réttur],$A77,Hraefnaskra[Vöruflokkur],"Fiskur*")+SUMIFS(Hraefnaskra[Magn (g)],Hraefnaskra[Réttur],$A77,Hraefnaskra[Vöruflokkur],"Plöntubasað*"))/1000</f>
        <v>0</v>
      </c>
      <c r="F77" s="190" t="str">
        <f t="shared" si="17"/>
        <v/>
      </c>
      <c r="G77" s="191">
        <f>SUMIF(Hraefnaskra[Réttur],$A77,Hraefnaskra[Kostnaður (kr)])</f>
        <v>0</v>
      </c>
      <c r="H77" s="191" t="str">
        <f t="shared" si="18"/>
        <v/>
      </c>
      <c r="I77" s="191" t="str">
        <f t="shared" si="19"/>
        <v/>
      </c>
      <c r="J77" s="190" t="str">
        <f t="shared" si="20"/>
        <v/>
      </c>
      <c r="K77" s="192" t="str">
        <f t="shared" si="13"/>
        <v/>
      </c>
      <c r="L77" s="192" t="str">
        <f t="shared" si="14"/>
        <v/>
      </c>
      <c r="M77" s="192"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2257</v>
      </c>
      <c r="B1" s="46" t="s">
        <v>5895</v>
      </c>
      <c r="C1" s="46" t="s">
        <v>2260</v>
      </c>
      <c r="D1" s="46" t="s">
        <v>2261</v>
      </c>
      <c r="E1" s="46" t="s">
        <v>5896</v>
      </c>
      <c r="F1" s="46" t="s">
        <v>5897</v>
      </c>
      <c r="G1" s="46" t="s">
        <v>5898</v>
      </c>
      <c r="H1" s="46" t="s">
        <v>115</v>
      </c>
      <c r="I1" s="46" t="s">
        <v>116</v>
      </c>
      <c r="J1" s="46" t="s">
        <v>5899</v>
      </c>
      <c r="K1" s="46" t="s">
        <v>5900</v>
      </c>
    </row>
    <row r="2" spans="1:11">
      <c r="A2" s="217">
        <v>46272</v>
      </c>
      <c r="B2" t="s">
        <v>2286</v>
      </c>
      <c r="C2" t="s">
        <v>2254</v>
      </c>
      <c r="D2" t="s">
        <v>2288</v>
      </c>
      <c r="E2" t="s">
        <v>2584</v>
      </c>
      <c r="F2" t="s">
        <v>5901</v>
      </c>
      <c r="G2" t="s">
        <v>5902</v>
      </c>
      <c r="H2" t="s">
        <v>1333</v>
      </c>
      <c r="I2" t="s">
        <v>918</v>
      </c>
    </row>
    <row r="3" spans="1:11">
      <c r="A3" s="217">
        <v>46272</v>
      </c>
      <c r="B3" t="s">
        <v>2286</v>
      </c>
      <c r="C3" t="s">
        <v>2254</v>
      </c>
      <c r="D3" t="s">
        <v>1083</v>
      </c>
      <c r="E3" t="s">
        <v>2592</v>
      </c>
      <c r="F3" t="s">
        <v>5901</v>
      </c>
      <c r="G3" t="s">
        <v>5903</v>
      </c>
      <c r="H3" t="s">
        <v>1080</v>
      </c>
    </row>
    <row r="4" spans="1:11">
      <c r="A4" s="217">
        <v>46272</v>
      </c>
      <c r="B4" t="s">
        <v>2286</v>
      </c>
      <c r="C4" t="s">
        <v>2254</v>
      </c>
      <c r="D4" t="s">
        <v>2312</v>
      </c>
      <c r="E4" t="s">
        <v>2594</v>
      </c>
      <c r="F4" t="s">
        <v>5904</v>
      </c>
      <c r="G4" t="s">
        <v>5905</v>
      </c>
      <c r="H4" t="s">
        <v>2596</v>
      </c>
      <c r="I4" t="s">
        <v>918</v>
      </c>
    </row>
    <row r="5" spans="1:11">
      <c r="A5" s="217">
        <v>46272</v>
      </c>
      <c r="B5" t="s">
        <v>2286</v>
      </c>
      <c r="C5" t="s">
        <v>2292</v>
      </c>
      <c r="D5" t="s">
        <v>2317</v>
      </c>
      <c r="E5" t="s">
        <v>2597</v>
      </c>
      <c r="F5" t="s">
        <v>2598</v>
      </c>
      <c r="H5" t="s">
        <v>1080</v>
      </c>
    </row>
    <row r="6" spans="1:11">
      <c r="A6" s="217">
        <v>46272</v>
      </c>
      <c r="B6" t="s">
        <v>2286</v>
      </c>
      <c r="C6" t="s">
        <v>2280</v>
      </c>
      <c r="D6" t="s">
        <v>2415</v>
      </c>
      <c r="E6" t="s">
        <v>2318</v>
      </c>
      <c r="H6" t="s">
        <v>231</v>
      </c>
    </row>
    <row r="7" spans="1:11">
      <c r="A7" s="217">
        <v>46272</v>
      </c>
      <c r="B7" t="s">
        <v>2286</v>
      </c>
      <c r="C7" t="s">
        <v>2254</v>
      </c>
      <c r="D7" t="s">
        <v>2319</v>
      </c>
      <c r="E7" t="s">
        <v>2600</v>
      </c>
      <c r="F7" t="s">
        <v>5906</v>
      </c>
      <c r="G7" t="s">
        <v>5907</v>
      </c>
      <c r="H7" t="s">
        <v>2602</v>
      </c>
    </row>
    <row r="8" spans="1:11">
      <c r="A8" s="217">
        <v>46273</v>
      </c>
      <c r="B8" t="s">
        <v>2286</v>
      </c>
      <c r="C8" t="s">
        <v>2254</v>
      </c>
      <c r="D8" t="s">
        <v>1083</v>
      </c>
      <c r="E8" t="s">
        <v>2603</v>
      </c>
      <c r="F8" t="s">
        <v>5908</v>
      </c>
      <c r="G8" t="s">
        <v>5909</v>
      </c>
      <c r="H8" t="s">
        <v>238</v>
      </c>
    </row>
    <row r="9" spans="1:11">
      <c r="A9" s="217">
        <v>46273</v>
      </c>
      <c r="B9" t="s">
        <v>2332</v>
      </c>
      <c r="C9" t="s">
        <v>2254</v>
      </c>
      <c r="D9" t="s">
        <v>2288</v>
      </c>
      <c r="E9" t="s">
        <v>2605</v>
      </c>
      <c r="F9" t="s">
        <v>5910</v>
      </c>
      <c r="G9" t="s">
        <v>5911</v>
      </c>
      <c r="H9" t="s">
        <v>2395</v>
      </c>
    </row>
    <row r="10" spans="1:11" ht="30.75">
      <c r="A10" s="217">
        <v>46273</v>
      </c>
      <c r="B10" t="s">
        <v>2332</v>
      </c>
      <c r="C10" t="s">
        <v>2254</v>
      </c>
      <c r="D10" t="s">
        <v>1083</v>
      </c>
      <c r="E10" t="s">
        <v>2609</v>
      </c>
      <c r="F10" s="218" t="s">
        <v>5912</v>
      </c>
      <c r="G10" t="s">
        <v>5913</v>
      </c>
      <c r="H10" t="s">
        <v>669</v>
      </c>
    </row>
    <row r="11" spans="1:11">
      <c r="A11" s="217">
        <v>46273</v>
      </c>
      <c r="B11" t="s">
        <v>2332</v>
      </c>
      <c r="C11" t="s">
        <v>2254</v>
      </c>
      <c r="D11" t="s">
        <v>1083</v>
      </c>
      <c r="E11" t="s">
        <v>2611</v>
      </c>
      <c r="F11" t="s">
        <v>5914</v>
      </c>
      <c r="G11" t="s">
        <v>5915</v>
      </c>
      <c r="H11" t="s">
        <v>1845</v>
      </c>
      <c r="I11" t="s">
        <v>1159</v>
      </c>
    </row>
    <row r="12" spans="1:11">
      <c r="A12" s="217">
        <v>46273</v>
      </c>
      <c r="B12" t="s">
        <v>2332</v>
      </c>
      <c r="C12" t="s">
        <v>2254</v>
      </c>
      <c r="D12" t="s">
        <v>1083</v>
      </c>
      <c r="E12" t="s">
        <v>2613</v>
      </c>
      <c r="F12" t="s">
        <v>5916</v>
      </c>
      <c r="G12" t="s">
        <v>5917</v>
      </c>
      <c r="H12" t="s">
        <v>231</v>
      </c>
    </row>
    <row r="13" spans="1:11">
      <c r="A13" s="217">
        <v>46273</v>
      </c>
      <c r="B13" t="s">
        <v>2332</v>
      </c>
      <c r="C13" t="s">
        <v>2254</v>
      </c>
      <c r="D13" t="s">
        <v>2312</v>
      </c>
      <c r="E13" t="s">
        <v>2611</v>
      </c>
      <c r="F13" t="s">
        <v>5918</v>
      </c>
      <c r="G13" t="s">
        <v>5919</v>
      </c>
      <c r="H13" t="s">
        <v>1845</v>
      </c>
      <c r="I13" t="s">
        <v>1159</v>
      </c>
    </row>
    <row r="14" spans="1:11">
      <c r="A14" s="217">
        <v>46273</v>
      </c>
      <c r="B14" t="s">
        <v>2332</v>
      </c>
      <c r="C14" t="s">
        <v>2292</v>
      </c>
      <c r="D14" t="s">
        <v>2317</v>
      </c>
      <c r="E14" t="s">
        <v>2615</v>
      </c>
      <c r="F14" t="s">
        <v>2548</v>
      </c>
      <c r="H14" t="s">
        <v>1080</v>
      </c>
    </row>
    <row r="15" spans="1:11">
      <c r="A15" s="217">
        <v>46273</v>
      </c>
      <c r="B15" t="s">
        <v>2332</v>
      </c>
      <c r="C15" t="s">
        <v>2280</v>
      </c>
      <c r="D15" t="s">
        <v>2415</v>
      </c>
      <c r="E15" t="s">
        <v>2492</v>
      </c>
      <c r="H15" t="s">
        <v>231</v>
      </c>
    </row>
    <row r="16" spans="1:11">
      <c r="A16" s="217">
        <v>46273</v>
      </c>
      <c r="B16" t="s">
        <v>2332</v>
      </c>
      <c r="C16" t="s">
        <v>2254</v>
      </c>
      <c r="D16" t="s">
        <v>2319</v>
      </c>
      <c r="E16" t="s">
        <v>2616</v>
      </c>
      <c r="F16" t="s">
        <v>5920</v>
      </c>
      <c r="G16" t="s">
        <v>5921</v>
      </c>
      <c r="H16" t="s">
        <v>461</v>
      </c>
    </row>
    <row r="17" spans="1:9">
      <c r="A17" s="217">
        <v>46274</v>
      </c>
      <c r="B17" t="s">
        <v>2332</v>
      </c>
      <c r="C17" t="s">
        <v>2254</v>
      </c>
      <c r="D17" t="s">
        <v>1083</v>
      </c>
      <c r="E17" t="s">
        <v>2619</v>
      </c>
      <c r="F17" t="s">
        <v>5922</v>
      </c>
      <c r="G17" t="s">
        <v>5923</v>
      </c>
      <c r="H17" t="s">
        <v>231</v>
      </c>
    </row>
    <row r="18" spans="1:9">
      <c r="A18" s="217">
        <v>46274</v>
      </c>
      <c r="B18" t="s">
        <v>2359</v>
      </c>
      <c r="C18" t="s">
        <v>2254</v>
      </c>
      <c r="D18" t="s">
        <v>2288</v>
      </c>
      <c r="E18" t="s">
        <v>2360</v>
      </c>
      <c r="F18" t="s">
        <v>5924</v>
      </c>
      <c r="G18" t="s">
        <v>5925</v>
      </c>
      <c r="H18" t="s">
        <v>2622</v>
      </c>
      <c r="I18" t="s">
        <v>393</v>
      </c>
    </row>
    <row r="19" spans="1:9">
      <c r="A19" s="217">
        <v>46274</v>
      </c>
      <c r="B19" t="s">
        <v>2359</v>
      </c>
      <c r="C19" t="s">
        <v>2254</v>
      </c>
      <c r="D19" t="s">
        <v>1083</v>
      </c>
      <c r="E19" t="s">
        <v>2369</v>
      </c>
      <c r="F19" t="s">
        <v>5926</v>
      </c>
      <c r="G19" t="s">
        <v>5927</v>
      </c>
      <c r="H19" t="s">
        <v>217</v>
      </c>
      <c r="I19" t="s">
        <v>393</v>
      </c>
    </row>
    <row r="20" spans="1:9">
      <c r="A20" s="217">
        <v>46274</v>
      </c>
      <c r="B20" t="s">
        <v>2359</v>
      </c>
      <c r="C20" t="s">
        <v>2254</v>
      </c>
      <c r="D20" t="s">
        <v>1083</v>
      </c>
      <c r="E20" t="s">
        <v>2372</v>
      </c>
      <c r="F20" t="s">
        <v>5928</v>
      </c>
      <c r="G20" t="s">
        <v>5929</v>
      </c>
      <c r="H20" t="s">
        <v>217</v>
      </c>
      <c r="I20" t="s">
        <v>393</v>
      </c>
    </row>
    <row r="21" spans="1:9">
      <c r="A21" s="217">
        <v>46274</v>
      </c>
      <c r="B21" t="s">
        <v>2359</v>
      </c>
      <c r="C21" t="s">
        <v>2254</v>
      </c>
      <c r="D21" t="s">
        <v>1083</v>
      </c>
      <c r="E21" t="s">
        <v>2373</v>
      </c>
      <c r="F21" t="s">
        <v>5930</v>
      </c>
      <c r="G21" t="s">
        <v>5931</v>
      </c>
      <c r="H21" t="s">
        <v>231</v>
      </c>
    </row>
    <row r="22" spans="1:9">
      <c r="A22" s="217">
        <v>46274</v>
      </c>
      <c r="B22" t="s">
        <v>2359</v>
      </c>
      <c r="C22" t="s">
        <v>2254</v>
      </c>
      <c r="D22" t="s">
        <v>2312</v>
      </c>
      <c r="E22" t="s">
        <v>2375</v>
      </c>
      <c r="F22" t="s">
        <v>5932</v>
      </c>
      <c r="G22" t="s">
        <v>5933</v>
      </c>
      <c r="H22" t="s">
        <v>231</v>
      </c>
      <c r="I22" t="s">
        <v>393</v>
      </c>
    </row>
    <row r="23" spans="1:9">
      <c r="A23" s="217">
        <v>46274</v>
      </c>
      <c r="B23" t="s">
        <v>2359</v>
      </c>
      <c r="C23" t="s">
        <v>2254</v>
      </c>
      <c r="D23" t="s">
        <v>2317</v>
      </c>
      <c r="E23" t="s">
        <v>2624</v>
      </c>
      <c r="F23" t="s">
        <v>5934</v>
      </c>
      <c r="G23" t="s">
        <v>5935</v>
      </c>
      <c r="H23" t="s">
        <v>2626</v>
      </c>
      <c r="I23" t="s">
        <v>5936</v>
      </c>
    </row>
    <row r="24" spans="1:9">
      <c r="A24" s="217">
        <v>46274</v>
      </c>
      <c r="B24" t="s">
        <v>2359</v>
      </c>
      <c r="C24" t="s">
        <v>2254</v>
      </c>
      <c r="D24" t="s">
        <v>1083</v>
      </c>
      <c r="E24" t="s">
        <v>2628</v>
      </c>
      <c r="F24" t="s">
        <v>5937</v>
      </c>
      <c r="G24" t="s">
        <v>5938</v>
      </c>
      <c r="H24" t="s">
        <v>2630</v>
      </c>
      <c r="I24" t="s">
        <v>158</v>
      </c>
    </row>
    <row r="25" spans="1:9">
      <c r="A25" s="217">
        <v>46274</v>
      </c>
      <c r="B25" t="s">
        <v>2359</v>
      </c>
      <c r="C25" t="s">
        <v>2254</v>
      </c>
      <c r="D25" t="s">
        <v>1083</v>
      </c>
      <c r="E25" t="s">
        <v>2631</v>
      </c>
      <c r="F25" t="s">
        <v>5939</v>
      </c>
      <c r="G25" t="s">
        <v>5940</v>
      </c>
      <c r="H25" t="s">
        <v>217</v>
      </c>
    </row>
    <row r="26" spans="1:9">
      <c r="A26" s="217">
        <v>46274</v>
      </c>
      <c r="B26" t="s">
        <v>2359</v>
      </c>
      <c r="C26" t="s">
        <v>2254</v>
      </c>
      <c r="D26" t="s">
        <v>2319</v>
      </c>
      <c r="E26" t="s">
        <v>2632</v>
      </c>
      <c r="F26" t="s">
        <v>5941</v>
      </c>
      <c r="G26" t="s">
        <v>5942</v>
      </c>
      <c r="H26" t="s">
        <v>2634</v>
      </c>
      <c r="I26" t="s">
        <v>197</v>
      </c>
    </row>
    <row r="27" spans="1:9">
      <c r="A27" s="217">
        <v>46275</v>
      </c>
      <c r="B27" t="s">
        <v>2359</v>
      </c>
      <c r="C27" t="s">
        <v>2254</v>
      </c>
      <c r="D27" t="s">
        <v>1083</v>
      </c>
      <c r="E27" t="s">
        <v>2636</v>
      </c>
      <c r="F27" t="s">
        <v>5943</v>
      </c>
      <c r="G27" t="s">
        <v>5944</v>
      </c>
      <c r="H27" t="s">
        <v>217</v>
      </c>
    </row>
    <row r="28" spans="1:9">
      <c r="A28" s="217">
        <v>46275</v>
      </c>
      <c r="B28" t="s">
        <v>2392</v>
      </c>
      <c r="C28" t="s">
        <v>2254</v>
      </c>
      <c r="D28" t="s">
        <v>2288</v>
      </c>
      <c r="E28" t="s">
        <v>2638</v>
      </c>
      <c r="F28" t="s">
        <v>5945</v>
      </c>
      <c r="G28" t="s">
        <v>5946</v>
      </c>
      <c r="H28" t="s">
        <v>1889</v>
      </c>
    </row>
    <row r="29" spans="1:9">
      <c r="A29" s="217">
        <v>46275</v>
      </c>
      <c r="B29" t="s">
        <v>2392</v>
      </c>
      <c r="C29" t="s">
        <v>2254</v>
      </c>
      <c r="D29" t="s">
        <v>1083</v>
      </c>
      <c r="E29" t="s">
        <v>2647</v>
      </c>
      <c r="F29" t="s">
        <v>5947</v>
      </c>
      <c r="G29" t="s">
        <v>5948</v>
      </c>
      <c r="H29" t="s">
        <v>2395</v>
      </c>
    </row>
    <row r="30" spans="1:9">
      <c r="A30" s="217">
        <v>46275</v>
      </c>
      <c r="B30" t="s">
        <v>2392</v>
      </c>
      <c r="C30" t="s">
        <v>2254</v>
      </c>
      <c r="D30" t="s">
        <v>1083</v>
      </c>
      <c r="E30" t="s">
        <v>2649</v>
      </c>
      <c r="F30" t="s">
        <v>5949</v>
      </c>
      <c r="G30" t="s">
        <v>5950</v>
      </c>
      <c r="H30" t="s">
        <v>257</v>
      </c>
    </row>
    <row r="31" spans="1:9">
      <c r="A31" s="217">
        <v>46275</v>
      </c>
      <c r="B31" t="s">
        <v>2392</v>
      </c>
      <c r="C31" t="s">
        <v>2254</v>
      </c>
      <c r="D31" t="s">
        <v>2312</v>
      </c>
      <c r="E31" t="s">
        <v>2543</v>
      </c>
      <c r="F31" t="s">
        <v>5951</v>
      </c>
      <c r="G31" t="s">
        <v>5952</v>
      </c>
      <c r="H31" t="s">
        <v>2651</v>
      </c>
      <c r="I31" t="s">
        <v>588</v>
      </c>
    </row>
    <row r="32" spans="1:9">
      <c r="A32" s="217">
        <v>46275</v>
      </c>
      <c r="B32" t="s">
        <v>2392</v>
      </c>
      <c r="C32" t="s">
        <v>2292</v>
      </c>
      <c r="D32" t="s">
        <v>2317</v>
      </c>
      <c r="E32" t="s">
        <v>2652</v>
      </c>
      <c r="F32" t="s">
        <v>5953</v>
      </c>
      <c r="G32" t="s">
        <v>5954</v>
      </c>
      <c r="H32" t="s">
        <v>2522</v>
      </c>
    </row>
    <row r="33" spans="1:9">
      <c r="A33" s="217">
        <v>46275</v>
      </c>
      <c r="B33" t="s">
        <v>2392</v>
      </c>
      <c r="C33" t="s">
        <v>2280</v>
      </c>
      <c r="D33" t="s">
        <v>2415</v>
      </c>
      <c r="E33" t="s">
        <v>2549</v>
      </c>
      <c r="H33" t="s">
        <v>231</v>
      </c>
    </row>
    <row r="34" spans="1:9">
      <c r="A34" s="217">
        <v>46275</v>
      </c>
      <c r="B34" t="s">
        <v>2392</v>
      </c>
      <c r="C34" t="s">
        <v>2254</v>
      </c>
      <c r="D34" t="s">
        <v>2319</v>
      </c>
      <c r="E34" t="s">
        <v>2654</v>
      </c>
      <c r="F34" t="s">
        <v>5955</v>
      </c>
      <c r="G34" t="s">
        <v>5956</v>
      </c>
      <c r="H34" t="s">
        <v>139</v>
      </c>
      <c r="I34" t="s">
        <v>163</v>
      </c>
    </row>
    <row r="35" spans="1:9">
      <c r="A35" s="217">
        <v>46276</v>
      </c>
      <c r="B35" t="s">
        <v>2392</v>
      </c>
      <c r="C35" t="s">
        <v>2254</v>
      </c>
      <c r="D35" t="s">
        <v>1083</v>
      </c>
      <c r="E35" t="s">
        <v>2656</v>
      </c>
      <c r="F35" t="s">
        <v>5957</v>
      </c>
      <c r="G35" t="s">
        <v>5958</v>
      </c>
      <c r="H35" t="s">
        <v>231</v>
      </c>
    </row>
    <row r="36" spans="1:9">
      <c r="A36" s="217">
        <v>46276</v>
      </c>
      <c r="B36" t="s">
        <v>2424</v>
      </c>
      <c r="C36" t="s">
        <v>2292</v>
      </c>
      <c r="D36" t="s">
        <v>2288</v>
      </c>
      <c r="E36" t="s">
        <v>2658</v>
      </c>
      <c r="F36" t="s">
        <v>5959</v>
      </c>
      <c r="G36" t="s">
        <v>5960</v>
      </c>
      <c r="H36" t="s">
        <v>217</v>
      </c>
    </row>
    <row r="37" spans="1:9">
      <c r="A37" s="217">
        <v>46276</v>
      </c>
      <c r="B37" t="s">
        <v>2424</v>
      </c>
      <c r="C37" t="s">
        <v>2292</v>
      </c>
      <c r="D37" t="s">
        <v>1083</v>
      </c>
      <c r="E37" t="s">
        <v>2667</v>
      </c>
      <c r="F37" t="s">
        <v>5961</v>
      </c>
      <c r="G37" t="s">
        <v>5962</v>
      </c>
      <c r="H37" t="s">
        <v>231</v>
      </c>
    </row>
    <row r="38" spans="1:9">
      <c r="A38" s="217">
        <v>46276</v>
      </c>
      <c r="B38" t="s">
        <v>2424</v>
      </c>
      <c r="C38" t="s">
        <v>2280</v>
      </c>
      <c r="D38" t="s">
        <v>2288</v>
      </c>
      <c r="E38" t="s">
        <v>2658</v>
      </c>
      <c r="F38" t="s">
        <v>5963</v>
      </c>
      <c r="G38" t="s">
        <v>5964</v>
      </c>
      <c r="H38" t="s">
        <v>2634</v>
      </c>
    </row>
    <row r="39" spans="1:9">
      <c r="A39" s="217">
        <v>46276</v>
      </c>
      <c r="B39" t="s">
        <v>2424</v>
      </c>
      <c r="C39" t="s">
        <v>2254</v>
      </c>
      <c r="D39" t="s">
        <v>1083</v>
      </c>
      <c r="E39" t="s">
        <v>2669</v>
      </c>
      <c r="F39" t="s">
        <v>5965</v>
      </c>
      <c r="G39" t="s">
        <v>5966</v>
      </c>
      <c r="H39" t="s">
        <v>217</v>
      </c>
    </row>
    <row r="40" spans="1:9">
      <c r="A40" s="217">
        <v>46276</v>
      </c>
      <c r="B40" t="s">
        <v>2424</v>
      </c>
      <c r="C40" t="s">
        <v>2280</v>
      </c>
      <c r="D40" t="s">
        <v>1083</v>
      </c>
      <c r="E40" t="s">
        <v>2667</v>
      </c>
      <c r="F40" t="s">
        <v>5961</v>
      </c>
      <c r="G40" t="s">
        <v>5962</v>
      </c>
      <c r="H40" t="s">
        <v>231</v>
      </c>
    </row>
    <row r="41" spans="1:9">
      <c r="A41" s="217">
        <v>46276</v>
      </c>
      <c r="B41" t="s">
        <v>2424</v>
      </c>
      <c r="C41" t="s">
        <v>2292</v>
      </c>
      <c r="D41" t="s">
        <v>2312</v>
      </c>
      <c r="E41" t="s">
        <v>2671</v>
      </c>
      <c r="F41" t="s">
        <v>5967</v>
      </c>
      <c r="G41" t="s">
        <v>5968</v>
      </c>
      <c r="H41" t="s">
        <v>575</v>
      </c>
    </row>
    <row r="42" spans="1:9">
      <c r="A42" s="217">
        <v>46276</v>
      </c>
      <c r="B42" t="s">
        <v>2424</v>
      </c>
      <c r="C42" t="s">
        <v>2280</v>
      </c>
      <c r="D42" t="s">
        <v>2312</v>
      </c>
      <c r="E42" t="s">
        <v>2671</v>
      </c>
      <c r="F42" t="s">
        <v>5969</v>
      </c>
      <c r="G42" t="s">
        <v>5970</v>
      </c>
      <c r="H42" t="s">
        <v>2675</v>
      </c>
    </row>
    <row r="43" spans="1:9">
      <c r="A43" s="217">
        <v>46276</v>
      </c>
      <c r="B43" t="s">
        <v>2424</v>
      </c>
      <c r="C43" t="s">
        <v>2254</v>
      </c>
      <c r="D43" t="s">
        <v>2317</v>
      </c>
      <c r="E43" t="s">
        <v>2676</v>
      </c>
      <c r="F43" t="s">
        <v>2677</v>
      </c>
      <c r="H43" t="s">
        <v>1080</v>
      </c>
    </row>
    <row r="44" spans="1:9">
      <c r="A44" s="217">
        <v>46276</v>
      </c>
      <c r="B44" t="s">
        <v>2424</v>
      </c>
      <c r="C44" t="s">
        <v>2254</v>
      </c>
      <c r="D44" t="s">
        <v>2319</v>
      </c>
      <c r="E44" t="s">
        <v>2678</v>
      </c>
      <c r="F44" t="s">
        <v>5971</v>
      </c>
      <c r="G44" t="s">
        <v>5972</v>
      </c>
      <c r="H44" t="s">
        <v>2680</v>
      </c>
    </row>
    <row r="45" spans="1:9">
      <c r="A45" s="217">
        <v>46279</v>
      </c>
      <c r="B45" t="s">
        <v>2424</v>
      </c>
      <c r="C45" t="s">
        <v>2254</v>
      </c>
      <c r="D45" t="s">
        <v>1083</v>
      </c>
      <c r="E45" t="s">
        <v>2681</v>
      </c>
      <c r="F45" t="s">
        <v>5973</v>
      </c>
      <c r="G45" t="s">
        <v>5974</v>
      </c>
      <c r="H45" t="s">
        <v>238</v>
      </c>
    </row>
    <row r="46" spans="1:9">
      <c r="A46" s="217">
        <v>46279</v>
      </c>
      <c r="B46" t="s">
        <v>2286</v>
      </c>
      <c r="C46" t="s">
        <v>2254</v>
      </c>
      <c r="D46" t="s">
        <v>2288</v>
      </c>
      <c r="E46" t="s">
        <v>2683</v>
      </c>
      <c r="F46" t="s">
        <v>5975</v>
      </c>
      <c r="G46" t="s">
        <v>5976</v>
      </c>
      <c r="H46" t="s">
        <v>992</v>
      </c>
    </row>
    <row r="47" spans="1:9">
      <c r="A47" s="217">
        <v>46279</v>
      </c>
      <c r="B47" t="s">
        <v>2286</v>
      </c>
      <c r="C47" t="s">
        <v>2254</v>
      </c>
      <c r="D47" t="s">
        <v>2312</v>
      </c>
      <c r="E47" t="s">
        <v>2687</v>
      </c>
      <c r="F47" t="s">
        <v>5977</v>
      </c>
      <c r="G47" t="s">
        <v>5978</v>
      </c>
      <c r="H47" t="s">
        <v>1290</v>
      </c>
    </row>
    <row r="48" spans="1:9">
      <c r="A48" s="217">
        <v>46279</v>
      </c>
      <c r="B48" t="s">
        <v>2286</v>
      </c>
      <c r="C48" t="s">
        <v>2292</v>
      </c>
      <c r="D48" t="s">
        <v>2317</v>
      </c>
      <c r="E48" t="s">
        <v>2691</v>
      </c>
      <c r="F48" t="s">
        <v>2692</v>
      </c>
      <c r="H48" t="s">
        <v>1080</v>
      </c>
    </row>
    <row r="49" spans="1:9">
      <c r="A49" s="217">
        <v>46279</v>
      </c>
      <c r="B49" t="s">
        <v>2286</v>
      </c>
      <c r="C49" t="s">
        <v>2280</v>
      </c>
      <c r="D49" t="s">
        <v>2415</v>
      </c>
      <c r="E49" t="s">
        <v>2693</v>
      </c>
      <c r="H49" t="s">
        <v>231</v>
      </c>
    </row>
    <row r="50" spans="1:9">
      <c r="A50" s="217">
        <v>46279</v>
      </c>
      <c r="B50" t="s">
        <v>2286</v>
      </c>
      <c r="C50" t="s">
        <v>2254</v>
      </c>
      <c r="D50" t="s">
        <v>2319</v>
      </c>
      <c r="E50" t="s">
        <v>2694</v>
      </c>
      <c r="F50" t="s">
        <v>5979</v>
      </c>
      <c r="G50" t="s">
        <v>5980</v>
      </c>
      <c r="H50" t="s">
        <v>168</v>
      </c>
      <c r="I50" t="s">
        <v>158</v>
      </c>
    </row>
    <row r="51" spans="1:9">
      <c r="A51" s="217">
        <v>46280</v>
      </c>
      <c r="B51" t="s">
        <v>2286</v>
      </c>
      <c r="C51" t="s">
        <v>2254</v>
      </c>
      <c r="D51" t="s">
        <v>1083</v>
      </c>
      <c r="E51" t="s">
        <v>2696</v>
      </c>
      <c r="F51" t="s">
        <v>5981</v>
      </c>
      <c r="G51" t="s">
        <v>5982</v>
      </c>
      <c r="H51" t="s">
        <v>231</v>
      </c>
    </row>
    <row r="52" spans="1:9">
      <c r="A52" s="217">
        <v>46280</v>
      </c>
      <c r="B52" t="s">
        <v>2332</v>
      </c>
      <c r="C52" t="s">
        <v>2280</v>
      </c>
      <c r="D52" t="s">
        <v>2288</v>
      </c>
      <c r="E52" t="s">
        <v>2333</v>
      </c>
      <c r="F52" t="s">
        <v>5983</v>
      </c>
      <c r="G52" t="s">
        <v>5984</v>
      </c>
      <c r="H52" t="s">
        <v>2343</v>
      </c>
      <c r="I52" t="s">
        <v>446</v>
      </c>
    </row>
    <row r="53" spans="1:9">
      <c r="A53" s="217">
        <v>46280</v>
      </c>
      <c r="B53" t="s">
        <v>2332</v>
      </c>
      <c r="C53" t="s">
        <v>2292</v>
      </c>
      <c r="D53" t="s">
        <v>2288</v>
      </c>
      <c r="E53" t="s">
        <v>2333</v>
      </c>
      <c r="F53" t="s">
        <v>5985</v>
      </c>
      <c r="G53" t="s">
        <v>5986</v>
      </c>
      <c r="H53" t="s">
        <v>2699</v>
      </c>
      <c r="I53" t="s">
        <v>446</v>
      </c>
    </row>
    <row r="54" spans="1:9">
      <c r="A54" s="217">
        <v>46280</v>
      </c>
      <c r="B54" t="s">
        <v>2332</v>
      </c>
      <c r="C54" t="s">
        <v>2254</v>
      </c>
      <c r="D54" t="s">
        <v>1083</v>
      </c>
      <c r="E54" t="s">
        <v>2344</v>
      </c>
      <c r="F54" t="s">
        <v>5987</v>
      </c>
      <c r="G54" t="s">
        <v>5988</v>
      </c>
      <c r="H54" t="s">
        <v>1265</v>
      </c>
    </row>
    <row r="55" spans="1:9">
      <c r="A55" s="217">
        <v>46280</v>
      </c>
      <c r="B55" t="s">
        <v>2332</v>
      </c>
      <c r="C55" t="s">
        <v>2254</v>
      </c>
      <c r="D55" t="s">
        <v>1083</v>
      </c>
      <c r="E55" t="s">
        <v>2347</v>
      </c>
      <c r="F55" t="s">
        <v>5989</v>
      </c>
      <c r="G55" t="s">
        <v>5990</v>
      </c>
      <c r="H55" t="s">
        <v>1836</v>
      </c>
    </row>
    <row r="56" spans="1:9">
      <c r="A56" s="217">
        <v>46280</v>
      </c>
      <c r="B56" t="s">
        <v>2332</v>
      </c>
      <c r="C56" t="s">
        <v>2254</v>
      </c>
      <c r="D56" t="s">
        <v>1083</v>
      </c>
      <c r="E56" t="s">
        <v>2349</v>
      </c>
      <c r="F56" t="s">
        <v>5991</v>
      </c>
      <c r="G56" t="s">
        <v>5992</v>
      </c>
      <c r="H56" t="s">
        <v>231</v>
      </c>
    </row>
    <row r="57" spans="1:9">
      <c r="A57" s="217">
        <v>46280</v>
      </c>
      <c r="B57" t="s">
        <v>2332</v>
      </c>
      <c r="C57" t="s">
        <v>2254</v>
      </c>
      <c r="D57" t="s">
        <v>2312</v>
      </c>
      <c r="E57" t="s">
        <v>2700</v>
      </c>
      <c r="F57" t="s">
        <v>5993</v>
      </c>
      <c r="G57" t="s">
        <v>5994</v>
      </c>
      <c r="H57" t="s">
        <v>231</v>
      </c>
      <c r="I57" t="s">
        <v>622</v>
      </c>
    </row>
    <row r="58" spans="1:9">
      <c r="A58" s="217">
        <v>46280</v>
      </c>
      <c r="B58" t="s">
        <v>2332</v>
      </c>
      <c r="C58" t="s">
        <v>2292</v>
      </c>
      <c r="D58" t="s">
        <v>2317</v>
      </c>
      <c r="E58" t="s">
        <v>2702</v>
      </c>
      <c r="F58" t="s">
        <v>2703</v>
      </c>
      <c r="H58" t="s">
        <v>1080</v>
      </c>
    </row>
    <row r="59" spans="1:9">
      <c r="A59" s="217">
        <v>46280</v>
      </c>
      <c r="B59" t="s">
        <v>2332</v>
      </c>
      <c r="C59" t="s">
        <v>2280</v>
      </c>
      <c r="D59" t="s">
        <v>2415</v>
      </c>
      <c r="E59" t="s">
        <v>2693</v>
      </c>
      <c r="H59" t="s">
        <v>231</v>
      </c>
    </row>
    <row r="60" spans="1:9">
      <c r="A60" s="217">
        <v>46280</v>
      </c>
      <c r="B60" t="s">
        <v>2332</v>
      </c>
      <c r="C60" t="s">
        <v>2254</v>
      </c>
      <c r="D60" t="s">
        <v>2319</v>
      </c>
      <c r="E60" t="s">
        <v>2704</v>
      </c>
      <c r="F60" t="s">
        <v>5995</v>
      </c>
      <c r="G60" t="s">
        <v>5996</v>
      </c>
      <c r="H60" t="s">
        <v>2706</v>
      </c>
    </row>
    <row r="61" spans="1:9">
      <c r="A61" s="217">
        <v>46281</v>
      </c>
      <c r="B61" t="s">
        <v>2332</v>
      </c>
      <c r="C61" t="s">
        <v>2254</v>
      </c>
      <c r="D61" t="s">
        <v>1083</v>
      </c>
      <c r="E61" t="s">
        <v>2468</v>
      </c>
      <c r="F61" t="s">
        <v>5997</v>
      </c>
      <c r="G61" t="s">
        <v>5998</v>
      </c>
      <c r="H61" t="s">
        <v>238</v>
      </c>
    </row>
    <row r="62" spans="1:9">
      <c r="A62" s="217">
        <v>46281</v>
      </c>
      <c r="B62" t="s">
        <v>2359</v>
      </c>
      <c r="C62" t="s">
        <v>2254</v>
      </c>
      <c r="D62" t="s">
        <v>2288</v>
      </c>
      <c r="E62" t="s">
        <v>2709</v>
      </c>
      <c r="F62" t="s">
        <v>5999</v>
      </c>
      <c r="G62" t="s">
        <v>6000</v>
      </c>
      <c r="H62" t="s">
        <v>139</v>
      </c>
    </row>
    <row r="63" spans="1:9">
      <c r="A63" s="217">
        <v>46281</v>
      </c>
      <c r="B63" t="s">
        <v>2359</v>
      </c>
      <c r="C63" t="s">
        <v>2254</v>
      </c>
      <c r="D63" t="s">
        <v>1083</v>
      </c>
      <c r="E63" t="s">
        <v>2711</v>
      </c>
      <c r="F63" t="s">
        <v>6001</v>
      </c>
      <c r="G63" t="s">
        <v>6002</v>
      </c>
      <c r="H63" t="s">
        <v>231</v>
      </c>
    </row>
    <row r="64" spans="1:9">
      <c r="A64" s="217">
        <v>46281</v>
      </c>
      <c r="B64" t="s">
        <v>2359</v>
      </c>
      <c r="C64" t="s">
        <v>2254</v>
      </c>
      <c r="D64" t="s">
        <v>2312</v>
      </c>
      <c r="E64" t="s">
        <v>2709</v>
      </c>
      <c r="F64" t="s">
        <v>5999</v>
      </c>
      <c r="G64" t="s">
        <v>6000</v>
      </c>
      <c r="H64" t="s">
        <v>139</v>
      </c>
    </row>
    <row r="65" spans="1:9">
      <c r="A65" s="217">
        <v>46281</v>
      </c>
      <c r="B65" t="s">
        <v>2359</v>
      </c>
      <c r="C65" t="s">
        <v>2254</v>
      </c>
      <c r="D65" t="s">
        <v>2317</v>
      </c>
      <c r="E65" t="s">
        <v>2712</v>
      </c>
      <c r="H65" t="s">
        <v>231</v>
      </c>
    </row>
    <row r="66" spans="1:9">
      <c r="A66" s="217">
        <v>46281</v>
      </c>
      <c r="B66" t="s">
        <v>2359</v>
      </c>
      <c r="C66" t="s">
        <v>2254</v>
      </c>
      <c r="D66" t="s">
        <v>2319</v>
      </c>
      <c r="E66" t="s">
        <v>2714</v>
      </c>
      <c r="F66" t="s">
        <v>6003</v>
      </c>
      <c r="G66" t="s">
        <v>6004</v>
      </c>
      <c r="H66" t="s">
        <v>2634</v>
      </c>
      <c r="I66" t="s">
        <v>1661</v>
      </c>
    </row>
    <row r="67" spans="1:9">
      <c r="A67" s="217">
        <v>46281</v>
      </c>
      <c r="B67" t="s">
        <v>2359</v>
      </c>
      <c r="C67" t="s">
        <v>2254</v>
      </c>
      <c r="D67" t="s">
        <v>1083</v>
      </c>
      <c r="E67" t="s">
        <v>2717</v>
      </c>
      <c r="H67" t="s">
        <v>231</v>
      </c>
    </row>
    <row r="68" spans="1:9">
      <c r="A68" s="217">
        <v>46282</v>
      </c>
      <c r="B68" t="s">
        <v>2392</v>
      </c>
      <c r="C68" t="s">
        <v>2292</v>
      </c>
      <c r="D68" t="s">
        <v>2288</v>
      </c>
      <c r="E68" t="s">
        <v>2719</v>
      </c>
      <c r="F68" t="s">
        <v>6005</v>
      </c>
      <c r="G68" t="s">
        <v>6006</v>
      </c>
      <c r="H68" t="s">
        <v>2721</v>
      </c>
    </row>
    <row r="69" spans="1:9">
      <c r="A69" s="217">
        <v>46282</v>
      </c>
      <c r="B69" t="s">
        <v>2392</v>
      </c>
      <c r="C69" t="s">
        <v>2292</v>
      </c>
      <c r="D69" t="s">
        <v>1083</v>
      </c>
      <c r="E69" t="s">
        <v>2724</v>
      </c>
      <c r="F69" t="s">
        <v>6007</v>
      </c>
      <c r="G69" t="s">
        <v>6006</v>
      </c>
      <c r="H69" t="s">
        <v>2634</v>
      </c>
    </row>
    <row r="70" spans="1:9">
      <c r="A70" s="217">
        <v>46282</v>
      </c>
      <c r="B70" t="s">
        <v>2392</v>
      </c>
      <c r="C70" t="s">
        <v>2292</v>
      </c>
      <c r="D70" t="s">
        <v>1083</v>
      </c>
      <c r="E70" t="s">
        <v>2726</v>
      </c>
      <c r="F70" t="s">
        <v>6008</v>
      </c>
      <c r="G70" t="s">
        <v>6009</v>
      </c>
      <c r="H70" t="s">
        <v>2728</v>
      </c>
    </row>
    <row r="71" spans="1:9">
      <c r="A71" s="217">
        <v>46282</v>
      </c>
      <c r="B71" t="s">
        <v>2392</v>
      </c>
      <c r="C71" t="s">
        <v>2292</v>
      </c>
      <c r="D71" t="s">
        <v>1083</v>
      </c>
      <c r="E71" t="s">
        <v>2730</v>
      </c>
      <c r="F71" t="s">
        <v>6010</v>
      </c>
      <c r="G71" t="s">
        <v>6009</v>
      </c>
      <c r="H71" t="s">
        <v>2732</v>
      </c>
    </row>
    <row r="72" spans="1:9">
      <c r="A72" s="217">
        <v>46282</v>
      </c>
      <c r="B72" t="s">
        <v>2392</v>
      </c>
      <c r="C72" t="s">
        <v>2280</v>
      </c>
      <c r="D72" t="s">
        <v>2288</v>
      </c>
      <c r="E72" t="s">
        <v>2719</v>
      </c>
      <c r="F72" t="s">
        <v>6011</v>
      </c>
      <c r="G72" t="s">
        <v>6012</v>
      </c>
      <c r="H72" t="s">
        <v>2734</v>
      </c>
    </row>
    <row r="73" spans="1:9">
      <c r="A73" s="217">
        <v>46282</v>
      </c>
      <c r="B73" t="s">
        <v>2392</v>
      </c>
      <c r="C73" t="s">
        <v>2280</v>
      </c>
      <c r="D73" t="s">
        <v>1083</v>
      </c>
      <c r="E73" t="s">
        <v>2724</v>
      </c>
      <c r="F73" t="s">
        <v>6013</v>
      </c>
      <c r="G73" t="s">
        <v>6012</v>
      </c>
      <c r="H73" t="s">
        <v>2634</v>
      </c>
    </row>
    <row r="74" spans="1:9">
      <c r="A74" s="217">
        <v>46282</v>
      </c>
      <c r="B74" t="s">
        <v>2392</v>
      </c>
      <c r="C74" t="s">
        <v>2280</v>
      </c>
      <c r="D74" t="s">
        <v>1083</v>
      </c>
      <c r="E74" t="s">
        <v>2726</v>
      </c>
      <c r="F74" t="s">
        <v>6014</v>
      </c>
      <c r="G74" t="s">
        <v>6015</v>
      </c>
      <c r="H74" t="s">
        <v>2737</v>
      </c>
    </row>
    <row r="75" spans="1:9">
      <c r="A75" s="217">
        <v>46282</v>
      </c>
      <c r="B75" t="s">
        <v>2392</v>
      </c>
      <c r="C75" t="s">
        <v>2280</v>
      </c>
      <c r="D75" t="s">
        <v>1083</v>
      </c>
      <c r="E75" t="s">
        <v>2730</v>
      </c>
      <c r="F75" t="s">
        <v>6016</v>
      </c>
      <c r="G75" t="s">
        <v>6015</v>
      </c>
      <c r="H75" t="s">
        <v>2732</v>
      </c>
    </row>
    <row r="76" spans="1:9">
      <c r="A76" s="217">
        <v>46282</v>
      </c>
      <c r="B76" t="s">
        <v>2392</v>
      </c>
      <c r="C76" t="s">
        <v>2254</v>
      </c>
      <c r="D76" t="s">
        <v>1083</v>
      </c>
      <c r="E76" t="s">
        <v>2739</v>
      </c>
      <c r="F76" t="s">
        <v>6017</v>
      </c>
      <c r="G76" t="s">
        <v>6018</v>
      </c>
      <c r="H76" t="s">
        <v>669</v>
      </c>
    </row>
    <row r="77" spans="1:9">
      <c r="A77" s="217">
        <v>46282</v>
      </c>
      <c r="B77" t="s">
        <v>2392</v>
      </c>
      <c r="C77" t="s">
        <v>2254</v>
      </c>
      <c r="D77" t="s">
        <v>2312</v>
      </c>
      <c r="E77" t="s">
        <v>2741</v>
      </c>
      <c r="F77" t="s">
        <v>6019</v>
      </c>
      <c r="G77" t="s">
        <v>6020</v>
      </c>
      <c r="H77" t="s">
        <v>2743</v>
      </c>
    </row>
    <row r="78" spans="1:9">
      <c r="A78" s="217">
        <v>46282</v>
      </c>
      <c r="B78" t="s">
        <v>2392</v>
      </c>
      <c r="C78" t="s">
        <v>2280</v>
      </c>
      <c r="D78" t="s">
        <v>2312</v>
      </c>
      <c r="E78" t="s">
        <v>2741</v>
      </c>
      <c r="F78" t="s">
        <v>6021</v>
      </c>
      <c r="G78" t="s">
        <v>6022</v>
      </c>
      <c r="H78" t="s">
        <v>2746</v>
      </c>
    </row>
    <row r="79" spans="1:9">
      <c r="A79" s="217">
        <v>46282</v>
      </c>
      <c r="B79" t="s">
        <v>2392</v>
      </c>
      <c r="C79" t="s">
        <v>2292</v>
      </c>
      <c r="D79" t="s">
        <v>2317</v>
      </c>
      <c r="E79" t="s">
        <v>2747</v>
      </c>
      <c r="F79" t="s">
        <v>6023</v>
      </c>
      <c r="G79" t="s">
        <v>6024</v>
      </c>
      <c r="H79" t="s">
        <v>1080</v>
      </c>
    </row>
    <row r="80" spans="1:9">
      <c r="A80" s="217">
        <v>46282</v>
      </c>
      <c r="B80" t="s">
        <v>2392</v>
      </c>
      <c r="C80" t="s">
        <v>2280</v>
      </c>
      <c r="D80" t="s">
        <v>2415</v>
      </c>
      <c r="E80" t="s">
        <v>2693</v>
      </c>
      <c r="H80" t="s">
        <v>231</v>
      </c>
    </row>
    <row r="81" spans="1:9">
      <c r="A81" s="217">
        <v>46282</v>
      </c>
      <c r="B81" t="s">
        <v>2392</v>
      </c>
      <c r="C81" t="s">
        <v>2254</v>
      </c>
      <c r="D81" t="s">
        <v>2319</v>
      </c>
      <c r="E81" t="s">
        <v>2750</v>
      </c>
      <c r="F81" t="s">
        <v>5906</v>
      </c>
      <c r="G81" t="s">
        <v>5907</v>
      </c>
      <c r="H81" t="s">
        <v>2602</v>
      </c>
    </row>
    <row r="82" spans="1:9">
      <c r="A82" s="217">
        <v>46283</v>
      </c>
      <c r="B82" t="s">
        <v>2392</v>
      </c>
      <c r="C82" t="s">
        <v>2254</v>
      </c>
      <c r="D82" t="s">
        <v>1083</v>
      </c>
      <c r="E82" t="s">
        <v>2751</v>
      </c>
      <c r="F82" t="s">
        <v>6025</v>
      </c>
      <c r="G82" t="s">
        <v>6026</v>
      </c>
      <c r="H82" t="s">
        <v>238</v>
      </c>
    </row>
    <row r="83" spans="1:9">
      <c r="A83" s="217">
        <v>46283</v>
      </c>
      <c r="B83" t="s">
        <v>2424</v>
      </c>
      <c r="C83" t="s">
        <v>2254</v>
      </c>
      <c r="D83" t="s">
        <v>2288</v>
      </c>
      <c r="E83" t="s">
        <v>2754</v>
      </c>
      <c r="F83" t="s">
        <v>6027</v>
      </c>
      <c r="G83" t="s">
        <v>6028</v>
      </c>
      <c r="H83" t="s">
        <v>343</v>
      </c>
    </row>
    <row r="84" spans="1:9">
      <c r="A84" s="217">
        <v>46283</v>
      </c>
      <c r="B84" t="s">
        <v>2424</v>
      </c>
      <c r="C84" t="s">
        <v>2254</v>
      </c>
      <c r="D84" t="s">
        <v>1083</v>
      </c>
      <c r="E84" t="s">
        <v>2754</v>
      </c>
      <c r="F84" t="s">
        <v>6029</v>
      </c>
      <c r="G84" t="s">
        <v>6030</v>
      </c>
      <c r="H84" t="s">
        <v>231</v>
      </c>
    </row>
    <row r="85" spans="1:9">
      <c r="A85" s="217">
        <v>46283</v>
      </c>
      <c r="B85" t="s">
        <v>2424</v>
      </c>
      <c r="C85" t="s">
        <v>2254</v>
      </c>
      <c r="D85" t="s">
        <v>2312</v>
      </c>
      <c r="E85" t="s">
        <v>2759</v>
      </c>
      <c r="F85" t="s">
        <v>6031</v>
      </c>
      <c r="G85" t="s">
        <v>6032</v>
      </c>
      <c r="H85" t="s">
        <v>238</v>
      </c>
    </row>
    <row r="86" spans="1:9">
      <c r="A86" s="217">
        <v>46283</v>
      </c>
      <c r="B86" t="s">
        <v>2424</v>
      </c>
      <c r="C86" t="s">
        <v>2292</v>
      </c>
      <c r="D86" t="s">
        <v>2317</v>
      </c>
      <c r="E86" t="s">
        <v>2762</v>
      </c>
      <c r="F86" t="s">
        <v>6033</v>
      </c>
      <c r="G86" t="s">
        <v>6034</v>
      </c>
      <c r="H86" t="s">
        <v>1080</v>
      </c>
    </row>
    <row r="87" spans="1:9">
      <c r="A87" s="217">
        <v>46283</v>
      </c>
      <c r="B87" t="s">
        <v>2424</v>
      </c>
      <c r="C87" t="s">
        <v>2280</v>
      </c>
      <c r="D87" t="s">
        <v>2415</v>
      </c>
      <c r="E87" t="s">
        <v>2764</v>
      </c>
      <c r="F87" t="s">
        <v>6035</v>
      </c>
      <c r="G87" t="s">
        <v>6036</v>
      </c>
      <c r="H87" t="s">
        <v>231</v>
      </c>
    </row>
    <row r="88" spans="1:9">
      <c r="A88" s="217">
        <v>46283</v>
      </c>
      <c r="B88" t="s">
        <v>2424</v>
      </c>
      <c r="C88" t="s">
        <v>2254</v>
      </c>
      <c r="D88" t="s">
        <v>2319</v>
      </c>
      <c r="E88" t="s">
        <v>2765</v>
      </c>
      <c r="F88" t="s">
        <v>6037</v>
      </c>
      <c r="G88" t="s">
        <v>6038</v>
      </c>
      <c r="H88" t="s">
        <v>190</v>
      </c>
      <c r="I88" t="s">
        <v>191</v>
      </c>
    </row>
    <row r="89" spans="1:9">
      <c r="A89" s="217">
        <v>46286</v>
      </c>
      <c r="B89" t="s">
        <v>2424</v>
      </c>
      <c r="C89" t="s">
        <v>2254</v>
      </c>
      <c r="D89" t="s">
        <v>1083</v>
      </c>
      <c r="E89" t="s">
        <v>2767</v>
      </c>
      <c r="F89" t="s">
        <v>6039</v>
      </c>
      <c r="G89" t="s">
        <v>6040</v>
      </c>
      <c r="H89" t="s">
        <v>231</v>
      </c>
    </row>
    <row r="90" spans="1:9">
      <c r="A90" s="217">
        <v>46286</v>
      </c>
      <c r="B90" t="s">
        <v>2286</v>
      </c>
      <c r="C90" t="s">
        <v>2254</v>
      </c>
      <c r="D90" t="s">
        <v>2288</v>
      </c>
      <c r="E90" t="s">
        <v>6041</v>
      </c>
      <c r="F90" t="s">
        <v>6042</v>
      </c>
      <c r="G90" t="s">
        <v>6043</v>
      </c>
      <c r="H90" t="s">
        <v>231</v>
      </c>
    </row>
    <row r="91" spans="1:9">
      <c r="A91" s="217">
        <v>46286</v>
      </c>
      <c r="B91" t="s">
        <v>2286</v>
      </c>
      <c r="C91" t="s">
        <v>2254</v>
      </c>
      <c r="D91" t="s">
        <v>2312</v>
      </c>
      <c r="E91" t="s">
        <v>2770</v>
      </c>
      <c r="F91" t="s">
        <v>6044</v>
      </c>
      <c r="G91" t="s">
        <v>6045</v>
      </c>
      <c r="H91" t="s">
        <v>225</v>
      </c>
    </row>
    <row r="92" spans="1:9">
      <c r="A92" s="217">
        <v>46286</v>
      </c>
      <c r="B92" t="s">
        <v>2286</v>
      </c>
      <c r="C92" t="s">
        <v>2292</v>
      </c>
      <c r="D92" t="s">
        <v>2317</v>
      </c>
      <c r="E92" t="s">
        <v>2772</v>
      </c>
      <c r="F92" t="s">
        <v>6046</v>
      </c>
      <c r="G92" t="s">
        <v>6047</v>
      </c>
      <c r="H92" t="s">
        <v>2774</v>
      </c>
      <c r="I92" t="s">
        <v>299</v>
      </c>
    </row>
    <row r="93" spans="1:9">
      <c r="A93" s="217">
        <v>46286</v>
      </c>
      <c r="B93" t="s">
        <v>2286</v>
      </c>
      <c r="C93" t="s">
        <v>2280</v>
      </c>
      <c r="D93" t="s">
        <v>2415</v>
      </c>
      <c r="E93" t="s">
        <v>2776</v>
      </c>
      <c r="F93" t="s">
        <v>6048</v>
      </c>
      <c r="G93" t="s">
        <v>6047</v>
      </c>
      <c r="H93" t="s">
        <v>2778</v>
      </c>
      <c r="I93" t="s">
        <v>299</v>
      </c>
    </row>
    <row r="94" spans="1:9">
      <c r="A94" s="217">
        <v>46286</v>
      </c>
      <c r="B94" t="s">
        <v>2286</v>
      </c>
      <c r="C94" t="s">
        <v>2254</v>
      </c>
      <c r="D94" t="s">
        <v>2319</v>
      </c>
      <c r="E94" t="s">
        <v>2779</v>
      </c>
      <c r="F94" t="s">
        <v>6049</v>
      </c>
      <c r="G94" t="s">
        <v>6050</v>
      </c>
      <c r="H94" t="s">
        <v>2781</v>
      </c>
    </row>
    <row r="95" spans="1:9">
      <c r="A95" s="217">
        <v>46286</v>
      </c>
      <c r="B95" t="s">
        <v>2286</v>
      </c>
      <c r="C95" t="s">
        <v>2254</v>
      </c>
      <c r="D95" t="s">
        <v>1083</v>
      </c>
      <c r="E95" t="s">
        <v>2782</v>
      </c>
      <c r="H95" t="s">
        <v>231</v>
      </c>
    </row>
    <row r="96" spans="1:9">
      <c r="A96" s="217">
        <v>46287</v>
      </c>
      <c r="B96" t="s">
        <v>2332</v>
      </c>
      <c r="C96" t="s">
        <v>2254</v>
      </c>
      <c r="D96" t="s">
        <v>2288</v>
      </c>
      <c r="E96" t="s">
        <v>2783</v>
      </c>
      <c r="F96" t="s">
        <v>6051</v>
      </c>
      <c r="G96" t="s">
        <v>6052</v>
      </c>
      <c r="H96" t="s">
        <v>2785</v>
      </c>
      <c r="I96" t="s">
        <v>446</v>
      </c>
    </row>
    <row r="97" spans="1:11">
      <c r="A97" s="217">
        <v>46287</v>
      </c>
      <c r="B97" t="s">
        <v>2332</v>
      </c>
      <c r="C97" t="s">
        <v>2254</v>
      </c>
      <c r="D97" t="s">
        <v>2312</v>
      </c>
      <c r="E97" t="s">
        <v>2787</v>
      </c>
      <c r="F97" t="s">
        <v>6053</v>
      </c>
      <c r="G97" t="s">
        <v>6054</v>
      </c>
      <c r="H97" t="s">
        <v>231</v>
      </c>
      <c r="I97" t="s">
        <v>299</v>
      </c>
    </row>
    <row r="98" spans="1:11">
      <c r="A98" s="217">
        <v>46287</v>
      </c>
      <c r="B98" t="s">
        <v>2332</v>
      </c>
      <c r="C98" t="s">
        <v>2254</v>
      </c>
      <c r="D98" t="s">
        <v>2312</v>
      </c>
      <c r="E98" t="s">
        <v>2790</v>
      </c>
      <c r="H98" t="s">
        <v>231</v>
      </c>
      <c r="J98">
        <v>25</v>
      </c>
      <c r="K98">
        <v>25</v>
      </c>
    </row>
    <row r="99" spans="1:11">
      <c r="A99" s="217">
        <v>46287</v>
      </c>
      <c r="B99" t="s">
        <v>2332</v>
      </c>
      <c r="C99" t="s">
        <v>2292</v>
      </c>
      <c r="D99" t="s">
        <v>2317</v>
      </c>
      <c r="E99" t="s">
        <v>2791</v>
      </c>
      <c r="F99" t="s">
        <v>6055</v>
      </c>
      <c r="G99" t="s">
        <v>6056</v>
      </c>
      <c r="H99" t="s">
        <v>2793</v>
      </c>
    </row>
    <row r="100" spans="1:11">
      <c r="A100" s="217">
        <v>46287</v>
      </c>
      <c r="B100" t="s">
        <v>2332</v>
      </c>
      <c r="C100" t="s">
        <v>2280</v>
      </c>
      <c r="D100" t="s">
        <v>2415</v>
      </c>
      <c r="E100" t="s">
        <v>2794</v>
      </c>
      <c r="F100" t="s">
        <v>5939</v>
      </c>
      <c r="G100" t="s">
        <v>5940</v>
      </c>
      <c r="H100" t="s">
        <v>217</v>
      </c>
    </row>
    <row r="101" spans="1:11">
      <c r="A101" s="217">
        <v>46287</v>
      </c>
      <c r="B101" t="s">
        <v>2332</v>
      </c>
      <c r="C101" t="s">
        <v>2254</v>
      </c>
      <c r="D101" t="s">
        <v>2319</v>
      </c>
      <c r="E101" t="s">
        <v>2795</v>
      </c>
      <c r="F101" t="s">
        <v>6057</v>
      </c>
      <c r="G101" t="s">
        <v>6058</v>
      </c>
      <c r="H101" t="s">
        <v>145</v>
      </c>
      <c r="I101" t="s">
        <v>158</v>
      </c>
    </row>
    <row r="102" spans="1:11">
      <c r="A102" s="217">
        <v>46287</v>
      </c>
      <c r="B102" t="s">
        <v>2332</v>
      </c>
      <c r="C102" t="s">
        <v>2254</v>
      </c>
      <c r="D102" t="s">
        <v>1083</v>
      </c>
      <c r="E102" t="s">
        <v>2797</v>
      </c>
      <c r="H102" t="s">
        <v>231</v>
      </c>
    </row>
    <row r="103" spans="1:11">
      <c r="A103" s="217">
        <v>46288</v>
      </c>
      <c r="B103" t="s">
        <v>2359</v>
      </c>
      <c r="C103" t="s">
        <v>2254</v>
      </c>
      <c r="D103" t="s">
        <v>2288</v>
      </c>
      <c r="E103" t="s">
        <v>2508</v>
      </c>
      <c r="F103" t="s">
        <v>6059</v>
      </c>
      <c r="G103" t="s">
        <v>6060</v>
      </c>
      <c r="H103" t="s">
        <v>210</v>
      </c>
    </row>
    <row r="104" spans="1:11">
      <c r="A104" s="217">
        <v>46288</v>
      </c>
      <c r="B104" t="s">
        <v>2359</v>
      </c>
      <c r="C104" t="s">
        <v>2254</v>
      </c>
      <c r="D104" t="s">
        <v>1083</v>
      </c>
      <c r="E104" t="s">
        <v>2511</v>
      </c>
      <c r="F104" t="s">
        <v>6061</v>
      </c>
      <c r="G104" t="s">
        <v>6062</v>
      </c>
      <c r="H104" t="s">
        <v>225</v>
      </c>
    </row>
    <row r="105" spans="1:11">
      <c r="A105" s="217">
        <v>46288</v>
      </c>
      <c r="B105" t="s">
        <v>2359</v>
      </c>
      <c r="C105" t="s">
        <v>2254</v>
      </c>
      <c r="D105" t="s">
        <v>1083</v>
      </c>
      <c r="E105" t="s">
        <v>2514</v>
      </c>
      <c r="F105" t="s">
        <v>6063</v>
      </c>
      <c r="G105" t="s">
        <v>6064</v>
      </c>
      <c r="H105" t="s">
        <v>231</v>
      </c>
    </row>
    <row r="106" spans="1:11">
      <c r="A106" s="217">
        <v>46288</v>
      </c>
      <c r="B106" t="s">
        <v>2359</v>
      </c>
      <c r="C106" t="s">
        <v>2254</v>
      </c>
      <c r="D106" t="s">
        <v>2312</v>
      </c>
      <c r="E106" t="s">
        <v>2511</v>
      </c>
      <c r="F106" t="s">
        <v>6061</v>
      </c>
      <c r="G106" t="s">
        <v>6062</v>
      </c>
      <c r="H106" t="s">
        <v>225</v>
      </c>
    </row>
    <row r="107" spans="1:11">
      <c r="A107" s="217">
        <v>46288</v>
      </c>
      <c r="B107" t="s">
        <v>2359</v>
      </c>
      <c r="C107" t="s">
        <v>2292</v>
      </c>
      <c r="D107" t="s">
        <v>2317</v>
      </c>
      <c r="E107" t="s">
        <v>2798</v>
      </c>
      <c r="F107" t="s">
        <v>6065</v>
      </c>
      <c r="G107" t="s">
        <v>6066</v>
      </c>
      <c r="H107" t="s">
        <v>2800</v>
      </c>
      <c r="I107" t="s">
        <v>6067</v>
      </c>
    </row>
    <row r="108" spans="1:11" ht="91.5">
      <c r="A108" s="217">
        <v>46288</v>
      </c>
      <c r="B108" t="s">
        <v>2359</v>
      </c>
      <c r="C108" t="s">
        <v>2280</v>
      </c>
      <c r="D108" t="s">
        <v>2415</v>
      </c>
      <c r="E108" t="s">
        <v>2801</v>
      </c>
      <c r="F108" s="218" t="s">
        <v>6068</v>
      </c>
      <c r="G108" s="218" t="s">
        <v>6069</v>
      </c>
      <c r="H108" t="s">
        <v>2379</v>
      </c>
      <c r="I108" t="s">
        <v>146</v>
      </c>
    </row>
    <row r="109" spans="1:11">
      <c r="A109" s="217">
        <v>46288</v>
      </c>
      <c r="B109" t="s">
        <v>2359</v>
      </c>
      <c r="C109" t="s">
        <v>2254</v>
      </c>
      <c r="D109" t="s">
        <v>2319</v>
      </c>
      <c r="E109" t="s">
        <v>2803</v>
      </c>
      <c r="F109" t="s">
        <v>6070</v>
      </c>
      <c r="G109" t="s">
        <v>6071</v>
      </c>
      <c r="H109" t="s">
        <v>2805</v>
      </c>
      <c r="I109" t="s">
        <v>1321</v>
      </c>
    </row>
    <row r="110" spans="1:11">
      <c r="A110" s="217">
        <v>46288</v>
      </c>
      <c r="B110" t="s">
        <v>2359</v>
      </c>
      <c r="C110" t="s">
        <v>2254</v>
      </c>
      <c r="D110" t="s">
        <v>1083</v>
      </c>
      <c r="E110" t="s">
        <v>2806</v>
      </c>
      <c r="H110" t="s">
        <v>231</v>
      </c>
    </row>
    <row r="111" spans="1:11" ht="15">
      <c r="A111" s="217">
        <v>46289</v>
      </c>
      <c r="B111" t="s">
        <v>2392</v>
      </c>
      <c r="C111" t="s">
        <v>2254</v>
      </c>
      <c r="D111" t="s">
        <v>2288</v>
      </c>
      <c r="E111" t="s">
        <v>2807</v>
      </c>
      <c r="G111" s="218"/>
      <c r="H111" t="s">
        <v>231</v>
      </c>
    </row>
    <row r="112" spans="1:11">
      <c r="A112" s="217">
        <v>46289</v>
      </c>
      <c r="B112" t="s">
        <v>2392</v>
      </c>
      <c r="C112" t="s">
        <v>2254</v>
      </c>
      <c r="D112" t="s">
        <v>2288</v>
      </c>
      <c r="E112" t="s">
        <v>2808</v>
      </c>
      <c r="F112" t="s">
        <v>6072</v>
      </c>
      <c r="G112" t="s">
        <v>6073</v>
      </c>
      <c r="H112" t="s">
        <v>243</v>
      </c>
      <c r="J112">
        <v>160</v>
      </c>
      <c r="K112">
        <v>180</v>
      </c>
    </row>
    <row r="113" spans="1:9">
      <c r="A113" s="217">
        <v>46289</v>
      </c>
      <c r="B113" t="s">
        <v>2392</v>
      </c>
      <c r="C113" t="s">
        <v>2254</v>
      </c>
      <c r="D113" t="s">
        <v>1083</v>
      </c>
      <c r="E113" t="s">
        <v>2810</v>
      </c>
      <c r="H113" t="s">
        <v>231</v>
      </c>
    </row>
    <row r="114" spans="1:9" ht="15">
      <c r="A114" s="217">
        <v>46289</v>
      </c>
      <c r="B114" t="s">
        <v>2392</v>
      </c>
      <c r="C114" t="s">
        <v>2254</v>
      </c>
      <c r="D114" t="s">
        <v>1083</v>
      </c>
      <c r="E114" t="s">
        <v>2739</v>
      </c>
      <c r="F114" s="218"/>
      <c r="G114" s="218"/>
      <c r="H114" t="s">
        <v>231</v>
      </c>
    </row>
    <row r="115" spans="1:9" ht="409.6">
      <c r="A115" s="217">
        <v>46289</v>
      </c>
      <c r="B115" t="s">
        <v>2392</v>
      </c>
      <c r="C115" t="s">
        <v>2254</v>
      </c>
      <c r="D115" t="s">
        <v>2312</v>
      </c>
      <c r="E115" t="s">
        <v>2811</v>
      </c>
      <c r="F115" s="218" t="s">
        <v>6074</v>
      </c>
      <c r="G115" s="218" t="s">
        <v>6075</v>
      </c>
      <c r="H115" t="s">
        <v>243</v>
      </c>
    </row>
    <row r="116" spans="1:9">
      <c r="A116" s="217">
        <v>46289</v>
      </c>
      <c r="B116" t="s">
        <v>2392</v>
      </c>
      <c r="C116" t="s">
        <v>2292</v>
      </c>
      <c r="D116" t="s">
        <v>2317</v>
      </c>
      <c r="E116" t="s">
        <v>2577</v>
      </c>
      <c r="F116" t="s">
        <v>2813</v>
      </c>
      <c r="H116" t="s">
        <v>1080</v>
      </c>
    </row>
    <row r="117" spans="1:9">
      <c r="A117" s="217">
        <v>46289</v>
      </c>
      <c r="B117" t="s">
        <v>2392</v>
      </c>
      <c r="C117" t="s">
        <v>2280</v>
      </c>
      <c r="D117" t="s">
        <v>2415</v>
      </c>
      <c r="E117" t="s">
        <v>2693</v>
      </c>
      <c r="H117" t="s">
        <v>231</v>
      </c>
    </row>
    <row r="118" spans="1:9" ht="152.25">
      <c r="A118" s="217">
        <v>46289</v>
      </c>
      <c r="B118" t="s">
        <v>2392</v>
      </c>
      <c r="C118" t="s">
        <v>2254</v>
      </c>
      <c r="D118" t="s">
        <v>2319</v>
      </c>
      <c r="E118" t="s">
        <v>2814</v>
      </c>
      <c r="F118" t="s">
        <v>6076</v>
      </c>
      <c r="G118" s="218" t="s">
        <v>6077</v>
      </c>
      <c r="H118" t="s">
        <v>2816</v>
      </c>
      <c r="I118" t="s">
        <v>1463</v>
      </c>
    </row>
    <row r="119" spans="1:9" ht="152.25">
      <c r="A119" s="217">
        <v>46290</v>
      </c>
      <c r="B119" t="s">
        <v>2424</v>
      </c>
      <c r="C119" t="s">
        <v>2254</v>
      </c>
      <c r="D119" t="s">
        <v>2288</v>
      </c>
      <c r="E119" t="s">
        <v>2817</v>
      </c>
      <c r="F119" t="s">
        <v>6078</v>
      </c>
      <c r="G119" s="218" t="s">
        <v>6079</v>
      </c>
      <c r="H119" t="s">
        <v>321</v>
      </c>
      <c r="I119" t="s">
        <v>1039</v>
      </c>
    </row>
    <row r="120" spans="1:9">
      <c r="A120" s="217">
        <v>46290</v>
      </c>
      <c r="B120" t="s">
        <v>2424</v>
      </c>
      <c r="C120" t="s">
        <v>2254</v>
      </c>
      <c r="D120" t="s">
        <v>2312</v>
      </c>
      <c r="E120" t="s">
        <v>2821</v>
      </c>
      <c r="H120" t="s">
        <v>231</v>
      </c>
    </row>
    <row r="121" spans="1:9">
      <c r="A121" s="217">
        <v>46290</v>
      </c>
      <c r="B121" t="s">
        <v>2424</v>
      </c>
      <c r="C121" t="s">
        <v>2292</v>
      </c>
      <c r="D121" t="s">
        <v>2317</v>
      </c>
      <c r="E121" t="s">
        <v>2823</v>
      </c>
      <c r="F121" t="s">
        <v>6080</v>
      </c>
      <c r="G121" t="s">
        <v>6081</v>
      </c>
      <c r="H121" t="s">
        <v>1080</v>
      </c>
    </row>
    <row r="122" spans="1:9">
      <c r="A122" s="217">
        <v>46290</v>
      </c>
      <c r="B122" t="s">
        <v>2424</v>
      </c>
      <c r="C122" t="s">
        <v>2280</v>
      </c>
      <c r="D122" t="s">
        <v>2415</v>
      </c>
      <c r="E122" t="s">
        <v>2693</v>
      </c>
      <c r="H122" t="s">
        <v>231</v>
      </c>
    </row>
    <row r="123" spans="1:9">
      <c r="A123" s="217">
        <v>46290</v>
      </c>
      <c r="B123" t="s">
        <v>2424</v>
      </c>
      <c r="C123" t="s">
        <v>2254</v>
      </c>
      <c r="D123" t="s">
        <v>2319</v>
      </c>
      <c r="E123" t="s">
        <v>2825</v>
      </c>
      <c r="F123" t="s">
        <v>6082</v>
      </c>
      <c r="G123" t="s">
        <v>6083</v>
      </c>
      <c r="H123" t="s">
        <v>139</v>
      </c>
      <c r="I123" t="s">
        <v>163</v>
      </c>
    </row>
    <row r="124" spans="1:9">
      <c r="A124" s="217">
        <v>46290</v>
      </c>
      <c r="B124" t="s">
        <v>2424</v>
      </c>
      <c r="C124" t="s">
        <v>2254</v>
      </c>
      <c r="D124" t="s">
        <v>1083</v>
      </c>
      <c r="E124" t="s">
        <v>2498</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2257</v>
      </c>
      <c r="B1" s="39" t="s">
        <v>0</v>
      </c>
      <c r="C1" s="39" t="s">
        <v>5539</v>
      </c>
      <c r="D1" s="39" t="s">
        <v>6084</v>
      </c>
      <c r="E1" s="39" t="s">
        <v>6085</v>
      </c>
      <c r="F1" s="39" t="s">
        <v>6086</v>
      </c>
      <c r="G1" s="39" t="s">
        <v>6087</v>
      </c>
      <c r="H1" s="39" t="s">
        <v>5897</v>
      </c>
      <c r="I1" s="39" t="s">
        <v>5898</v>
      </c>
      <c r="J1" s="39" t="s">
        <v>5433</v>
      </c>
    </row>
    <row r="2" spans="1:10" ht="15">
      <c r="A2" s="217">
        <v>46272</v>
      </c>
      <c r="B2" t="s">
        <v>55</v>
      </c>
      <c r="C2" t="s">
        <v>6088</v>
      </c>
      <c r="D2" t="s">
        <v>2839</v>
      </c>
      <c r="E2">
        <v>1</v>
      </c>
      <c r="F2" s="218" t="s">
        <v>6089</v>
      </c>
      <c r="G2" t="s">
        <v>2594</v>
      </c>
      <c r="H2" t="s">
        <v>5904</v>
      </c>
      <c r="I2" t="s">
        <v>5905</v>
      </c>
      <c r="J2" t="s">
        <v>2596</v>
      </c>
    </row>
    <row r="3" spans="1:10" ht="15">
      <c r="A3" s="217">
        <v>46272</v>
      </c>
      <c r="B3" t="s">
        <v>55</v>
      </c>
      <c r="C3" t="s">
        <v>6088</v>
      </c>
      <c r="D3" t="s">
        <v>2844</v>
      </c>
      <c r="E3">
        <v>1</v>
      </c>
      <c r="F3" s="218" t="s">
        <v>6090</v>
      </c>
      <c r="G3" t="s">
        <v>2592</v>
      </c>
      <c r="H3" t="s">
        <v>5901</v>
      </c>
      <c r="I3" t="s">
        <v>5903</v>
      </c>
      <c r="J3" t="s">
        <v>1080</v>
      </c>
    </row>
    <row r="4" spans="1:10" ht="76.5">
      <c r="A4" s="217">
        <v>46272</v>
      </c>
      <c r="B4" t="s">
        <v>55</v>
      </c>
      <c r="C4" t="s">
        <v>6088</v>
      </c>
      <c r="D4" t="s">
        <v>2847</v>
      </c>
      <c r="E4">
        <v>5</v>
      </c>
      <c r="F4" s="218" t="s">
        <v>6091</v>
      </c>
      <c r="G4" t="s">
        <v>2594</v>
      </c>
      <c r="H4" t="s">
        <v>5904</v>
      </c>
      <c r="I4" t="s">
        <v>5905</v>
      </c>
      <c r="J4" t="s">
        <v>2596</v>
      </c>
    </row>
    <row r="5" spans="1:10" ht="30.75">
      <c r="A5" s="217">
        <v>46272</v>
      </c>
      <c r="B5" t="s">
        <v>55</v>
      </c>
      <c r="C5" t="s">
        <v>6088</v>
      </c>
      <c r="D5" t="s">
        <v>2851</v>
      </c>
      <c r="E5">
        <v>2</v>
      </c>
      <c r="F5" s="218" t="s">
        <v>6092</v>
      </c>
      <c r="G5" t="s">
        <v>2592</v>
      </c>
      <c r="H5" t="s">
        <v>5901</v>
      </c>
      <c r="I5" t="s">
        <v>5903</v>
      </c>
      <c r="J5" t="s">
        <v>1080</v>
      </c>
    </row>
    <row r="6" spans="1:10" ht="45.75">
      <c r="A6" s="217">
        <v>46272</v>
      </c>
      <c r="B6" t="s">
        <v>55</v>
      </c>
      <c r="C6" t="s">
        <v>6088</v>
      </c>
      <c r="D6" t="s">
        <v>2854</v>
      </c>
      <c r="E6">
        <v>3</v>
      </c>
      <c r="F6" s="218" t="s">
        <v>6093</v>
      </c>
      <c r="G6" t="s">
        <v>2594</v>
      </c>
      <c r="H6" t="s">
        <v>5904</v>
      </c>
      <c r="I6" t="s">
        <v>5905</v>
      </c>
      <c r="J6" t="s">
        <v>2596</v>
      </c>
    </row>
    <row r="7" spans="1:10" ht="15">
      <c r="A7" s="217">
        <v>46272</v>
      </c>
      <c r="B7" t="s">
        <v>55</v>
      </c>
      <c r="C7" t="s">
        <v>6088</v>
      </c>
      <c r="D7" t="s">
        <v>1333</v>
      </c>
      <c r="E7">
        <v>1</v>
      </c>
      <c r="F7" s="218" t="s">
        <v>6094</v>
      </c>
      <c r="G7" t="s">
        <v>2592</v>
      </c>
      <c r="H7" t="s">
        <v>5901</v>
      </c>
      <c r="I7" t="s">
        <v>5903</v>
      </c>
      <c r="J7" t="s">
        <v>1080</v>
      </c>
    </row>
    <row r="8" spans="1:10" ht="45.75">
      <c r="A8" s="217">
        <v>46272</v>
      </c>
      <c r="B8" t="s">
        <v>70</v>
      </c>
      <c r="C8" t="s">
        <v>6088</v>
      </c>
      <c r="D8" t="s">
        <v>2847</v>
      </c>
      <c r="E8">
        <v>3</v>
      </c>
      <c r="F8" s="218" t="s">
        <v>6095</v>
      </c>
      <c r="G8" t="s">
        <v>2594</v>
      </c>
      <c r="H8" t="s">
        <v>5904</v>
      </c>
      <c r="I8" t="s">
        <v>5905</v>
      </c>
      <c r="J8" t="s">
        <v>2596</v>
      </c>
    </row>
    <row r="9" spans="1:10" ht="15">
      <c r="A9" s="217">
        <v>46272</v>
      </c>
      <c r="B9" t="s">
        <v>70</v>
      </c>
      <c r="C9" t="s">
        <v>6088</v>
      </c>
      <c r="D9" t="s">
        <v>2893</v>
      </c>
      <c r="E9">
        <v>1</v>
      </c>
      <c r="F9" s="218" t="s">
        <v>6096</v>
      </c>
      <c r="G9" t="s">
        <v>2594</v>
      </c>
      <c r="H9" t="s">
        <v>5904</v>
      </c>
      <c r="I9" t="s">
        <v>5905</v>
      </c>
      <c r="J9" t="s">
        <v>2596</v>
      </c>
    </row>
    <row r="10" spans="1:10" ht="15">
      <c r="A10" s="217">
        <v>46272</v>
      </c>
      <c r="B10" t="s">
        <v>70</v>
      </c>
      <c r="C10" t="s">
        <v>6088</v>
      </c>
      <c r="D10" t="s">
        <v>2897</v>
      </c>
      <c r="E10">
        <v>1</v>
      </c>
      <c r="F10" s="218" t="s">
        <v>6097</v>
      </c>
      <c r="G10" t="s">
        <v>2592</v>
      </c>
      <c r="H10" t="s">
        <v>5901</v>
      </c>
      <c r="I10" t="s">
        <v>5903</v>
      </c>
      <c r="J10" t="s">
        <v>1080</v>
      </c>
    </row>
    <row r="11" spans="1:10" ht="15">
      <c r="A11" s="217">
        <v>46272</v>
      </c>
      <c r="B11" t="s">
        <v>70</v>
      </c>
      <c r="C11" t="s">
        <v>6088</v>
      </c>
      <c r="D11" t="s">
        <v>1333</v>
      </c>
      <c r="E11">
        <v>1</v>
      </c>
      <c r="F11" s="218" t="s">
        <v>6098</v>
      </c>
      <c r="G11" t="s">
        <v>2592</v>
      </c>
      <c r="H11" t="s">
        <v>5901</v>
      </c>
      <c r="I11" t="s">
        <v>5903</v>
      </c>
      <c r="J11" t="s">
        <v>1080</v>
      </c>
    </row>
    <row r="12" spans="1:10" ht="45.75">
      <c r="A12" s="217">
        <v>46272</v>
      </c>
      <c r="B12" t="s">
        <v>70</v>
      </c>
      <c r="C12" t="s">
        <v>6088</v>
      </c>
      <c r="D12" t="s">
        <v>2854</v>
      </c>
      <c r="E12">
        <v>3</v>
      </c>
      <c r="F12" s="218" t="s">
        <v>6099</v>
      </c>
      <c r="G12" t="s">
        <v>2594</v>
      </c>
      <c r="H12" t="s">
        <v>5904</v>
      </c>
      <c r="I12" t="s">
        <v>5905</v>
      </c>
      <c r="J12" t="s">
        <v>2596</v>
      </c>
    </row>
    <row r="13" spans="1:10" ht="30.75">
      <c r="A13" s="217">
        <v>46272</v>
      </c>
      <c r="B13" t="s">
        <v>106</v>
      </c>
      <c r="C13" t="s">
        <v>6088</v>
      </c>
      <c r="D13" t="s">
        <v>2847</v>
      </c>
      <c r="E13">
        <v>2</v>
      </c>
      <c r="F13" s="218" t="s">
        <v>6100</v>
      </c>
      <c r="G13" t="s">
        <v>2594</v>
      </c>
      <c r="H13" t="s">
        <v>5904</v>
      </c>
      <c r="I13" t="s">
        <v>5905</v>
      </c>
      <c r="J13" t="s">
        <v>2596</v>
      </c>
    </row>
    <row r="14" spans="1:10" ht="15">
      <c r="A14" s="217">
        <v>46272</v>
      </c>
      <c r="B14" t="s">
        <v>106</v>
      </c>
      <c r="C14" t="s">
        <v>6088</v>
      </c>
      <c r="D14" t="s">
        <v>2893</v>
      </c>
      <c r="E14">
        <v>1</v>
      </c>
      <c r="F14" s="218" t="s">
        <v>6101</v>
      </c>
      <c r="G14" t="s">
        <v>2594</v>
      </c>
      <c r="H14" t="s">
        <v>5904</v>
      </c>
      <c r="I14" t="s">
        <v>5905</v>
      </c>
      <c r="J14" t="s">
        <v>2596</v>
      </c>
    </row>
    <row r="15" spans="1:10" ht="15">
      <c r="A15" s="217">
        <v>46272</v>
      </c>
      <c r="B15" t="s">
        <v>106</v>
      </c>
      <c r="C15" t="s">
        <v>6088</v>
      </c>
      <c r="D15" t="s">
        <v>1333</v>
      </c>
      <c r="E15">
        <v>1</v>
      </c>
      <c r="F15" s="218" t="s">
        <v>6102</v>
      </c>
      <c r="G15" t="s">
        <v>2592</v>
      </c>
      <c r="H15" t="s">
        <v>5901</v>
      </c>
      <c r="I15" t="s">
        <v>5903</v>
      </c>
      <c r="J15" t="s">
        <v>1080</v>
      </c>
    </row>
    <row r="16" spans="1:10" ht="15">
      <c r="A16" s="217">
        <v>46272</v>
      </c>
      <c r="B16" t="s">
        <v>72</v>
      </c>
      <c r="C16" t="s">
        <v>6088</v>
      </c>
      <c r="D16" t="s">
        <v>2893</v>
      </c>
      <c r="E16">
        <v>1</v>
      </c>
      <c r="F16" s="218" t="s">
        <v>6103</v>
      </c>
      <c r="G16" t="s">
        <v>2594</v>
      </c>
      <c r="H16" t="s">
        <v>5904</v>
      </c>
      <c r="I16" t="s">
        <v>5905</v>
      </c>
      <c r="J16" t="s">
        <v>2596</v>
      </c>
    </row>
    <row r="17" spans="1:10" ht="15">
      <c r="A17" s="217">
        <v>46272</v>
      </c>
      <c r="B17" t="s">
        <v>72</v>
      </c>
      <c r="C17" t="s">
        <v>6088</v>
      </c>
      <c r="D17" t="s">
        <v>2922</v>
      </c>
      <c r="E17">
        <v>1</v>
      </c>
      <c r="F17" s="218" t="s">
        <v>6104</v>
      </c>
      <c r="G17" t="s">
        <v>2594</v>
      </c>
      <c r="H17" t="s">
        <v>5904</v>
      </c>
      <c r="I17" t="s">
        <v>5905</v>
      </c>
      <c r="J17" t="s">
        <v>2596</v>
      </c>
    </row>
    <row r="18" spans="1:10" ht="15">
      <c r="A18" s="217">
        <v>46272</v>
      </c>
      <c r="B18" t="s">
        <v>72</v>
      </c>
      <c r="C18" t="s">
        <v>6088</v>
      </c>
      <c r="D18" t="s">
        <v>2847</v>
      </c>
      <c r="E18">
        <v>1</v>
      </c>
      <c r="F18" s="218" t="s">
        <v>6105</v>
      </c>
      <c r="G18" t="s">
        <v>2594</v>
      </c>
      <c r="H18" t="s">
        <v>5904</v>
      </c>
      <c r="I18" t="s">
        <v>5905</v>
      </c>
      <c r="J18" t="s">
        <v>2596</v>
      </c>
    </row>
    <row r="19" spans="1:10" ht="15">
      <c r="A19" s="217">
        <v>46272</v>
      </c>
      <c r="B19" t="s">
        <v>97</v>
      </c>
      <c r="C19" t="s">
        <v>6088</v>
      </c>
      <c r="D19" t="s">
        <v>2839</v>
      </c>
      <c r="E19">
        <v>1</v>
      </c>
      <c r="F19" s="218" t="s">
        <v>6106</v>
      </c>
      <c r="G19" t="s">
        <v>2594</v>
      </c>
      <c r="H19" t="s">
        <v>5904</v>
      </c>
      <c r="I19" t="s">
        <v>5905</v>
      </c>
      <c r="J19" t="s">
        <v>2596</v>
      </c>
    </row>
    <row r="20" spans="1:10" ht="30.75">
      <c r="A20" s="217">
        <v>46272</v>
      </c>
      <c r="B20" t="s">
        <v>97</v>
      </c>
      <c r="C20" t="s">
        <v>6088</v>
      </c>
      <c r="D20" t="s">
        <v>1333</v>
      </c>
      <c r="E20">
        <v>2</v>
      </c>
      <c r="F20" s="218" t="s">
        <v>6107</v>
      </c>
      <c r="G20" t="s">
        <v>2592</v>
      </c>
      <c r="H20" t="s">
        <v>5901</v>
      </c>
      <c r="I20" t="s">
        <v>5903</v>
      </c>
      <c r="J20" t="s">
        <v>1080</v>
      </c>
    </row>
    <row r="21" spans="1:10" ht="15">
      <c r="A21" s="217">
        <v>46272</v>
      </c>
      <c r="B21" t="s">
        <v>14</v>
      </c>
      <c r="C21" t="s">
        <v>6088</v>
      </c>
      <c r="D21" t="s">
        <v>2854</v>
      </c>
      <c r="E21">
        <v>1</v>
      </c>
      <c r="F21" s="218" t="s">
        <v>6108</v>
      </c>
      <c r="G21" t="s">
        <v>2594</v>
      </c>
      <c r="H21" t="s">
        <v>5904</v>
      </c>
      <c r="I21" t="s">
        <v>5905</v>
      </c>
      <c r="J21" t="s">
        <v>2596</v>
      </c>
    </row>
    <row r="22" spans="1:10" ht="15">
      <c r="A22" s="217">
        <v>46272</v>
      </c>
      <c r="B22" t="s">
        <v>14</v>
      </c>
      <c r="C22" t="s">
        <v>6088</v>
      </c>
      <c r="D22" t="s">
        <v>1333</v>
      </c>
      <c r="E22">
        <v>1</v>
      </c>
      <c r="F22" s="218" t="s">
        <v>6109</v>
      </c>
      <c r="G22" t="s">
        <v>2592</v>
      </c>
      <c r="H22" t="s">
        <v>5901</v>
      </c>
      <c r="I22" t="s">
        <v>5903</v>
      </c>
      <c r="J22" t="s">
        <v>1080</v>
      </c>
    </row>
    <row r="23" spans="1:10" ht="15">
      <c r="A23" s="217">
        <v>46272</v>
      </c>
      <c r="B23" t="s">
        <v>14</v>
      </c>
      <c r="C23" t="s">
        <v>6088</v>
      </c>
      <c r="D23" t="s">
        <v>2959</v>
      </c>
      <c r="E23">
        <v>1</v>
      </c>
      <c r="F23" s="218" t="s">
        <v>2958</v>
      </c>
      <c r="G23" t="s">
        <v>2592</v>
      </c>
      <c r="H23" t="s">
        <v>5901</v>
      </c>
      <c r="I23" t="s">
        <v>5903</v>
      </c>
      <c r="J23" t="s">
        <v>1080</v>
      </c>
    </row>
    <row r="24" spans="1:10" ht="60.75">
      <c r="A24" s="217">
        <v>46272</v>
      </c>
      <c r="B24" t="s">
        <v>60</v>
      </c>
      <c r="C24" t="s">
        <v>6088</v>
      </c>
      <c r="D24" t="s">
        <v>2847</v>
      </c>
      <c r="E24">
        <v>4</v>
      </c>
      <c r="F24" s="218" t="s">
        <v>6110</v>
      </c>
      <c r="G24" t="s">
        <v>2594</v>
      </c>
      <c r="H24" t="s">
        <v>5904</v>
      </c>
      <c r="I24" t="s">
        <v>5905</v>
      </c>
      <c r="J24" t="s">
        <v>2596</v>
      </c>
    </row>
    <row r="25" spans="1:10" ht="45.75">
      <c r="A25" s="217">
        <v>46272</v>
      </c>
      <c r="B25" t="s">
        <v>54</v>
      </c>
      <c r="C25" t="s">
        <v>6088</v>
      </c>
      <c r="D25" t="s">
        <v>2847</v>
      </c>
      <c r="E25">
        <v>3</v>
      </c>
      <c r="F25" s="218" t="s">
        <v>6111</v>
      </c>
      <c r="G25" t="s">
        <v>2594</v>
      </c>
      <c r="H25" t="s">
        <v>5904</v>
      </c>
      <c r="I25" t="s">
        <v>5905</v>
      </c>
      <c r="J25" t="s">
        <v>2596</v>
      </c>
    </row>
    <row r="26" spans="1:10" ht="30.75">
      <c r="A26" s="217">
        <v>46272</v>
      </c>
      <c r="B26" t="s">
        <v>73</v>
      </c>
      <c r="C26" t="s">
        <v>6088</v>
      </c>
      <c r="D26" t="s">
        <v>2847</v>
      </c>
      <c r="E26">
        <v>2</v>
      </c>
      <c r="F26" s="218" t="s">
        <v>6112</v>
      </c>
      <c r="G26" t="s">
        <v>2594</v>
      </c>
      <c r="H26" t="s">
        <v>5904</v>
      </c>
      <c r="I26" t="s">
        <v>5905</v>
      </c>
      <c r="J26" t="s">
        <v>2596</v>
      </c>
    </row>
    <row r="27" spans="1:10" ht="60.75">
      <c r="A27" s="217">
        <v>46272</v>
      </c>
      <c r="B27" t="s">
        <v>86</v>
      </c>
      <c r="C27" t="s">
        <v>6088</v>
      </c>
      <c r="D27" t="s">
        <v>2854</v>
      </c>
      <c r="E27">
        <v>4</v>
      </c>
      <c r="F27" s="218" t="s">
        <v>6113</v>
      </c>
      <c r="G27" t="s">
        <v>2594</v>
      </c>
      <c r="H27" t="s">
        <v>5904</v>
      </c>
      <c r="I27" t="s">
        <v>5905</v>
      </c>
      <c r="J27" t="s">
        <v>2596</v>
      </c>
    </row>
    <row r="28" spans="1:10" ht="15">
      <c r="A28" s="217">
        <v>46272</v>
      </c>
      <c r="B28" t="s">
        <v>86</v>
      </c>
      <c r="C28" t="s">
        <v>6088</v>
      </c>
      <c r="D28" t="s">
        <v>2893</v>
      </c>
      <c r="E28">
        <v>1</v>
      </c>
      <c r="F28" s="218" t="s">
        <v>6114</v>
      </c>
      <c r="G28" t="s">
        <v>2594</v>
      </c>
      <c r="H28" t="s">
        <v>5904</v>
      </c>
      <c r="I28" t="s">
        <v>5905</v>
      </c>
      <c r="J28" t="s">
        <v>2596</v>
      </c>
    </row>
    <row r="29" spans="1:10" ht="30.75">
      <c r="A29" s="217">
        <v>46272</v>
      </c>
      <c r="B29" t="s">
        <v>86</v>
      </c>
      <c r="C29" t="s">
        <v>6088</v>
      </c>
      <c r="D29" t="s">
        <v>2847</v>
      </c>
      <c r="E29">
        <v>2</v>
      </c>
      <c r="F29" s="218" t="s">
        <v>6115</v>
      </c>
      <c r="G29" t="s">
        <v>2594</v>
      </c>
      <c r="H29" t="s">
        <v>5904</v>
      </c>
      <c r="I29" t="s">
        <v>5905</v>
      </c>
      <c r="J29" t="s">
        <v>2596</v>
      </c>
    </row>
    <row r="30" spans="1:10" ht="15">
      <c r="A30" s="217">
        <v>46272</v>
      </c>
      <c r="B30" t="s">
        <v>87</v>
      </c>
      <c r="C30" t="s">
        <v>6088</v>
      </c>
      <c r="D30" t="s">
        <v>2854</v>
      </c>
      <c r="E30">
        <v>1</v>
      </c>
      <c r="F30" s="218" t="s">
        <v>6116</v>
      </c>
      <c r="G30" t="s">
        <v>2594</v>
      </c>
      <c r="H30" t="s">
        <v>5904</v>
      </c>
      <c r="I30" t="s">
        <v>5905</v>
      </c>
      <c r="J30" t="s">
        <v>2596</v>
      </c>
    </row>
    <row r="31" spans="1:10" ht="15">
      <c r="A31" s="217">
        <v>46272</v>
      </c>
      <c r="B31" t="s">
        <v>92</v>
      </c>
      <c r="C31" t="s">
        <v>6088</v>
      </c>
      <c r="D31" t="s">
        <v>3002</v>
      </c>
      <c r="E31">
        <v>1</v>
      </c>
      <c r="F31" s="218" t="s">
        <v>6117</v>
      </c>
      <c r="G31" t="s">
        <v>2592</v>
      </c>
      <c r="H31" t="s">
        <v>5901</v>
      </c>
      <c r="I31" t="s">
        <v>5903</v>
      </c>
      <c r="J31" t="s">
        <v>1080</v>
      </c>
    </row>
    <row r="32" spans="1:10" ht="15">
      <c r="A32" s="217">
        <v>46272</v>
      </c>
      <c r="B32" t="s">
        <v>98</v>
      </c>
      <c r="C32" t="s">
        <v>6088</v>
      </c>
      <c r="D32" t="s">
        <v>2854</v>
      </c>
      <c r="E32">
        <v>1</v>
      </c>
      <c r="F32" s="218" t="s">
        <v>6118</v>
      </c>
      <c r="G32" t="s">
        <v>2594</v>
      </c>
      <c r="H32" t="s">
        <v>5904</v>
      </c>
      <c r="I32" t="s">
        <v>5905</v>
      </c>
      <c r="J32" t="s">
        <v>2596</v>
      </c>
    </row>
    <row r="33" spans="1:10" ht="30.75">
      <c r="A33" s="217">
        <v>46272</v>
      </c>
      <c r="B33" t="s">
        <v>98</v>
      </c>
      <c r="C33" t="s">
        <v>6088</v>
      </c>
      <c r="D33" t="s">
        <v>2847</v>
      </c>
      <c r="E33">
        <v>2</v>
      </c>
      <c r="F33" s="218" t="s">
        <v>6119</v>
      </c>
      <c r="G33" t="s">
        <v>2594</v>
      </c>
      <c r="H33" t="s">
        <v>5904</v>
      </c>
      <c r="I33" t="s">
        <v>5905</v>
      </c>
      <c r="J33" t="s">
        <v>2596</v>
      </c>
    </row>
    <row r="34" spans="1:10" ht="15">
      <c r="A34" s="217">
        <v>46272</v>
      </c>
      <c r="B34" t="s">
        <v>98</v>
      </c>
      <c r="C34" t="s">
        <v>6088</v>
      </c>
      <c r="D34" t="s">
        <v>3015</v>
      </c>
      <c r="E34">
        <v>1</v>
      </c>
      <c r="F34" s="218" t="s">
        <v>6120</v>
      </c>
      <c r="G34" t="s">
        <v>2594</v>
      </c>
      <c r="H34" t="s">
        <v>5904</v>
      </c>
      <c r="I34" t="s">
        <v>5905</v>
      </c>
      <c r="J34" t="s">
        <v>2596</v>
      </c>
    </row>
    <row r="35" spans="1:10" ht="15">
      <c r="A35" s="217">
        <v>46272</v>
      </c>
      <c r="B35" t="s">
        <v>14</v>
      </c>
      <c r="C35" t="s">
        <v>2319</v>
      </c>
      <c r="D35" t="s">
        <v>1333</v>
      </c>
      <c r="E35">
        <v>1</v>
      </c>
      <c r="F35" s="218" t="s">
        <v>6109</v>
      </c>
      <c r="G35" t="s">
        <v>2603</v>
      </c>
      <c r="H35" t="s">
        <v>6121</v>
      </c>
      <c r="I35" t="s">
        <v>6122</v>
      </c>
      <c r="J35" t="s">
        <v>238</v>
      </c>
    </row>
    <row r="36" spans="1:10" ht="15">
      <c r="A36" s="217">
        <v>46272</v>
      </c>
      <c r="B36" t="s">
        <v>14</v>
      </c>
      <c r="C36" t="s">
        <v>2319</v>
      </c>
      <c r="D36" t="s">
        <v>2959</v>
      </c>
      <c r="E36">
        <v>1</v>
      </c>
      <c r="F36" s="218" t="s">
        <v>2958</v>
      </c>
      <c r="G36" t="s">
        <v>2603</v>
      </c>
      <c r="H36" t="s">
        <v>6121</v>
      </c>
      <c r="I36" t="s">
        <v>6122</v>
      </c>
      <c r="J36" t="s">
        <v>238</v>
      </c>
    </row>
    <row r="37" spans="1:10" ht="15">
      <c r="A37" s="217">
        <v>46272</v>
      </c>
      <c r="B37" t="s">
        <v>92</v>
      </c>
      <c r="C37" t="s">
        <v>2319</v>
      </c>
      <c r="D37" t="s">
        <v>3002</v>
      </c>
      <c r="E37">
        <v>1</v>
      </c>
      <c r="F37" s="218" t="s">
        <v>6117</v>
      </c>
      <c r="G37" t="s">
        <v>2603</v>
      </c>
      <c r="H37" t="s">
        <v>6121</v>
      </c>
      <c r="I37" t="s">
        <v>6122</v>
      </c>
      <c r="J37" t="s">
        <v>238</v>
      </c>
    </row>
    <row r="38" spans="1:10" ht="30.75">
      <c r="A38" s="217">
        <v>46273</v>
      </c>
      <c r="B38" t="s">
        <v>32</v>
      </c>
      <c r="C38" t="s">
        <v>6088</v>
      </c>
      <c r="D38" t="s">
        <v>669</v>
      </c>
      <c r="E38">
        <v>2</v>
      </c>
      <c r="F38" s="218" t="s">
        <v>6123</v>
      </c>
      <c r="G38" t="s">
        <v>2611</v>
      </c>
      <c r="H38" t="s">
        <v>5914</v>
      </c>
      <c r="I38" t="s">
        <v>5915</v>
      </c>
      <c r="J38" t="s">
        <v>1845</v>
      </c>
    </row>
    <row r="39" spans="1:10" ht="15">
      <c r="A39" s="217">
        <v>46273</v>
      </c>
      <c r="B39" t="s">
        <v>32</v>
      </c>
      <c r="C39" t="s">
        <v>6088</v>
      </c>
      <c r="D39" t="s">
        <v>3025</v>
      </c>
      <c r="E39">
        <v>1</v>
      </c>
      <c r="F39" s="218" t="s">
        <v>6124</v>
      </c>
      <c r="G39" t="s">
        <v>2611</v>
      </c>
      <c r="H39" t="s">
        <v>5914</v>
      </c>
      <c r="I39" t="s">
        <v>5915</v>
      </c>
      <c r="J39" t="s">
        <v>1845</v>
      </c>
    </row>
    <row r="40" spans="1:10" ht="15">
      <c r="A40" s="217">
        <v>46273</v>
      </c>
      <c r="B40" t="s">
        <v>32</v>
      </c>
      <c r="C40" t="s">
        <v>6088</v>
      </c>
      <c r="D40" t="s">
        <v>1889</v>
      </c>
      <c r="E40">
        <v>1</v>
      </c>
      <c r="F40" s="218" t="s">
        <v>6125</v>
      </c>
      <c r="G40" t="s">
        <v>2611</v>
      </c>
      <c r="H40" t="s">
        <v>5914</v>
      </c>
      <c r="I40" t="s">
        <v>5915</v>
      </c>
      <c r="J40" t="s">
        <v>1845</v>
      </c>
    </row>
    <row r="41" spans="1:10" ht="15">
      <c r="A41" s="217">
        <v>46273</v>
      </c>
      <c r="B41" t="s">
        <v>55</v>
      </c>
      <c r="C41" t="s">
        <v>6088</v>
      </c>
      <c r="D41" t="s">
        <v>2844</v>
      </c>
      <c r="E41">
        <v>1</v>
      </c>
      <c r="F41" s="218" t="s">
        <v>6090</v>
      </c>
      <c r="G41" t="s">
        <v>2613</v>
      </c>
      <c r="H41" t="s">
        <v>5916</v>
      </c>
      <c r="I41" t="s">
        <v>5917</v>
      </c>
      <c r="J41" t="s">
        <v>231</v>
      </c>
    </row>
    <row r="42" spans="1:10" ht="76.5">
      <c r="A42" s="217">
        <v>46273</v>
      </c>
      <c r="B42" t="s">
        <v>55</v>
      </c>
      <c r="C42" t="s">
        <v>6088</v>
      </c>
      <c r="D42" t="s">
        <v>2847</v>
      </c>
      <c r="E42">
        <v>5</v>
      </c>
      <c r="F42" s="218" t="s">
        <v>6091</v>
      </c>
      <c r="G42" t="s">
        <v>2611</v>
      </c>
      <c r="H42" t="s">
        <v>5918</v>
      </c>
      <c r="I42" t="s">
        <v>5919</v>
      </c>
      <c r="J42" t="s">
        <v>1845</v>
      </c>
    </row>
    <row r="43" spans="1:10" ht="15">
      <c r="A43" s="217">
        <v>46273</v>
      </c>
      <c r="B43" t="s">
        <v>55</v>
      </c>
      <c r="C43" t="s">
        <v>6088</v>
      </c>
      <c r="D43" t="s">
        <v>3032</v>
      </c>
      <c r="E43">
        <v>1</v>
      </c>
      <c r="F43" s="218" t="s">
        <v>6126</v>
      </c>
      <c r="G43" t="s">
        <v>2611</v>
      </c>
      <c r="H43" t="s">
        <v>5914</v>
      </c>
      <c r="I43" t="s">
        <v>5915</v>
      </c>
      <c r="J43" t="s">
        <v>1845</v>
      </c>
    </row>
    <row r="44" spans="1:10" ht="30.75">
      <c r="A44" s="217">
        <v>46273</v>
      </c>
      <c r="B44" t="s">
        <v>55</v>
      </c>
      <c r="C44" t="s">
        <v>6088</v>
      </c>
      <c r="D44" t="s">
        <v>669</v>
      </c>
      <c r="E44">
        <v>2</v>
      </c>
      <c r="F44" s="218" t="s">
        <v>6127</v>
      </c>
      <c r="G44" t="s">
        <v>2611</v>
      </c>
      <c r="H44" t="s">
        <v>5914</v>
      </c>
      <c r="I44" t="s">
        <v>5915</v>
      </c>
      <c r="J44" t="s">
        <v>1845</v>
      </c>
    </row>
    <row r="45" spans="1:10" ht="15">
      <c r="A45" s="217">
        <v>46273</v>
      </c>
      <c r="B45" t="s">
        <v>55</v>
      </c>
      <c r="C45" t="s">
        <v>6088</v>
      </c>
      <c r="D45" t="s">
        <v>3036</v>
      </c>
      <c r="E45">
        <v>1</v>
      </c>
      <c r="F45" s="218" t="s">
        <v>6128</v>
      </c>
      <c r="G45" t="s">
        <v>2611</v>
      </c>
      <c r="H45" t="s">
        <v>5914</v>
      </c>
      <c r="I45" t="s">
        <v>5915</v>
      </c>
      <c r="J45" t="s">
        <v>1845</v>
      </c>
    </row>
    <row r="46" spans="1:10" ht="45.75">
      <c r="A46" s="217">
        <v>46273</v>
      </c>
      <c r="B46" t="s">
        <v>59</v>
      </c>
      <c r="C46" t="s">
        <v>6088</v>
      </c>
      <c r="D46" t="s">
        <v>669</v>
      </c>
      <c r="E46">
        <v>3</v>
      </c>
      <c r="F46" s="218" t="s">
        <v>6129</v>
      </c>
      <c r="G46" t="s">
        <v>2611</v>
      </c>
      <c r="H46" t="s">
        <v>5914</v>
      </c>
      <c r="I46" t="s">
        <v>5915</v>
      </c>
      <c r="J46" t="s">
        <v>1845</v>
      </c>
    </row>
    <row r="47" spans="1:10" ht="15">
      <c r="A47" s="217">
        <v>46273</v>
      </c>
      <c r="B47" t="s">
        <v>70</v>
      </c>
      <c r="C47" t="s">
        <v>6088</v>
      </c>
      <c r="D47" t="s">
        <v>3048</v>
      </c>
      <c r="E47">
        <v>1</v>
      </c>
      <c r="F47" s="218" t="s">
        <v>6130</v>
      </c>
      <c r="G47" t="s">
        <v>2611</v>
      </c>
      <c r="H47" t="s">
        <v>5914</v>
      </c>
      <c r="I47" t="s">
        <v>5915</v>
      </c>
      <c r="J47" t="s">
        <v>1845</v>
      </c>
    </row>
    <row r="48" spans="1:10" ht="45.75">
      <c r="A48" s="217">
        <v>46273</v>
      </c>
      <c r="B48" t="s">
        <v>70</v>
      </c>
      <c r="C48" t="s">
        <v>6088</v>
      </c>
      <c r="D48" t="s">
        <v>2847</v>
      </c>
      <c r="E48">
        <v>3</v>
      </c>
      <c r="F48" s="218" t="s">
        <v>6095</v>
      </c>
      <c r="G48" t="s">
        <v>2611</v>
      </c>
      <c r="H48" t="s">
        <v>5918</v>
      </c>
      <c r="I48" t="s">
        <v>5919</v>
      </c>
      <c r="J48" t="s">
        <v>1845</v>
      </c>
    </row>
    <row r="49" spans="1:10" ht="15">
      <c r="A49" s="217">
        <v>46273</v>
      </c>
      <c r="B49" t="s">
        <v>70</v>
      </c>
      <c r="C49" t="s">
        <v>6088</v>
      </c>
      <c r="D49" t="s">
        <v>2893</v>
      </c>
      <c r="E49">
        <v>1</v>
      </c>
      <c r="F49" s="218" t="s">
        <v>6096</v>
      </c>
      <c r="G49" t="s">
        <v>2611</v>
      </c>
      <c r="H49" t="s">
        <v>5918</v>
      </c>
      <c r="I49" t="s">
        <v>5919</v>
      </c>
      <c r="J49" t="s">
        <v>1845</v>
      </c>
    </row>
    <row r="50" spans="1:10" ht="30.75">
      <c r="A50" s="217">
        <v>46273</v>
      </c>
      <c r="B50" t="s">
        <v>70</v>
      </c>
      <c r="C50" t="s">
        <v>6088</v>
      </c>
      <c r="D50" t="s">
        <v>669</v>
      </c>
      <c r="E50">
        <v>2</v>
      </c>
      <c r="F50" s="218" t="s">
        <v>6131</v>
      </c>
      <c r="G50" t="s">
        <v>2611</v>
      </c>
      <c r="H50" t="s">
        <v>5914</v>
      </c>
      <c r="I50" t="s">
        <v>5915</v>
      </c>
      <c r="J50" t="s">
        <v>1845</v>
      </c>
    </row>
    <row r="51" spans="1:10" ht="15">
      <c r="A51" s="217">
        <v>46273</v>
      </c>
      <c r="B51" t="s">
        <v>70</v>
      </c>
      <c r="C51" t="s">
        <v>6088</v>
      </c>
      <c r="D51" t="s">
        <v>3054</v>
      </c>
      <c r="E51">
        <v>1</v>
      </c>
      <c r="F51" s="218" t="s">
        <v>6132</v>
      </c>
      <c r="G51" t="s">
        <v>2609</v>
      </c>
      <c r="H51" t="s">
        <v>5912</v>
      </c>
      <c r="I51" t="s">
        <v>5913</v>
      </c>
      <c r="J51" t="s">
        <v>669</v>
      </c>
    </row>
    <row r="52" spans="1:10" ht="30.75">
      <c r="A52" s="217">
        <v>46273</v>
      </c>
      <c r="B52" t="s">
        <v>106</v>
      </c>
      <c r="C52" t="s">
        <v>6088</v>
      </c>
      <c r="D52" t="s">
        <v>669</v>
      </c>
      <c r="E52">
        <v>2</v>
      </c>
      <c r="F52" s="218" t="s">
        <v>6133</v>
      </c>
      <c r="G52" t="s">
        <v>2611</v>
      </c>
      <c r="H52" t="s">
        <v>5914</v>
      </c>
      <c r="I52" t="s">
        <v>5915</v>
      </c>
      <c r="J52" t="s">
        <v>1845</v>
      </c>
    </row>
    <row r="53" spans="1:10" ht="30.75">
      <c r="A53" s="217">
        <v>46273</v>
      </c>
      <c r="B53" t="s">
        <v>106</v>
      </c>
      <c r="C53" t="s">
        <v>6088</v>
      </c>
      <c r="D53" t="s">
        <v>2847</v>
      </c>
      <c r="E53">
        <v>2</v>
      </c>
      <c r="F53" s="218" t="s">
        <v>6100</v>
      </c>
      <c r="G53" t="s">
        <v>2611</v>
      </c>
      <c r="H53" t="s">
        <v>5918</v>
      </c>
      <c r="I53" t="s">
        <v>5919</v>
      </c>
      <c r="J53" t="s">
        <v>1845</v>
      </c>
    </row>
    <row r="54" spans="1:10" ht="15">
      <c r="A54" s="217">
        <v>46273</v>
      </c>
      <c r="B54" t="s">
        <v>106</v>
      </c>
      <c r="C54" t="s">
        <v>6088</v>
      </c>
      <c r="D54" t="s">
        <v>2893</v>
      </c>
      <c r="E54">
        <v>1</v>
      </c>
      <c r="F54" s="218" t="s">
        <v>6101</v>
      </c>
      <c r="G54" t="s">
        <v>2611</v>
      </c>
      <c r="H54" t="s">
        <v>5918</v>
      </c>
      <c r="I54" t="s">
        <v>5919</v>
      </c>
      <c r="J54" t="s">
        <v>1845</v>
      </c>
    </row>
    <row r="55" spans="1:10" ht="15">
      <c r="A55" s="217">
        <v>46273</v>
      </c>
      <c r="B55" t="s">
        <v>106</v>
      </c>
      <c r="C55" t="s">
        <v>6088</v>
      </c>
      <c r="D55" t="s">
        <v>3066</v>
      </c>
      <c r="E55">
        <v>1</v>
      </c>
      <c r="F55" s="218" t="s">
        <v>3065</v>
      </c>
      <c r="G55" t="s">
        <v>2613</v>
      </c>
      <c r="H55" t="s">
        <v>5916</v>
      </c>
      <c r="I55" t="s">
        <v>5917</v>
      </c>
      <c r="J55" t="s">
        <v>231</v>
      </c>
    </row>
    <row r="56" spans="1:10" ht="45.75">
      <c r="A56" s="217">
        <v>46273</v>
      </c>
      <c r="B56" t="s">
        <v>72</v>
      </c>
      <c r="C56" t="s">
        <v>6088</v>
      </c>
      <c r="D56" t="s">
        <v>669</v>
      </c>
      <c r="E56">
        <v>3</v>
      </c>
      <c r="F56" s="218" t="s">
        <v>6134</v>
      </c>
      <c r="G56" t="s">
        <v>2611</v>
      </c>
      <c r="H56" t="s">
        <v>5914</v>
      </c>
      <c r="I56" t="s">
        <v>5915</v>
      </c>
      <c r="J56" t="s">
        <v>1845</v>
      </c>
    </row>
    <row r="57" spans="1:10" ht="15">
      <c r="A57" s="217">
        <v>46273</v>
      </c>
      <c r="B57" t="s">
        <v>72</v>
      </c>
      <c r="C57" t="s">
        <v>6088</v>
      </c>
      <c r="D57" t="s">
        <v>3071</v>
      </c>
      <c r="E57">
        <v>1</v>
      </c>
      <c r="F57" s="218" t="s">
        <v>6135</v>
      </c>
      <c r="G57" t="s">
        <v>2611</v>
      </c>
      <c r="H57" t="s">
        <v>5914</v>
      </c>
      <c r="I57" t="s">
        <v>5915</v>
      </c>
      <c r="J57" t="s">
        <v>1845</v>
      </c>
    </row>
    <row r="58" spans="1:10" ht="15">
      <c r="A58" s="217">
        <v>46273</v>
      </c>
      <c r="B58" t="s">
        <v>72</v>
      </c>
      <c r="C58" t="s">
        <v>6088</v>
      </c>
      <c r="D58" t="s">
        <v>2893</v>
      </c>
      <c r="E58">
        <v>1</v>
      </c>
      <c r="F58" s="218" t="s">
        <v>6103</v>
      </c>
      <c r="G58" t="s">
        <v>2611</v>
      </c>
      <c r="H58" t="s">
        <v>5918</v>
      </c>
      <c r="I58" t="s">
        <v>5919</v>
      </c>
      <c r="J58" t="s">
        <v>1845</v>
      </c>
    </row>
    <row r="59" spans="1:10" ht="30.75">
      <c r="A59" s="217">
        <v>46273</v>
      </c>
      <c r="B59" t="s">
        <v>72</v>
      </c>
      <c r="C59" t="s">
        <v>6088</v>
      </c>
      <c r="D59" t="s">
        <v>3074</v>
      </c>
      <c r="E59">
        <v>2</v>
      </c>
      <c r="F59" s="218" t="s">
        <v>6136</v>
      </c>
      <c r="G59" t="s">
        <v>2611</v>
      </c>
      <c r="H59" t="s">
        <v>5914</v>
      </c>
      <c r="I59" t="s">
        <v>5915</v>
      </c>
      <c r="J59" t="s">
        <v>1845</v>
      </c>
    </row>
    <row r="60" spans="1:10" ht="15">
      <c r="A60" s="217">
        <v>46273</v>
      </c>
      <c r="B60" t="s">
        <v>72</v>
      </c>
      <c r="C60" t="s">
        <v>6088</v>
      </c>
      <c r="D60" t="s">
        <v>2922</v>
      </c>
      <c r="E60">
        <v>1</v>
      </c>
      <c r="F60" s="218" t="s">
        <v>6104</v>
      </c>
      <c r="G60" t="s">
        <v>2611</v>
      </c>
      <c r="H60" t="s">
        <v>5918</v>
      </c>
      <c r="I60" t="s">
        <v>5919</v>
      </c>
      <c r="J60" t="s">
        <v>1845</v>
      </c>
    </row>
    <row r="61" spans="1:10" ht="15">
      <c r="A61" s="217">
        <v>46273</v>
      </c>
      <c r="B61" t="s">
        <v>72</v>
      </c>
      <c r="C61" t="s">
        <v>6088</v>
      </c>
      <c r="D61" t="s">
        <v>2847</v>
      </c>
      <c r="E61">
        <v>1</v>
      </c>
      <c r="F61" s="218" t="s">
        <v>6105</v>
      </c>
      <c r="G61" t="s">
        <v>2611</v>
      </c>
      <c r="H61" t="s">
        <v>5918</v>
      </c>
      <c r="I61" t="s">
        <v>5919</v>
      </c>
      <c r="J61" t="s">
        <v>1845</v>
      </c>
    </row>
    <row r="62" spans="1:10" ht="15">
      <c r="A62" s="217">
        <v>46273</v>
      </c>
      <c r="B62" t="s">
        <v>72</v>
      </c>
      <c r="C62" t="s">
        <v>6088</v>
      </c>
      <c r="D62" t="s">
        <v>3083</v>
      </c>
      <c r="E62">
        <v>1</v>
      </c>
      <c r="F62" s="218" t="s">
        <v>6137</v>
      </c>
      <c r="G62" t="s">
        <v>2611</v>
      </c>
      <c r="H62" t="s">
        <v>5914</v>
      </c>
      <c r="I62" t="s">
        <v>5915</v>
      </c>
      <c r="J62" t="s">
        <v>1845</v>
      </c>
    </row>
    <row r="63" spans="1:10" ht="15">
      <c r="A63" s="217">
        <v>46273</v>
      </c>
      <c r="B63" t="s">
        <v>78</v>
      </c>
      <c r="C63" t="s">
        <v>6088</v>
      </c>
      <c r="D63" t="s">
        <v>669</v>
      </c>
      <c r="E63">
        <v>1</v>
      </c>
      <c r="F63" s="218" t="s">
        <v>6138</v>
      </c>
      <c r="G63" t="s">
        <v>2611</v>
      </c>
      <c r="H63" t="s">
        <v>5914</v>
      </c>
      <c r="I63" t="s">
        <v>5915</v>
      </c>
      <c r="J63" t="s">
        <v>1845</v>
      </c>
    </row>
    <row r="64" spans="1:10" ht="15">
      <c r="A64" s="217">
        <v>46273</v>
      </c>
      <c r="B64" t="s">
        <v>78</v>
      </c>
      <c r="C64" t="s">
        <v>6088</v>
      </c>
      <c r="D64" t="s">
        <v>2941</v>
      </c>
      <c r="E64">
        <v>1</v>
      </c>
      <c r="F64" s="218" t="s">
        <v>6139</v>
      </c>
      <c r="G64" t="s">
        <v>2609</v>
      </c>
      <c r="H64" t="s">
        <v>5912</v>
      </c>
      <c r="I64" t="s">
        <v>5913</v>
      </c>
      <c r="J64" t="s">
        <v>669</v>
      </c>
    </row>
    <row r="65" spans="1:10" ht="15">
      <c r="A65" s="217">
        <v>46273</v>
      </c>
      <c r="B65" t="s">
        <v>97</v>
      </c>
      <c r="C65" t="s">
        <v>6088</v>
      </c>
      <c r="D65" t="s">
        <v>3090</v>
      </c>
      <c r="E65">
        <v>1</v>
      </c>
      <c r="F65" s="218" t="s">
        <v>6140</v>
      </c>
      <c r="G65" t="s">
        <v>2611</v>
      </c>
      <c r="H65" t="s">
        <v>5914</v>
      </c>
      <c r="I65" t="s">
        <v>5915</v>
      </c>
      <c r="J65" t="s">
        <v>1845</v>
      </c>
    </row>
    <row r="66" spans="1:10" ht="15">
      <c r="A66" s="217">
        <v>46273</v>
      </c>
      <c r="B66" t="s">
        <v>97</v>
      </c>
      <c r="C66" t="s">
        <v>6088</v>
      </c>
      <c r="D66" t="s">
        <v>3092</v>
      </c>
      <c r="E66">
        <v>1</v>
      </c>
      <c r="F66" s="218" t="s">
        <v>6141</v>
      </c>
      <c r="G66" t="s">
        <v>2611</v>
      </c>
      <c r="H66" t="s">
        <v>5914</v>
      </c>
      <c r="I66" t="s">
        <v>5915</v>
      </c>
      <c r="J66" t="s">
        <v>1845</v>
      </c>
    </row>
    <row r="67" spans="1:10" ht="15">
      <c r="A67" s="217">
        <v>46273</v>
      </c>
      <c r="B67" t="s">
        <v>14</v>
      </c>
      <c r="C67" t="s">
        <v>6088</v>
      </c>
      <c r="D67" t="s">
        <v>669</v>
      </c>
      <c r="E67">
        <v>1</v>
      </c>
      <c r="F67" s="218" t="s">
        <v>6142</v>
      </c>
      <c r="G67" t="s">
        <v>2611</v>
      </c>
      <c r="H67" t="s">
        <v>5914</v>
      </c>
      <c r="I67" t="s">
        <v>5915</v>
      </c>
      <c r="J67" t="s">
        <v>1845</v>
      </c>
    </row>
    <row r="68" spans="1:10" ht="30.75">
      <c r="A68" s="217">
        <v>46273</v>
      </c>
      <c r="B68" t="s">
        <v>47</v>
      </c>
      <c r="C68" t="s">
        <v>6088</v>
      </c>
      <c r="D68" t="s">
        <v>669</v>
      </c>
      <c r="E68">
        <v>2</v>
      </c>
      <c r="F68" s="218" t="s">
        <v>6143</v>
      </c>
      <c r="G68" t="s">
        <v>2611</v>
      </c>
      <c r="H68" t="s">
        <v>5914</v>
      </c>
      <c r="I68" t="s">
        <v>5915</v>
      </c>
      <c r="J68" t="s">
        <v>1845</v>
      </c>
    </row>
    <row r="69" spans="1:10" ht="60.75">
      <c r="A69" s="217">
        <v>46273</v>
      </c>
      <c r="B69" t="s">
        <v>60</v>
      </c>
      <c r="C69" t="s">
        <v>6088</v>
      </c>
      <c r="D69" t="s">
        <v>2847</v>
      </c>
      <c r="E69">
        <v>4</v>
      </c>
      <c r="F69" s="218" t="s">
        <v>6110</v>
      </c>
      <c r="G69" t="s">
        <v>2611</v>
      </c>
      <c r="H69" t="s">
        <v>5918</v>
      </c>
      <c r="I69" t="s">
        <v>5919</v>
      </c>
      <c r="J69" t="s">
        <v>1845</v>
      </c>
    </row>
    <row r="70" spans="1:10" ht="45.75">
      <c r="A70" s="217">
        <v>46273</v>
      </c>
      <c r="B70" t="s">
        <v>54</v>
      </c>
      <c r="C70" t="s">
        <v>6088</v>
      </c>
      <c r="D70" t="s">
        <v>2847</v>
      </c>
      <c r="E70">
        <v>3</v>
      </c>
      <c r="F70" s="218" t="s">
        <v>6111</v>
      </c>
      <c r="G70" t="s">
        <v>2611</v>
      </c>
      <c r="H70" t="s">
        <v>5918</v>
      </c>
      <c r="I70" t="s">
        <v>5919</v>
      </c>
      <c r="J70" t="s">
        <v>1845</v>
      </c>
    </row>
    <row r="71" spans="1:10" ht="15">
      <c r="A71" s="217">
        <v>46273</v>
      </c>
      <c r="B71" t="s">
        <v>73</v>
      </c>
      <c r="C71" t="s">
        <v>6088</v>
      </c>
      <c r="D71" t="s">
        <v>3106</v>
      </c>
      <c r="E71">
        <v>1</v>
      </c>
      <c r="F71" s="218" t="s">
        <v>6144</v>
      </c>
      <c r="G71" t="s">
        <v>2611</v>
      </c>
      <c r="H71" t="s">
        <v>5914</v>
      </c>
      <c r="I71" t="s">
        <v>5915</v>
      </c>
      <c r="J71" t="s">
        <v>1845</v>
      </c>
    </row>
    <row r="72" spans="1:10" ht="30.75">
      <c r="A72" s="217">
        <v>46273</v>
      </c>
      <c r="B72" t="s">
        <v>73</v>
      </c>
      <c r="C72" t="s">
        <v>6088</v>
      </c>
      <c r="D72" t="s">
        <v>2847</v>
      </c>
      <c r="E72">
        <v>2</v>
      </c>
      <c r="F72" s="218" t="s">
        <v>6112</v>
      </c>
      <c r="G72" t="s">
        <v>2611</v>
      </c>
      <c r="H72" t="s">
        <v>5918</v>
      </c>
      <c r="I72" t="s">
        <v>5919</v>
      </c>
      <c r="J72" t="s">
        <v>1845</v>
      </c>
    </row>
    <row r="73" spans="1:10" ht="45.75">
      <c r="A73" s="217">
        <v>46273</v>
      </c>
      <c r="B73" t="s">
        <v>86</v>
      </c>
      <c r="C73" t="s">
        <v>6088</v>
      </c>
      <c r="D73" t="s">
        <v>669</v>
      </c>
      <c r="E73">
        <v>3</v>
      </c>
      <c r="F73" s="218" t="s">
        <v>6145</v>
      </c>
      <c r="G73" t="s">
        <v>2611</v>
      </c>
      <c r="H73" t="s">
        <v>5914</v>
      </c>
      <c r="I73" t="s">
        <v>5915</v>
      </c>
      <c r="J73" t="s">
        <v>1845</v>
      </c>
    </row>
    <row r="74" spans="1:10" ht="15">
      <c r="A74" s="217">
        <v>46273</v>
      </c>
      <c r="B74" t="s">
        <v>86</v>
      </c>
      <c r="C74" t="s">
        <v>6088</v>
      </c>
      <c r="D74" t="s">
        <v>3113</v>
      </c>
      <c r="E74">
        <v>1</v>
      </c>
      <c r="F74" s="218" t="s">
        <v>6146</v>
      </c>
      <c r="G74" t="s">
        <v>2613</v>
      </c>
      <c r="H74" t="s">
        <v>5916</v>
      </c>
      <c r="I74" t="s">
        <v>5917</v>
      </c>
      <c r="J74" t="s">
        <v>231</v>
      </c>
    </row>
    <row r="75" spans="1:10" ht="15">
      <c r="A75" s="217">
        <v>46273</v>
      </c>
      <c r="B75" t="s">
        <v>86</v>
      </c>
      <c r="C75" t="s">
        <v>6088</v>
      </c>
      <c r="D75" t="s">
        <v>1889</v>
      </c>
      <c r="E75">
        <v>1</v>
      </c>
      <c r="F75" s="218" t="s">
        <v>6147</v>
      </c>
      <c r="G75" t="s">
        <v>2611</v>
      </c>
      <c r="H75" t="s">
        <v>5914</v>
      </c>
      <c r="I75" t="s">
        <v>5915</v>
      </c>
      <c r="J75" t="s">
        <v>1845</v>
      </c>
    </row>
    <row r="76" spans="1:10" ht="15">
      <c r="A76" s="217">
        <v>46273</v>
      </c>
      <c r="B76" t="s">
        <v>86</v>
      </c>
      <c r="C76" t="s">
        <v>6088</v>
      </c>
      <c r="D76" t="s">
        <v>2893</v>
      </c>
      <c r="E76">
        <v>1</v>
      </c>
      <c r="F76" s="218" t="s">
        <v>6114</v>
      </c>
      <c r="G76" t="s">
        <v>2611</v>
      </c>
      <c r="H76" t="s">
        <v>5918</v>
      </c>
      <c r="I76" t="s">
        <v>5919</v>
      </c>
      <c r="J76" t="s">
        <v>1845</v>
      </c>
    </row>
    <row r="77" spans="1:10" ht="30.75">
      <c r="A77" s="217">
        <v>46273</v>
      </c>
      <c r="B77" t="s">
        <v>86</v>
      </c>
      <c r="C77" t="s">
        <v>6088</v>
      </c>
      <c r="D77" t="s">
        <v>2847</v>
      </c>
      <c r="E77">
        <v>2</v>
      </c>
      <c r="F77" s="218" t="s">
        <v>6115</v>
      </c>
      <c r="G77" t="s">
        <v>2611</v>
      </c>
      <c r="H77" t="s">
        <v>5918</v>
      </c>
      <c r="I77" t="s">
        <v>5919</v>
      </c>
      <c r="J77" t="s">
        <v>1845</v>
      </c>
    </row>
    <row r="78" spans="1:10" ht="15">
      <c r="A78" s="217">
        <v>46273</v>
      </c>
      <c r="B78" t="s">
        <v>87</v>
      </c>
      <c r="C78" t="s">
        <v>6088</v>
      </c>
      <c r="D78" t="s">
        <v>669</v>
      </c>
      <c r="E78">
        <v>1</v>
      </c>
      <c r="F78" s="218" t="s">
        <v>6148</v>
      </c>
      <c r="G78" t="s">
        <v>2611</v>
      </c>
      <c r="H78" t="s">
        <v>5914</v>
      </c>
      <c r="I78" t="s">
        <v>5915</v>
      </c>
      <c r="J78" t="s">
        <v>1845</v>
      </c>
    </row>
    <row r="79" spans="1:10" ht="15">
      <c r="A79" s="217">
        <v>46273</v>
      </c>
      <c r="B79" t="s">
        <v>92</v>
      </c>
      <c r="C79" t="s">
        <v>6088</v>
      </c>
      <c r="D79" t="s">
        <v>669</v>
      </c>
      <c r="E79">
        <v>1</v>
      </c>
      <c r="F79" s="218" t="s">
        <v>2999</v>
      </c>
      <c r="G79" t="s">
        <v>2611</v>
      </c>
      <c r="H79" t="s">
        <v>5914</v>
      </c>
      <c r="I79" t="s">
        <v>5915</v>
      </c>
      <c r="J79" t="s">
        <v>1845</v>
      </c>
    </row>
    <row r="80" spans="1:10" ht="30.75">
      <c r="A80" s="217">
        <v>46273</v>
      </c>
      <c r="B80" t="s">
        <v>98</v>
      </c>
      <c r="C80" t="s">
        <v>6088</v>
      </c>
      <c r="D80" t="s">
        <v>2847</v>
      </c>
      <c r="E80">
        <v>2</v>
      </c>
      <c r="F80" s="218" t="s">
        <v>6119</v>
      </c>
      <c r="G80" t="s">
        <v>2611</v>
      </c>
      <c r="H80" t="s">
        <v>5918</v>
      </c>
      <c r="I80" t="s">
        <v>5919</v>
      </c>
      <c r="J80" t="s">
        <v>1845</v>
      </c>
    </row>
    <row r="81" spans="1:10" ht="15">
      <c r="A81" s="217">
        <v>46273</v>
      </c>
      <c r="B81" t="s">
        <v>14</v>
      </c>
      <c r="C81" t="s">
        <v>2319</v>
      </c>
      <c r="D81" t="s">
        <v>1333</v>
      </c>
      <c r="E81">
        <v>1</v>
      </c>
      <c r="F81" s="218" t="s">
        <v>6109</v>
      </c>
      <c r="G81" t="s">
        <v>2619</v>
      </c>
      <c r="H81" t="s">
        <v>6149</v>
      </c>
      <c r="I81" t="s">
        <v>6150</v>
      </c>
      <c r="J81" t="s">
        <v>231</v>
      </c>
    </row>
    <row r="82" spans="1:10" ht="15">
      <c r="A82" s="217">
        <v>46273</v>
      </c>
      <c r="B82" t="s">
        <v>14</v>
      </c>
      <c r="C82" t="s">
        <v>2319</v>
      </c>
      <c r="D82" t="s">
        <v>2959</v>
      </c>
      <c r="E82">
        <v>1</v>
      </c>
      <c r="F82" s="218" t="s">
        <v>2958</v>
      </c>
      <c r="G82" t="s">
        <v>2619</v>
      </c>
      <c r="H82" t="s">
        <v>6149</v>
      </c>
      <c r="I82" t="s">
        <v>6150</v>
      </c>
      <c r="J82" t="s">
        <v>231</v>
      </c>
    </row>
    <row r="83" spans="1:10" ht="15">
      <c r="A83" s="217">
        <v>46273</v>
      </c>
      <c r="B83" t="s">
        <v>92</v>
      </c>
      <c r="C83" t="s">
        <v>2319</v>
      </c>
      <c r="D83" t="s">
        <v>3002</v>
      </c>
      <c r="E83">
        <v>1</v>
      </c>
      <c r="F83" s="218" t="s">
        <v>6117</v>
      </c>
      <c r="G83" t="s">
        <v>2619</v>
      </c>
      <c r="H83" t="s">
        <v>6149</v>
      </c>
      <c r="I83" t="s">
        <v>6150</v>
      </c>
      <c r="J83" t="s">
        <v>231</v>
      </c>
    </row>
    <row r="84" spans="1:10" ht="30.75">
      <c r="A84" s="217">
        <v>46274</v>
      </c>
      <c r="B84" t="s">
        <v>32</v>
      </c>
      <c r="C84" t="s">
        <v>6088</v>
      </c>
      <c r="D84" t="s">
        <v>3125</v>
      </c>
      <c r="E84">
        <v>2</v>
      </c>
      <c r="F84" s="218" t="s">
        <v>6151</v>
      </c>
      <c r="G84" t="s">
        <v>2373</v>
      </c>
      <c r="H84" t="s">
        <v>5930</v>
      </c>
      <c r="I84" t="s">
        <v>5931</v>
      </c>
      <c r="J84" t="s">
        <v>231</v>
      </c>
    </row>
    <row r="85" spans="1:10" ht="15">
      <c r="A85" s="217">
        <v>46274</v>
      </c>
      <c r="B85" t="s">
        <v>32</v>
      </c>
      <c r="C85" t="s">
        <v>6088</v>
      </c>
      <c r="D85" t="s">
        <v>3025</v>
      </c>
      <c r="E85">
        <v>1</v>
      </c>
      <c r="F85" s="218" t="s">
        <v>6124</v>
      </c>
      <c r="G85" t="s">
        <v>2373</v>
      </c>
      <c r="H85" t="s">
        <v>5930</v>
      </c>
      <c r="I85" t="s">
        <v>5931</v>
      </c>
      <c r="J85" t="s">
        <v>231</v>
      </c>
    </row>
    <row r="86" spans="1:10" ht="15">
      <c r="A86" s="217">
        <v>46274</v>
      </c>
      <c r="B86" t="s">
        <v>32</v>
      </c>
      <c r="C86" t="s">
        <v>6088</v>
      </c>
      <c r="D86" t="s">
        <v>1889</v>
      </c>
      <c r="E86">
        <v>1</v>
      </c>
      <c r="F86" s="218" t="s">
        <v>6125</v>
      </c>
      <c r="G86" t="s">
        <v>2373</v>
      </c>
      <c r="H86" t="s">
        <v>5930</v>
      </c>
      <c r="I86" t="s">
        <v>5931</v>
      </c>
      <c r="J86" t="s">
        <v>231</v>
      </c>
    </row>
    <row r="87" spans="1:10" ht="15">
      <c r="A87" s="217">
        <v>46274</v>
      </c>
      <c r="B87" t="s">
        <v>32</v>
      </c>
      <c r="C87" t="s">
        <v>6088</v>
      </c>
      <c r="D87" t="s">
        <v>217</v>
      </c>
      <c r="E87">
        <v>1</v>
      </c>
      <c r="F87" s="218" t="s">
        <v>6152</v>
      </c>
      <c r="G87" t="s">
        <v>2373</v>
      </c>
      <c r="H87" t="s">
        <v>5930</v>
      </c>
      <c r="I87" t="s">
        <v>5931</v>
      </c>
      <c r="J87" t="s">
        <v>231</v>
      </c>
    </row>
    <row r="88" spans="1:10" ht="15">
      <c r="A88" s="217">
        <v>46274</v>
      </c>
      <c r="B88" t="s">
        <v>55</v>
      </c>
      <c r="C88" t="s">
        <v>6088</v>
      </c>
      <c r="D88" t="s">
        <v>2839</v>
      </c>
      <c r="E88">
        <v>1</v>
      </c>
      <c r="F88" s="218" t="s">
        <v>6089</v>
      </c>
      <c r="G88" t="s">
        <v>2375</v>
      </c>
      <c r="H88" t="s">
        <v>5932</v>
      </c>
      <c r="I88" t="s">
        <v>5933</v>
      </c>
      <c r="J88" t="s">
        <v>231</v>
      </c>
    </row>
    <row r="89" spans="1:10" ht="15">
      <c r="A89" s="217">
        <v>46274</v>
      </c>
      <c r="B89" t="s">
        <v>55</v>
      </c>
      <c r="C89" t="s">
        <v>6088</v>
      </c>
      <c r="D89" t="s">
        <v>2844</v>
      </c>
      <c r="E89">
        <v>1</v>
      </c>
      <c r="F89" s="218" t="s">
        <v>6090</v>
      </c>
      <c r="G89" t="s">
        <v>2373</v>
      </c>
      <c r="H89" t="s">
        <v>5930</v>
      </c>
      <c r="I89" t="s">
        <v>5931</v>
      </c>
      <c r="J89" t="s">
        <v>231</v>
      </c>
    </row>
    <row r="90" spans="1:10" ht="76.5">
      <c r="A90" s="217">
        <v>46274</v>
      </c>
      <c r="B90" t="s">
        <v>55</v>
      </c>
      <c r="C90" t="s">
        <v>6088</v>
      </c>
      <c r="D90" t="s">
        <v>2847</v>
      </c>
      <c r="E90">
        <v>5</v>
      </c>
      <c r="F90" s="218" t="s">
        <v>6091</v>
      </c>
      <c r="G90" t="s">
        <v>2375</v>
      </c>
      <c r="H90" t="s">
        <v>5932</v>
      </c>
      <c r="I90" t="s">
        <v>5933</v>
      </c>
      <c r="J90" t="s">
        <v>231</v>
      </c>
    </row>
    <row r="91" spans="1:10" ht="45.75">
      <c r="A91" s="217">
        <v>46274</v>
      </c>
      <c r="B91" t="s">
        <v>55</v>
      </c>
      <c r="C91" t="s">
        <v>6088</v>
      </c>
      <c r="D91" t="s">
        <v>217</v>
      </c>
      <c r="E91">
        <v>3</v>
      </c>
      <c r="F91" s="218" t="s">
        <v>6153</v>
      </c>
      <c r="G91" t="s">
        <v>2373</v>
      </c>
      <c r="H91" t="s">
        <v>5930</v>
      </c>
      <c r="I91" t="s">
        <v>5931</v>
      </c>
      <c r="J91" t="s">
        <v>231</v>
      </c>
    </row>
    <row r="92" spans="1:10" ht="30.75">
      <c r="A92" s="217">
        <v>46274</v>
      </c>
      <c r="B92" t="s">
        <v>55</v>
      </c>
      <c r="C92" t="s">
        <v>6088</v>
      </c>
      <c r="D92" t="s">
        <v>2851</v>
      </c>
      <c r="E92">
        <v>2</v>
      </c>
      <c r="F92" s="218" t="s">
        <v>6092</v>
      </c>
      <c r="G92" t="s">
        <v>2369</v>
      </c>
      <c r="H92" t="s">
        <v>5926</v>
      </c>
      <c r="I92" t="s">
        <v>5927</v>
      </c>
      <c r="J92" t="s">
        <v>217</v>
      </c>
    </row>
    <row r="93" spans="1:10" ht="45.75">
      <c r="A93" s="217">
        <v>46274</v>
      </c>
      <c r="B93" t="s">
        <v>55</v>
      </c>
      <c r="C93" t="s">
        <v>6088</v>
      </c>
      <c r="D93" t="s">
        <v>2854</v>
      </c>
      <c r="E93">
        <v>3</v>
      </c>
      <c r="F93" s="218" t="s">
        <v>6093</v>
      </c>
      <c r="G93" t="s">
        <v>2375</v>
      </c>
      <c r="H93" t="s">
        <v>5932</v>
      </c>
      <c r="I93" t="s">
        <v>5933</v>
      </c>
      <c r="J93" t="s">
        <v>231</v>
      </c>
    </row>
    <row r="94" spans="1:10" ht="60.75">
      <c r="A94" s="217">
        <v>46274</v>
      </c>
      <c r="B94" t="s">
        <v>55</v>
      </c>
      <c r="C94" t="s">
        <v>6088</v>
      </c>
      <c r="D94" t="s">
        <v>3125</v>
      </c>
      <c r="E94">
        <v>4</v>
      </c>
      <c r="F94" s="218" t="s">
        <v>6154</v>
      </c>
      <c r="G94" t="s">
        <v>2373</v>
      </c>
      <c r="H94" t="s">
        <v>5930</v>
      </c>
      <c r="I94" t="s">
        <v>5931</v>
      </c>
      <c r="J94" t="s">
        <v>231</v>
      </c>
    </row>
    <row r="95" spans="1:10" ht="15">
      <c r="A95" s="217">
        <v>46274</v>
      </c>
      <c r="B95" t="s">
        <v>55</v>
      </c>
      <c r="C95" t="s">
        <v>6088</v>
      </c>
      <c r="D95" t="s">
        <v>3144</v>
      </c>
      <c r="E95">
        <v>1</v>
      </c>
      <c r="F95" s="218" t="s">
        <v>6155</v>
      </c>
      <c r="G95" t="s">
        <v>2373</v>
      </c>
      <c r="H95" t="s">
        <v>5930</v>
      </c>
      <c r="I95" t="s">
        <v>5931</v>
      </c>
      <c r="J95" t="s">
        <v>231</v>
      </c>
    </row>
    <row r="96" spans="1:10" ht="15">
      <c r="A96" s="217">
        <v>46274</v>
      </c>
      <c r="B96" t="s">
        <v>55</v>
      </c>
      <c r="C96" t="s">
        <v>6088</v>
      </c>
      <c r="D96" t="s">
        <v>1333</v>
      </c>
      <c r="E96">
        <v>1</v>
      </c>
      <c r="F96" s="218" t="s">
        <v>6094</v>
      </c>
      <c r="G96" t="s">
        <v>2369</v>
      </c>
      <c r="H96" t="s">
        <v>5926</v>
      </c>
      <c r="I96" t="s">
        <v>5927</v>
      </c>
      <c r="J96" t="s">
        <v>217</v>
      </c>
    </row>
    <row r="97" spans="1:10" ht="106.5">
      <c r="A97" s="217">
        <v>46274</v>
      </c>
      <c r="B97" t="s">
        <v>59</v>
      </c>
      <c r="C97" t="s">
        <v>6088</v>
      </c>
      <c r="D97" t="s">
        <v>217</v>
      </c>
      <c r="E97">
        <v>7</v>
      </c>
      <c r="F97" s="218" t="s">
        <v>6156</v>
      </c>
      <c r="G97" t="s">
        <v>2373</v>
      </c>
      <c r="H97" t="s">
        <v>5930</v>
      </c>
      <c r="I97" t="s">
        <v>5931</v>
      </c>
      <c r="J97" t="s">
        <v>231</v>
      </c>
    </row>
    <row r="98" spans="1:10" ht="15">
      <c r="A98" s="217">
        <v>46274</v>
      </c>
      <c r="B98" t="s">
        <v>59</v>
      </c>
      <c r="C98" t="s">
        <v>6088</v>
      </c>
      <c r="D98" t="s">
        <v>3154</v>
      </c>
      <c r="E98">
        <v>1</v>
      </c>
      <c r="F98" s="218" t="s">
        <v>6157</v>
      </c>
      <c r="G98" t="s">
        <v>2373</v>
      </c>
      <c r="H98" t="s">
        <v>5930</v>
      </c>
      <c r="I98" t="s">
        <v>5931</v>
      </c>
      <c r="J98" t="s">
        <v>231</v>
      </c>
    </row>
    <row r="99" spans="1:10" ht="15">
      <c r="A99" s="217">
        <v>46274</v>
      </c>
      <c r="B99" t="s">
        <v>59</v>
      </c>
      <c r="C99" t="s">
        <v>6088</v>
      </c>
      <c r="D99" t="s">
        <v>3157</v>
      </c>
      <c r="E99">
        <v>1</v>
      </c>
      <c r="F99" s="218" t="s">
        <v>6158</v>
      </c>
      <c r="G99" t="s">
        <v>2373</v>
      </c>
      <c r="H99" t="s">
        <v>5930</v>
      </c>
      <c r="I99" t="s">
        <v>5931</v>
      </c>
      <c r="J99" t="s">
        <v>231</v>
      </c>
    </row>
    <row r="100" spans="1:10" ht="15">
      <c r="A100" s="217">
        <v>46274</v>
      </c>
      <c r="B100" t="s">
        <v>59</v>
      </c>
      <c r="C100" t="s">
        <v>6088</v>
      </c>
      <c r="D100" t="s">
        <v>3125</v>
      </c>
      <c r="E100">
        <v>1</v>
      </c>
      <c r="F100" s="218" t="s">
        <v>6159</v>
      </c>
      <c r="G100" t="s">
        <v>2373</v>
      </c>
      <c r="H100" t="s">
        <v>5930</v>
      </c>
      <c r="I100" t="s">
        <v>5931</v>
      </c>
      <c r="J100" t="s">
        <v>231</v>
      </c>
    </row>
    <row r="101" spans="1:10" ht="30.75">
      <c r="A101" s="217">
        <v>46274</v>
      </c>
      <c r="B101" t="s">
        <v>70</v>
      </c>
      <c r="C101" t="s">
        <v>6088</v>
      </c>
      <c r="D101" t="s">
        <v>3125</v>
      </c>
      <c r="E101">
        <v>2</v>
      </c>
      <c r="F101" s="218" t="s">
        <v>6160</v>
      </c>
      <c r="G101" t="s">
        <v>2373</v>
      </c>
      <c r="H101" t="s">
        <v>5930</v>
      </c>
      <c r="I101" t="s">
        <v>5931</v>
      </c>
      <c r="J101" t="s">
        <v>231</v>
      </c>
    </row>
    <row r="102" spans="1:10" ht="15">
      <c r="A102" s="217">
        <v>46274</v>
      </c>
      <c r="B102" t="s">
        <v>70</v>
      </c>
      <c r="C102" t="s">
        <v>6088</v>
      </c>
      <c r="D102" t="s">
        <v>3176</v>
      </c>
      <c r="E102">
        <v>1</v>
      </c>
      <c r="F102" s="218" t="s">
        <v>6161</v>
      </c>
      <c r="G102" t="s">
        <v>2373</v>
      </c>
      <c r="H102" t="s">
        <v>5930</v>
      </c>
      <c r="I102" t="s">
        <v>5931</v>
      </c>
      <c r="J102" t="s">
        <v>231</v>
      </c>
    </row>
    <row r="103" spans="1:10" ht="45.75">
      <c r="A103" s="217">
        <v>46274</v>
      </c>
      <c r="B103" t="s">
        <v>70</v>
      </c>
      <c r="C103" t="s">
        <v>6088</v>
      </c>
      <c r="D103" t="s">
        <v>2847</v>
      </c>
      <c r="E103">
        <v>3</v>
      </c>
      <c r="F103" s="218" t="s">
        <v>6095</v>
      </c>
      <c r="G103" t="s">
        <v>2375</v>
      </c>
      <c r="H103" t="s">
        <v>5932</v>
      </c>
      <c r="I103" t="s">
        <v>5933</v>
      </c>
      <c r="J103" t="s">
        <v>231</v>
      </c>
    </row>
    <row r="104" spans="1:10" ht="15">
      <c r="A104" s="217">
        <v>46274</v>
      </c>
      <c r="B104" t="s">
        <v>70</v>
      </c>
      <c r="C104" t="s">
        <v>6088</v>
      </c>
      <c r="D104" t="s">
        <v>2893</v>
      </c>
      <c r="E104">
        <v>1</v>
      </c>
      <c r="F104" s="218" t="s">
        <v>6096</v>
      </c>
      <c r="G104" t="s">
        <v>2375</v>
      </c>
      <c r="H104" t="s">
        <v>5932</v>
      </c>
      <c r="I104" t="s">
        <v>5933</v>
      </c>
      <c r="J104" t="s">
        <v>231</v>
      </c>
    </row>
    <row r="105" spans="1:10" ht="30.75">
      <c r="A105" s="217">
        <v>46274</v>
      </c>
      <c r="B105" t="s">
        <v>70</v>
      </c>
      <c r="C105" t="s">
        <v>6088</v>
      </c>
      <c r="D105" t="s">
        <v>217</v>
      </c>
      <c r="E105">
        <v>2</v>
      </c>
      <c r="F105" s="218" t="s">
        <v>6162</v>
      </c>
      <c r="G105" t="s">
        <v>2373</v>
      </c>
      <c r="H105" t="s">
        <v>5930</v>
      </c>
      <c r="I105" t="s">
        <v>5931</v>
      </c>
      <c r="J105" t="s">
        <v>231</v>
      </c>
    </row>
    <row r="106" spans="1:10" ht="15">
      <c r="A106" s="217">
        <v>46274</v>
      </c>
      <c r="B106" t="s">
        <v>70</v>
      </c>
      <c r="C106" t="s">
        <v>6088</v>
      </c>
      <c r="D106" t="s">
        <v>2897</v>
      </c>
      <c r="E106">
        <v>1</v>
      </c>
      <c r="F106" s="218" t="s">
        <v>6097</v>
      </c>
      <c r="G106" t="s">
        <v>2373</v>
      </c>
      <c r="H106" t="s">
        <v>5930</v>
      </c>
      <c r="I106" t="s">
        <v>5931</v>
      </c>
      <c r="J106" t="s">
        <v>231</v>
      </c>
    </row>
    <row r="107" spans="1:10" ht="15">
      <c r="A107" s="217">
        <v>46274</v>
      </c>
      <c r="B107" t="s">
        <v>70</v>
      </c>
      <c r="C107" t="s">
        <v>6088</v>
      </c>
      <c r="D107" t="s">
        <v>3054</v>
      </c>
      <c r="E107">
        <v>1</v>
      </c>
      <c r="F107" s="218" t="s">
        <v>6132</v>
      </c>
      <c r="G107" t="s">
        <v>2373</v>
      </c>
      <c r="H107" t="s">
        <v>5930</v>
      </c>
      <c r="I107" t="s">
        <v>5931</v>
      </c>
      <c r="J107" t="s">
        <v>231</v>
      </c>
    </row>
    <row r="108" spans="1:10" ht="15">
      <c r="A108" s="217">
        <v>46274</v>
      </c>
      <c r="B108" t="s">
        <v>70</v>
      </c>
      <c r="C108" t="s">
        <v>6088</v>
      </c>
      <c r="D108" t="s">
        <v>1333</v>
      </c>
      <c r="E108">
        <v>1</v>
      </c>
      <c r="F108" s="218" t="s">
        <v>6098</v>
      </c>
      <c r="G108" t="s">
        <v>2369</v>
      </c>
      <c r="H108" t="s">
        <v>5926</v>
      </c>
      <c r="I108" t="s">
        <v>5927</v>
      </c>
      <c r="J108" t="s">
        <v>217</v>
      </c>
    </row>
    <row r="109" spans="1:10" ht="45.75">
      <c r="A109" s="217">
        <v>46274</v>
      </c>
      <c r="B109" t="s">
        <v>70</v>
      </c>
      <c r="C109" t="s">
        <v>6088</v>
      </c>
      <c r="D109" t="s">
        <v>2854</v>
      </c>
      <c r="E109">
        <v>3</v>
      </c>
      <c r="F109" s="218" t="s">
        <v>6099</v>
      </c>
      <c r="G109" t="s">
        <v>2375</v>
      </c>
      <c r="H109" t="s">
        <v>5932</v>
      </c>
      <c r="I109" t="s">
        <v>5933</v>
      </c>
      <c r="J109" t="s">
        <v>231</v>
      </c>
    </row>
    <row r="110" spans="1:10" ht="76.5">
      <c r="A110" s="217">
        <v>46274</v>
      </c>
      <c r="B110" t="s">
        <v>106</v>
      </c>
      <c r="C110" t="s">
        <v>6088</v>
      </c>
      <c r="D110" t="s">
        <v>217</v>
      </c>
      <c r="E110">
        <v>5</v>
      </c>
      <c r="F110" s="218" t="s">
        <v>6163</v>
      </c>
      <c r="G110" t="s">
        <v>2373</v>
      </c>
      <c r="H110" t="s">
        <v>5930</v>
      </c>
      <c r="I110" t="s">
        <v>5931</v>
      </c>
      <c r="J110" t="s">
        <v>231</v>
      </c>
    </row>
    <row r="111" spans="1:10" ht="30.75">
      <c r="A111" s="217">
        <v>46274</v>
      </c>
      <c r="B111" t="s">
        <v>106</v>
      </c>
      <c r="C111" t="s">
        <v>6088</v>
      </c>
      <c r="D111" t="s">
        <v>2847</v>
      </c>
      <c r="E111">
        <v>2</v>
      </c>
      <c r="F111" s="218" t="s">
        <v>6100</v>
      </c>
      <c r="G111" t="s">
        <v>2375</v>
      </c>
      <c r="H111" t="s">
        <v>5932</v>
      </c>
      <c r="I111" t="s">
        <v>5933</v>
      </c>
      <c r="J111" t="s">
        <v>231</v>
      </c>
    </row>
    <row r="112" spans="1:10" ht="60.75">
      <c r="A112" s="217">
        <v>46274</v>
      </c>
      <c r="B112" t="s">
        <v>106</v>
      </c>
      <c r="C112" t="s">
        <v>6088</v>
      </c>
      <c r="D112" t="s">
        <v>3125</v>
      </c>
      <c r="E112">
        <v>4</v>
      </c>
      <c r="F112" s="218" t="s">
        <v>6164</v>
      </c>
      <c r="G112" t="s">
        <v>2373</v>
      </c>
      <c r="H112" t="s">
        <v>5930</v>
      </c>
      <c r="I112" t="s">
        <v>5931</v>
      </c>
      <c r="J112" t="s">
        <v>231</v>
      </c>
    </row>
    <row r="113" spans="1:10" ht="15">
      <c r="A113" s="217">
        <v>46274</v>
      </c>
      <c r="B113" t="s">
        <v>106</v>
      </c>
      <c r="C113" t="s">
        <v>6088</v>
      </c>
      <c r="D113" t="s">
        <v>2893</v>
      </c>
      <c r="E113">
        <v>1</v>
      </c>
      <c r="F113" s="218" t="s">
        <v>6101</v>
      </c>
      <c r="G113" t="s">
        <v>2375</v>
      </c>
      <c r="H113" t="s">
        <v>5932</v>
      </c>
      <c r="I113" t="s">
        <v>5933</v>
      </c>
      <c r="J113" t="s">
        <v>231</v>
      </c>
    </row>
    <row r="114" spans="1:10" ht="15">
      <c r="A114" s="217">
        <v>46274</v>
      </c>
      <c r="B114" t="s">
        <v>106</v>
      </c>
      <c r="C114" t="s">
        <v>6088</v>
      </c>
      <c r="D114" t="s">
        <v>3195</v>
      </c>
      <c r="E114">
        <v>1</v>
      </c>
      <c r="F114" s="218" t="s">
        <v>6165</v>
      </c>
      <c r="G114" t="s">
        <v>2373</v>
      </c>
      <c r="H114" t="s">
        <v>5930</v>
      </c>
      <c r="I114" t="s">
        <v>5931</v>
      </c>
      <c r="J114" t="s">
        <v>231</v>
      </c>
    </row>
    <row r="115" spans="1:10" ht="15">
      <c r="A115" s="217">
        <v>46274</v>
      </c>
      <c r="B115" t="s">
        <v>106</v>
      </c>
      <c r="C115" t="s">
        <v>6088</v>
      </c>
      <c r="D115" t="s">
        <v>3200</v>
      </c>
      <c r="E115">
        <v>1</v>
      </c>
      <c r="F115" s="218" t="s">
        <v>6166</v>
      </c>
      <c r="G115" t="s">
        <v>2373</v>
      </c>
      <c r="H115" t="s">
        <v>5930</v>
      </c>
      <c r="I115" t="s">
        <v>5931</v>
      </c>
      <c r="J115" t="s">
        <v>231</v>
      </c>
    </row>
    <row r="116" spans="1:10" ht="15">
      <c r="A116" s="217">
        <v>46274</v>
      </c>
      <c r="B116" t="s">
        <v>106</v>
      </c>
      <c r="C116" t="s">
        <v>6088</v>
      </c>
      <c r="D116" t="s">
        <v>3066</v>
      </c>
      <c r="E116">
        <v>1</v>
      </c>
      <c r="F116" s="218" t="s">
        <v>3065</v>
      </c>
      <c r="G116" t="s">
        <v>2373</v>
      </c>
      <c r="H116" t="s">
        <v>5930</v>
      </c>
      <c r="I116" t="s">
        <v>5931</v>
      </c>
      <c r="J116" t="s">
        <v>231</v>
      </c>
    </row>
    <row r="117" spans="1:10" ht="15">
      <c r="A117" s="217">
        <v>46274</v>
      </c>
      <c r="B117" t="s">
        <v>106</v>
      </c>
      <c r="C117" t="s">
        <v>6088</v>
      </c>
      <c r="D117" t="s">
        <v>1333</v>
      </c>
      <c r="E117">
        <v>1</v>
      </c>
      <c r="F117" s="218" t="s">
        <v>6102</v>
      </c>
      <c r="G117" t="s">
        <v>2369</v>
      </c>
      <c r="H117" t="s">
        <v>5926</v>
      </c>
      <c r="I117" t="s">
        <v>5927</v>
      </c>
      <c r="J117" t="s">
        <v>217</v>
      </c>
    </row>
    <row r="118" spans="1:10" ht="152.25">
      <c r="A118" s="217">
        <v>46274</v>
      </c>
      <c r="B118" t="s">
        <v>72</v>
      </c>
      <c r="C118" t="s">
        <v>6088</v>
      </c>
      <c r="D118" t="s">
        <v>3125</v>
      </c>
      <c r="E118">
        <v>10</v>
      </c>
      <c r="F118" s="218" t="s">
        <v>6167</v>
      </c>
      <c r="G118" t="s">
        <v>2373</v>
      </c>
      <c r="H118" t="s">
        <v>5930</v>
      </c>
      <c r="I118" t="s">
        <v>5931</v>
      </c>
      <c r="J118" t="s">
        <v>231</v>
      </c>
    </row>
    <row r="119" spans="1:10" ht="60.75">
      <c r="A119" s="217">
        <v>46274</v>
      </c>
      <c r="B119" t="s">
        <v>72</v>
      </c>
      <c r="C119" t="s">
        <v>6088</v>
      </c>
      <c r="D119" t="s">
        <v>217</v>
      </c>
      <c r="E119">
        <v>4</v>
      </c>
      <c r="F119" s="218" t="s">
        <v>6168</v>
      </c>
      <c r="G119" t="s">
        <v>2373</v>
      </c>
      <c r="H119" t="s">
        <v>5930</v>
      </c>
      <c r="I119" t="s">
        <v>5931</v>
      </c>
      <c r="J119" t="s">
        <v>231</v>
      </c>
    </row>
    <row r="120" spans="1:10" ht="15">
      <c r="A120" s="217">
        <v>46274</v>
      </c>
      <c r="B120" t="s">
        <v>72</v>
      </c>
      <c r="C120" t="s">
        <v>6088</v>
      </c>
      <c r="D120" t="s">
        <v>2893</v>
      </c>
      <c r="E120">
        <v>1</v>
      </c>
      <c r="F120" s="218" t="s">
        <v>6103</v>
      </c>
      <c r="G120" t="s">
        <v>2375</v>
      </c>
      <c r="H120" t="s">
        <v>5932</v>
      </c>
      <c r="I120" t="s">
        <v>5933</v>
      </c>
      <c r="J120" t="s">
        <v>231</v>
      </c>
    </row>
    <row r="121" spans="1:10" ht="15">
      <c r="A121" s="217">
        <v>46274</v>
      </c>
      <c r="B121" t="s">
        <v>72</v>
      </c>
      <c r="C121" t="s">
        <v>6088</v>
      </c>
      <c r="D121" t="s">
        <v>2922</v>
      </c>
      <c r="E121">
        <v>1</v>
      </c>
      <c r="F121" s="218" t="s">
        <v>6104</v>
      </c>
      <c r="G121" t="s">
        <v>2375</v>
      </c>
      <c r="H121" t="s">
        <v>5932</v>
      </c>
      <c r="I121" t="s">
        <v>5933</v>
      </c>
      <c r="J121" t="s">
        <v>231</v>
      </c>
    </row>
    <row r="122" spans="1:10" ht="15">
      <c r="A122" s="217">
        <v>46274</v>
      </c>
      <c r="B122" t="s">
        <v>72</v>
      </c>
      <c r="C122" t="s">
        <v>6088</v>
      </c>
      <c r="D122" t="s">
        <v>2847</v>
      </c>
      <c r="E122">
        <v>1</v>
      </c>
      <c r="F122" s="218" t="s">
        <v>6105</v>
      </c>
      <c r="G122" t="s">
        <v>2375</v>
      </c>
      <c r="H122" t="s">
        <v>5932</v>
      </c>
      <c r="I122" t="s">
        <v>5933</v>
      </c>
      <c r="J122" t="s">
        <v>231</v>
      </c>
    </row>
    <row r="123" spans="1:10" ht="15">
      <c r="A123" s="217">
        <v>46274</v>
      </c>
      <c r="B123" t="s">
        <v>72</v>
      </c>
      <c r="C123" t="s">
        <v>6088</v>
      </c>
      <c r="D123" t="s">
        <v>3083</v>
      </c>
      <c r="E123">
        <v>1</v>
      </c>
      <c r="F123" s="218" t="s">
        <v>6137</v>
      </c>
      <c r="G123" t="s">
        <v>2373</v>
      </c>
      <c r="H123" t="s">
        <v>5930</v>
      </c>
      <c r="I123" t="s">
        <v>5931</v>
      </c>
      <c r="J123" t="s">
        <v>231</v>
      </c>
    </row>
    <row r="124" spans="1:10" ht="121.5">
      <c r="A124" s="217">
        <v>46274</v>
      </c>
      <c r="B124" t="s">
        <v>78</v>
      </c>
      <c r="C124" t="s">
        <v>6088</v>
      </c>
      <c r="D124" t="s">
        <v>217</v>
      </c>
      <c r="E124">
        <v>8</v>
      </c>
      <c r="F124" s="218" t="s">
        <v>6169</v>
      </c>
      <c r="G124" t="s">
        <v>2373</v>
      </c>
      <c r="H124" t="s">
        <v>5930</v>
      </c>
      <c r="I124" t="s">
        <v>5931</v>
      </c>
      <c r="J124" t="s">
        <v>231</v>
      </c>
    </row>
    <row r="125" spans="1:10" ht="60.75">
      <c r="A125" s="217">
        <v>46274</v>
      </c>
      <c r="B125" t="s">
        <v>78</v>
      </c>
      <c r="C125" t="s">
        <v>6088</v>
      </c>
      <c r="D125" t="s">
        <v>3125</v>
      </c>
      <c r="E125">
        <v>4</v>
      </c>
      <c r="F125" s="218" t="s">
        <v>6170</v>
      </c>
      <c r="G125" t="s">
        <v>2373</v>
      </c>
      <c r="H125" t="s">
        <v>5930</v>
      </c>
      <c r="I125" t="s">
        <v>5931</v>
      </c>
      <c r="J125" t="s">
        <v>231</v>
      </c>
    </row>
    <row r="126" spans="1:10" ht="15">
      <c r="A126" s="217">
        <v>46274</v>
      </c>
      <c r="B126" t="s">
        <v>78</v>
      </c>
      <c r="C126" t="s">
        <v>6088</v>
      </c>
      <c r="D126" t="s">
        <v>2935</v>
      </c>
      <c r="E126">
        <v>1</v>
      </c>
      <c r="F126" s="218" t="s">
        <v>6171</v>
      </c>
      <c r="G126" t="s">
        <v>2372</v>
      </c>
      <c r="H126" t="s">
        <v>5928</v>
      </c>
      <c r="I126" t="s">
        <v>5929</v>
      </c>
      <c r="J126" t="s">
        <v>217</v>
      </c>
    </row>
    <row r="127" spans="1:10" ht="15">
      <c r="A127" s="217">
        <v>46274</v>
      </c>
      <c r="B127" t="s">
        <v>78</v>
      </c>
      <c r="C127" t="s">
        <v>6088</v>
      </c>
      <c r="D127" t="s">
        <v>3257</v>
      </c>
      <c r="E127">
        <v>1</v>
      </c>
      <c r="F127" s="218" t="s">
        <v>6172</v>
      </c>
      <c r="G127" t="s">
        <v>2373</v>
      </c>
      <c r="H127" t="s">
        <v>5930</v>
      </c>
      <c r="I127" t="s">
        <v>5931</v>
      </c>
      <c r="J127" t="s">
        <v>231</v>
      </c>
    </row>
    <row r="128" spans="1:10" ht="106.5">
      <c r="A128" s="217">
        <v>46274</v>
      </c>
      <c r="B128" t="s">
        <v>97</v>
      </c>
      <c r="C128" t="s">
        <v>6088</v>
      </c>
      <c r="D128" t="s">
        <v>217</v>
      </c>
      <c r="E128">
        <v>7</v>
      </c>
      <c r="F128" s="218" t="s">
        <v>6173</v>
      </c>
      <c r="G128" t="s">
        <v>2373</v>
      </c>
      <c r="H128" t="s">
        <v>5930</v>
      </c>
      <c r="I128" t="s">
        <v>5931</v>
      </c>
      <c r="J128" t="s">
        <v>231</v>
      </c>
    </row>
    <row r="129" spans="1:10" ht="76.5">
      <c r="A129" s="217">
        <v>46274</v>
      </c>
      <c r="B129" t="s">
        <v>97</v>
      </c>
      <c r="C129" t="s">
        <v>6088</v>
      </c>
      <c r="D129" t="s">
        <v>3125</v>
      </c>
      <c r="E129">
        <v>5</v>
      </c>
      <c r="F129" s="218" t="s">
        <v>6174</v>
      </c>
      <c r="G129" t="s">
        <v>2373</v>
      </c>
      <c r="H129" t="s">
        <v>5930</v>
      </c>
      <c r="I129" t="s">
        <v>5931</v>
      </c>
      <c r="J129" t="s">
        <v>231</v>
      </c>
    </row>
    <row r="130" spans="1:10" ht="30.75">
      <c r="A130" s="217">
        <v>46274</v>
      </c>
      <c r="B130" t="s">
        <v>97</v>
      </c>
      <c r="C130" t="s">
        <v>6088</v>
      </c>
      <c r="D130" t="s">
        <v>3269</v>
      </c>
      <c r="E130">
        <v>2</v>
      </c>
      <c r="F130" s="218" t="s">
        <v>6175</v>
      </c>
      <c r="G130" t="s">
        <v>2373</v>
      </c>
      <c r="H130" t="s">
        <v>5930</v>
      </c>
      <c r="I130" t="s">
        <v>5931</v>
      </c>
      <c r="J130" t="s">
        <v>231</v>
      </c>
    </row>
    <row r="131" spans="1:10" ht="15">
      <c r="A131" s="217">
        <v>46274</v>
      </c>
      <c r="B131" t="s">
        <v>97</v>
      </c>
      <c r="C131" t="s">
        <v>6088</v>
      </c>
      <c r="D131" t="s">
        <v>2839</v>
      </c>
      <c r="E131">
        <v>1</v>
      </c>
      <c r="F131" s="218" t="s">
        <v>6106</v>
      </c>
      <c r="G131" t="s">
        <v>2375</v>
      </c>
      <c r="H131" t="s">
        <v>5932</v>
      </c>
      <c r="I131" t="s">
        <v>5933</v>
      </c>
      <c r="J131" t="s">
        <v>231</v>
      </c>
    </row>
    <row r="132" spans="1:10" ht="30.75">
      <c r="A132" s="217">
        <v>46274</v>
      </c>
      <c r="B132" t="s">
        <v>97</v>
      </c>
      <c r="C132" t="s">
        <v>6088</v>
      </c>
      <c r="D132" t="s">
        <v>1333</v>
      </c>
      <c r="E132">
        <v>2</v>
      </c>
      <c r="F132" s="218" t="s">
        <v>6107</v>
      </c>
      <c r="G132" t="s">
        <v>2369</v>
      </c>
      <c r="H132" t="s">
        <v>5926</v>
      </c>
      <c r="I132" t="s">
        <v>5927</v>
      </c>
      <c r="J132" t="s">
        <v>217</v>
      </c>
    </row>
    <row r="133" spans="1:10" ht="15">
      <c r="A133" s="217">
        <v>46274</v>
      </c>
      <c r="B133" t="s">
        <v>14</v>
      </c>
      <c r="C133" t="s">
        <v>6088</v>
      </c>
      <c r="D133" t="s">
        <v>2854</v>
      </c>
      <c r="E133">
        <v>1</v>
      </c>
      <c r="F133" s="218" t="s">
        <v>6108</v>
      </c>
      <c r="G133" t="s">
        <v>2375</v>
      </c>
      <c r="H133" t="s">
        <v>5932</v>
      </c>
      <c r="I133" t="s">
        <v>5933</v>
      </c>
      <c r="J133" t="s">
        <v>231</v>
      </c>
    </row>
    <row r="134" spans="1:10" ht="15">
      <c r="A134" s="217">
        <v>46274</v>
      </c>
      <c r="B134" t="s">
        <v>14</v>
      </c>
      <c r="C134" t="s">
        <v>6088</v>
      </c>
      <c r="D134" t="s">
        <v>1333</v>
      </c>
      <c r="E134">
        <v>1</v>
      </c>
      <c r="F134" s="218" t="s">
        <v>6109</v>
      </c>
      <c r="G134" t="s">
        <v>2369</v>
      </c>
      <c r="H134" t="s">
        <v>5926</v>
      </c>
      <c r="I134" t="s">
        <v>5927</v>
      </c>
      <c r="J134" t="s">
        <v>217</v>
      </c>
    </row>
    <row r="135" spans="1:10" ht="15">
      <c r="A135" s="217">
        <v>46274</v>
      </c>
      <c r="B135" t="s">
        <v>14</v>
      </c>
      <c r="C135" t="s">
        <v>6088</v>
      </c>
      <c r="D135" t="s">
        <v>2959</v>
      </c>
      <c r="E135">
        <v>1</v>
      </c>
      <c r="F135" s="218" t="s">
        <v>2958</v>
      </c>
      <c r="G135" t="s">
        <v>2373</v>
      </c>
      <c r="H135" t="s">
        <v>5930</v>
      </c>
      <c r="I135" t="s">
        <v>5931</v>
      </c>
      <c r="J135" t="s">
        <v>231</v>
      </c>
    </row>
    <row r="136" spans="1:10" ht="15">
      <c r="A136" s="217">
        <v>46274</v>
      </c>
      <c r="B136" t="s">
        <v>14</v>
      </c>
      <c r="C136" t="s">
        <v>6088</v>
      </c>
      <c r="D136" t="s">
        <v>3125</v>
      </c>
      <c r="E136">
        <v>1</v>
      </c>
      <c r="F136" s="218" t="s">
        <v>6176</v>
      </c>
      <c r="G136" t="s">
        <v>2373</v>
      </c>
      <c r="H136" t="s">
        <v>5930</v>
      </c>
      <c r="I136" t="s">
        <v>5931</v>
      </c>
      <c r="J136" t="s">
        <v>231</v>
      </c>
    </row>
    <row r="137" spans="1:10" ht="15">
      <c r="A137" s="217">
        <v>46274</v>
      </c>
      <c r="B137" t="s">
        <v>14</v>
      </c>
      <c r="C137" t="s">
        <v>6088</v>
      </c>
      <c r="D137" t="s">
        <v>217</v>
      </c>
      <c r="E137">
        <v>1</v>
      </c>
      <c r="F137" s="218" t="s">
        <v>3293</v>
      </c>
      <c r="G137" t="s">
        <v>2373</v>
      </c>
      <c r="H137" t="s">
        <v>5930</v>
      </c>
      <c r="I137" t="s">
        <v>5931</v>
      </c>
      <c r="J137" t="s">
        <v>231</v>
      </c>
    </row>
    <row r="138" spans="1:10" ht="60.75">
      <c r="A138" s="217">
        <v>46274</v>
      </c>
      <c r="B138" t="s">
        <v>7</v>
      </c>
      <c r="C138" t="s">
        <v>6088</v>
      </c>
      <c r="D138" t="s">
        <v>217</v>
      </c>
      <c r="E138">
        <v>4</v>
      </c>
      <c r="F138" s="218" t="s">
        <v>6177</v>
      </c>
      <c r="G138" t="s">
        <v>2373</v>
      </c>
      <c r="H138" t="s">
        <v>5930</v>
      </c>
      <c r="I138" t="s">
        <v>5931</v>
      </c>
      <c r="J138" t="s">
        <v>231</v>
      </c>
    </row>
    <row r="139" spans="1:10" ht="30.75">
      <c r="A139" s="217">
        <v>46274</v>
      </c>
      <c r="B139" t="s">
        <v>4398</v>
      </c>
      <c r="C139" t="s">
        <v>6088</v>
      </c>
      <c r="D139" t="s">
        <v>217</v>
      </c>
      <c r="E139">
        <v>2</v>
      </c>
      <c r="F139" s="218" t="s">
        <v>6178</v>
      </c>
      <c r="G139" t="s">
        <v>2373</v>
      </c>
      <c r="H139" t="s">
        <v>5930</v>
      </c>
      <c r="I139" t="s">
        <v>5931</v>
      </c>
      <c r="J139" t="s">
        <v>231</v>
      </c>
    </row>
    <row r="140" spans="1:10" ht="15">
      <c r="A140" s="217">
        <v>46274</v>
      </c>
      <c r="B140" t="s">
        <v>4398</v>
      </c>
      <c r="C140" t="s">
        <v>6088</v>
      </c>
      <c r="D140" t="s">
        <v>3305</v>
      </c>
      <c r="E140">
        <v>1</v>
      </c>
      <c r="F140" s="218" t="s">
        <v>6179</v>
      </c>
      <c r="G140" t="s">
        <v>2373</v>
      </c>
      <c r="H140" t="s">
        <v>5930</v>
      </c>
      <c r="I140" t="s">
        <v>5931</v>
      </c>
      <c r="J140" t="s">
        <v>231</v>
      </c>
    </row>
    <row r="141" spans="1:10" ht="15">
      <c r="A141" s="217">
        <v>46274</v>
      </c>
      <c r="B141" t="s">
        <v>4398</v>
      </c>
      <c r="C141" t="s">
        <v>6088</v>
      </c>
      <c r="D141" t="s">
        <v>3257</v>
      </c>
      <c r="E141">
        <v>1</v>
      </c>
      <c r="F141" s="218" t="s">
        <v>6180</v>
      </c>
      <c r="G141" t="s">
        <v>2373</v>
      </c>
      <c r="H141" t="s">
        <v>5930</v>
      </c>
      <c r="I141" t="s">
        <v>5931</v>
      </c>
      <c r="J141" t="s">
        <v>231</v>
      </c>
    </row>
    <row r="142" spans="1:10" ht="15">
      <c r="A142" s="217">
        <v>46274</v>
      </c>
      <c r="B142" t="s">
        <v>47</v>
      </c>
      <c r="C142" t="s">
        <v>6088</v>
      </c>
      <c r="D142" t="s">
        <v>3312</v>
      </c>
      <c r="E142">
        <v>1</v>
      </c>
      <c r="F142" s="218" t="s">
        <v>6181</v>
      </c>
      <c r="G142" t="s">
        <v>2373</v>
      </c>
      <c r="H142" t="s">
        <v>5930</v>
      </c>
      <c r="I142" t="s">
        <v>5931</v>
      </c>
      <c r="J142" t="s">
        <v>231</v>
      </c>
    </row>
    <row r="143" spans="1:10" ht="15">
      <c r="A143" s="217">
        <v>46274</v>
      </c>
      <c r="B143" t="s">
        <v>47</v>
      </c>
      <c r="C143" t="s">
        <v>6088</v>
      </c>
      <c r="D143" t="s">
        <v>3315</v>
      </c>
      <c r="E143">
        <v>1</v>
      </c>
      <c r="F143" s="218" t="s">
        <v>6182</v>
      </c>
      <c r="G143" t="s">
        <v>2373</v>
      </c>
      <c r="H143" t="s">
        <v>5930</v>
      </c>
      <c r="I143" t="s">
        <v>5931</v>
      </c>
      <c r="J143" t="s">
        <v>231</v>
      </c>
    </row>
    <row r="144" spans="1:10" ht="60.75">
      <c r="A144" s="217">
        <v>46274</v>
      </c>
      <c r="B144" t="s">
        <v>47</v>
      </c>
      <c r="C144" t="s">
        <v>6088</v>
      </c>
      <c r="D144" t="s">
        <v>217</v>
      </c>
      <c r="E144">
        <v>4</v>
      </c>
      <c r="F144" s="218" t="s">
        <v>6183</v>
      </c>
      <c r="G144" t="s">
        <v>2373</v>
      </c>
      <c r="H144" t="s">
        <v>5930</v>
      </c>
      <c r="I144" t="s">
        <v>5931</v>
      </c>
      <c r="J144" t="s">
        <v>231</v>
      </c>
    </row>
    <row r="145" spans="1:10" ht="45.75">
      <c r="A145" s="217">
        <v>46274</v>
      </c>
      <c r="B145" t="s">
        <v>60</v>
      </c>
      <c r="C145" t="s">
        <v>6088</v>
      </c>
      <c r="D145" t="s">
        <v>217</v>
      </c>
      <c r="E145">
        <v>3</v>
      </c>
      <c r="F145" s="218" t="s">
        <v>6184</v>
      </c>
      <c r="G145" t="s">
        <v>2373</v>
      </c>
      <c r="H145" t="s">
        <v>5930</v>
      </c>
      <c r="I145" t="s">
        <v>5931</v>
      </c>
      <c r="J145" t="s">
        <v>231</v>
      </c>
    </row>
    <row r="146" spans="1:10" ht="60.75">
      <c r="A146" s="217">
        <v>46274</v>
      </c>
      <c r="B146" t="s">
        <v>60</v>
      </c>
      <c r="C146" t="s">
        <v>6088</v>
      </c>
      <c r="D146" t="s">
        <v>2847</v>
      </c>
      <c r="E146">
        <v>4</v>
      </c>
      <c r="F146" s="218" t="s">
        <v>6110</v>
      </c>
      <c r="G146" t="s">
        <v>2375</v>
      </c>
      <c r="H146" t="s">
        <v>5932</v>
      </c>
      <c r="I146" t="s">
        <v>5933</v>
      </c>
      <c r="J146" t="s">
        <v>231</v>
      </c>
    </row>
    <row r="147" spans="1:10" ht="45.75">
      <c r="A147" s="217">
        <v>46274</v>
      </c>
      <c r="B147" t="s">
        <v>54</v>
      </c>
      <c r="C147" t="s">
        <v>6088</v>
      </c>
      <c r="D147" t="s">
        <v>217</v>
      </c>
      <c r="E147">
        <v>3</v>
      </c>
      <c r="F147" s="218" t="s">
        <v>6185</v>
      </c>
      <c r="G147" t="s">
        <v>2373</v>
      </c>
      <c r="H147" t="s">
        <v>5930</v>
      </c>
      <c r="I147" t="s">
        <v>5931</v>
      </c>
      <c r="J147" t="s">
        <v>231</v>
      </c>
    </row>
    <row r="148" spans="1:10" ht="15">
      <c r="A148" s="217">
        <v>46274</v>
      </c>
      <c r="B148" t="s">
        <v>54</v>
      </c>
      <c r="C148" t="s">
        <v>6088</v>
      </c>
      <c r="D148" t="s">
        <v>3312</v>
      </c>
      <c r="E148">
        <v>1</v>
      </c>
      <c r="F148" s="218" t="s">
        <v>6186</v>
      </c>
      <c r="G148" t="s">
        <v>2373</v>
      </c>
      <c r="H148" t="s">
        <v>5930</v>
      </c>
      <c r="I148" t="s">
        <v>5931</v>
      </c>
      <c r="J148" t="s">
        <v>231</v>
      </c>
    </row>
    <row r="149" spans="1:10" ht="15">
      <c r="A149" s="217">
        <v>46274</v>
      </c>
      <c r="B149" t="s">
        <v>54</v>
      </c>
      <c r="C149" t="s">
        <v>6088</v>
      </c>
      <c r="D149" t="s">
        <v>3332</v>
      </c>
      <c r="E149">
        <v>1</v>
      </c>
      <c r="F149" s="218" t="s">
        <v>6187</v>
      </c>
      <c r="G149" t="s">
        <v>2373</v>
      </c>
      <c r="H149" t="s">
        <v>5930</v>
      </c>
      <c r="I149" t="s">
        <v>5931</v>
      </c>
      <c r="J149" t="s">
        <v>231</v>
      </c>
    </row>
    <row r="150" spans="1:10" ht="15">
      <c r="A150" s="217">
        <v>46274</v>
      </c>
      <c r="B150" t="s">
        <v>54</v>
      </c>
      <c r="C150" t="s">
        <v>6088</v>
      </c>
      <c r="D150" t="s">
        <v>3335</v>
      </c>
      <c r="E150">
        <v>1</v>
      </c>
      <c r="F150" s="218" t="s">
        <v>6188</v>
      </c>
      <c r="G150" t="s">
        <v>2373</v>
      </c>
      <c r="H150" t="s">
        <v>5930</v>
      </c>
      <c r="I150" t="s">
        <v>5931</v>
      </c>
      <c r="J150" t="s">
        <v>231</v>
      </c>
    </row>
    <row r="151" spans="1:10" ht="45.75">
      <c r="A151" s="217">
        <v>46274</v>
      </c>
      <c r="B151" t="s">
        <v>54</v>
      </c>
      <c r="C151" t="s">
        <v>6088</v>
      </c>
      <c r="D151" t="s">
        <v>2847</v>
      </c>
      <c r="E151">
        <v>3</v>
      </c>
      <c r="F151" s="218" t="s">
        <v>6111</v>
      </c>
      <c r="G151" t="s">
        <v>2375</v>
      </c>
      <c r="H151" t="s">
        <v>5932</v>
      </c>
      <c r="I151" t="s">
        <v>5933</v>
      </c>
      <c r="J151" t="s">
        <v>231</v>
      </c>
    </row>
    <row r="152" spans="1:10" ht="15">
      <c r="A152" s="217">
        <v>46274</v>
      </c>
      <c r="B152" t="s">
        <v>54</v>
      </c>
      <c r="C152" t="s">
        <v>6088</v>
      </c>
      <c r="D152" t="s">
        <v>3125</v>
      </c>
      <c r="E152">
        <v>1</v>
      </c>
      <c r="F152" s="218" t="s">
        <v>6189</v>
      </c>
      <c r="G152" t="s">
        <v>2373</v>
      </c>
      <c r="H152" t="s">
        <v>5930</v>
      </c>
      <c r="I152" t="s">
        <v>5931</v>
      </c>
      <c r="J152" t="s">
        <v>231</v>
      </c>
    </row>
    <row r="153" spans="1:10" ht="30.75">
      <c r="A153" s="217">
        <v>46274</v>
      </c>
      <c r="B153" t="s">
        <v>73</v>
      </c>
      <c r="C153" t="s">
        <v>6088</v>
      </c>
      <c r="D153" t="s">
        <v>3341</v>
      </c>
      <c r="E153">
        <v>2</v>
      </c>
      <c r="F153" s="218" t="s">
        <v>6190</v>
      </c>
      <c r="G153" t="s">
        <v>2373</v>
      </c>
      <c r="H153" t="s">
        <v>5930</v>
      </c>
      <c r="I153" t="s">
        <v>5931</v>
      </c>
      <c r="J153" t="s">
        <v>231</v>
      </c>
    </row>
    <row r="154" spans="1:10" ht="45.75">
      <c r="A154" s="217">
        <v>46274</v>
      </c>
      <c r="B154" t="s">
        <v>73</v>
      </c>
      <c r="C154" t="s">
        <v>6088</v>
      </c>
      <c r="D154" t="s">
        <v>3125</v>
      </c>
      <c r="E154">
        <v>3</v>
      </c>
      <c r="F154" s="218" t="s">
        <v>6191</v>
      </c>
      <c r="G154" t="s">
        <v>2373</v>
      </c>
      <c r="H154" t="s">
        <v>5930</v>
      </c>
      <c r="I154" t="s">
        <v>5931</v>
      </c>
      <c r="J154" t="s">
        <v>231</v>
      </c>
    </row>
    <row r="155" spans="1:10" ht="15">
      <c r="A155" s="217">
        <v>46274</v>
      </c>
      <c r="B155" t="s">
        <v>73</v>
      </c>
      <c r="C155" t="s">
        <v>6088</v>
      </c>
      <c r="D155" t="s">
        <v>3106</v>
      </c>
      <c r="E155">
        <v>1</v>
      </c>
      <c r="F155" s="218" t="s">
        <v>6144</v>
      </c>
      <c r="G155" t="s">
        <v>2373</v>
      </c>
      <c r="H155" t="s">
        <v>5930</v>
      </c>
      <c r="I155" t="s">
        <v>5931</v>
      </c>
      <c r="J155" t="s">
        <v>231</v>
      </c>
    </row>
    <row r="156" spans="1:10" ht="60.75">
      <c r="A156" s="217">
        <v>46274</v>
      </c>
      <c r="B156" t="s">
        <v>73</v>
      </c>
      <c r="C156" t="s">
        <v>6088</v>
      </c>
      <c r="D156" t="s">
        <v>217</v>
      </c>
      <c r="E156">
        <v>4</v>
      </c>
      <c r="F156" s="218" t="s">
        <v>6192</v>
      </c>
      <c r="G156" t="s">
        <v>2373</v>
      </c>
      <c r="H156" t="s">
        <v>5930</v>
      </c>
      <c r="I156" t="s">
        <v>5931</v>
      </c>
      <c r="J156" t="s">
        <v>231</v>
      </c>
    </row>
    <row r="157" spans="1:10" ht="30.75">
      <c r="A157" s="217">
        <v>46274</v>
      </c>
      <c r="B157" t="s">
        <v>73</v>
      </c>
      <c r="C157" t="s">
        <v>6088</v>
      </c>
      <c r="D157" t="s">
        <v>2847</v>
      </c>
      <c r="E157">
        <v>2</v>
      </c>
      <c r="F157" s="218" t="s">
        <v>6112</v>
      </c>
      <c r="G157" t="s">
        <v>2375</v>
      </c>
      <c r="H157" t="s">
        <v>5932</v>
      </c>
      <c r="I157" t="s">
        <v>5933</v>
      </c>
      <c r="J157" t="s">
        <v>231</v>
      </c>
    </row>
    <row r="158" spans="1:10" ht="30.75">
      <c r="A158" s="217">
        <v>46274</v>
      </c>
      <c r="B158" t="s">
        <v>81</v>
      </c>
      <c r="C158" t="s">
        <v>6088</v>
      </c>
      <c r="D158" t="s">
        <v>217</v>
      </c>
      <c r="E158">
        <v>2</v>
      </c>
      <c r="F158" s="218" t="s">
        <v>6193</v>
      </c>
      <c r="G158" t="s">
        <v>2373</v>
      </c>
      <c r="H158" t="s">
        <v>5930</v>
      </c>
      <c r="I158" t="s">
        <v>5931</v>
      </c>
      <c r="J158" t="s">
        <v>231</v>
      </c>
    </row>
    <row r="159" spans="1:10" ht="60.75">
      <c r="A159" s="217">
        <v>46274</v>
      </c>
      <c r="B159" t="s">
        <v>86</v>
      </c>
      <c r="C159" t="s">
        <v>6088</v>
      </c>
      <c r="D159" t="s">
        <v>2854</v>
      </c>
      <c r="E159">
        <v>4</v>
      </c>
      <c r="F159" s="218" t="s">
        <v>6113</v>
      </c>
      <c r="G159" t="s">
        <v>2375</v>
      </c>
      <c r="H159" t="s">
        <v>5932</v>
      </c>
      <c r="I159" t="s">
        <v>5933</v>
      </c>
      <c r="J159" t="s">
        <v>231</v>
      </c>
    </row>
    <row r="160" spans="1:10" ht="15">
      <c r="A160" s="217">
        <v>46274</v>
      </c>
      <c r="B160" t="s">
        <v>86</v>
      </c>
      <c r="C160" t="s">
        <v>6088</v>
      </c>
      <c r="D160" t="s">
        <v>3125</v>
      </c>
      <c r="E160">
        <v>1</v>
      </c>
      <c r="F160" s="218" t="s">
        <v>6194</v>
      </c>
      <c r="G160" t="s">
        <v>2373</v>
      </c>
      <c r="H160" t="s">
        <v>5930</v>
      </c>
      <c r="I160" t="s">
        <v>5931</v>
      </c>
      <c r="J160" t="s">
        <v>231</v>
      </c>
    </row>
    <row r="161" spans="1:10" ht="45.75">
      <c r="A161" s="217">
        <v>46274</v>
      </c>
      <c r="B161" t="s">
        <v>86</v>
      </c>
      <c r="C161" t="s">
        <v>6088</v>
      </c>
      <c r="D161" t="s">
        <v>217</v>
      </c>
      <c r="E161">
        <v>3</v>
      </c>
      <c r="F161" s="218" t="s">
        <v>6195</v>
      </c>
      <c r="G161" t="s">
        <v>2373</v>
      </c>
      <c r="H161" t="s">
        <v>5930</v>
      </c>
      <c r="I161" t="s">
        <v>5931</v>
      </c>
      <c r="J161" t="s">
        <v>231</v>
      </c>
    </row>
    <row r="162" spans="1:10" ht="15">
      <c r="A162" s="217">
        <v>46274</v>
      </c>
      <c r="B162" t="s">
        <v>86</v>
      </c>
      <c r="C162" t="s">
        <v>6088</v>
      </c>
      <c r="D162" t="s">
        <v>1889</v>
      </c>
      <c r="E162">
        <v>1</v>
      </c>
      <c r="F162" s="218" t="s">
        <v>6147</v>
      </c>
      <c r="G162" t="s">
        <v>2373</v>
      </c>
      <c r="H162" t="s">
        <v>5930</v>
      </c>
      <c r="I162" t="s">
        <v>5931</v>
      </c>
      <c r="J162" t="s">
        <v>231</v>
      </c>
    </row>
    <row r="163" spans="1:10" ht="15">
      <c r="A163" s="217">
        <v>46274</v>
      </c>
      <c r="B163" t="s">
        <v>86</v>
      </c>
      <c r="C163" t="s">
        <v>6088</v>
      </c>
      <c r="D163" t="s">
        <v>2893</v>
      </c>
      <c r="E163">
        <v>1</v>
      </c>
      <c r="F163" s="218" t="s">
        <v>6114</v>
      </c>
      <c r="G163" t="s">
        <v>2375</v>
      </c>
      <c r="H163" t="s">
        <v>5932</v>
      </c>
      <c r="I163" t="s">
        <v>5933</v>
      </c>
      <c r="J163" t="s">
        <v>231</v>
      </c>
    </row>
    <row r="164" spans="1:10" ht="30.75">
      <c r="A164" s="217">
        <v>46274</v>
      </c>
      <c r="B164" t="s">
        <v>86</v>
      </c>
      <c r="C164" t="s">
        <v>6088</v>
      </c>
      <c r="D164" t="s">
        <v>2847</v>
      </c>
      <c r="E164">
        <v>2</v>
      </c>
      <c r="F164" s="218" t="s">
        <v>6115</v>
      </c>
      <c r="G164" t="s">
        <v>2375</v>
      </c>
      <c r="H164" t="s">
        <v>5932</v>
      </c>
      <c r="I164" t="s">
        <v>5933</v>
      </c>
      <c r="J164" t="s">
        <v>231</v>
      </c>
    </row>
    <row r="165" spans="1:10" ht="15">
      <c r="A165" s="217">
        <v>46274</v>
      </c>
      <c r="B165" t="s">
        <v>87</v>
      </c>
      <c r="C165" t="s">
        <v>6088</v>
      </c>
      <c r="D165" t="s">
        <v>3125</v>
      </c>
      <c r="E165">
        <v>1</v>
      </c>
      <c r="F165" s="218" t="s">
        <v>6196</v>
      </c>
      <c r="G165" t="s">
        <v>2373</v>
      </c>
      <c r="H165" t="s">
        <v>5930</v>
      </c>
      <c r="I165" t="s">
        <v>5931</v>
      </c>
      <c r="J165" t="s">
        <v>231</v>
      </c>
    </row>
    <row r="166" spans="1:10" ht="15">
      <c r="A166" s="217">
        <v>46274</v>
      </c>
      <c r="B166" t="s">
        <v>87</v>
      </c>
      <c r="C166" t="s">
        <v>6088</v>
      </c>
      <c r="D166" t="s">
        <v>2854</v>
      </c>
      <c r="E166">
        <v>1</v>
      </c>
      <c r="F166" s="218" t="s">
        <v>6116</v>
      </c>
      <c r="G166" t="s">
        <v>2375</v>
      </c>
      <c r="H166" t="s">
        <v>5932</v>
      </c>
      <c r="I166" t="s">
        <v>5933</v>
      </c>
      <c r="J166" t="s">
        <v>231</v>
      </c>
    </row>
    <row r="167" spans="1:10" ht="15">
      <c r="A167" s="217">
        <v>46274</v>
      </c>
      <c r="B167" t="s">
        <v>87</v>
      </c>
      <c r="C167" t="s">
        <v>6088</v>
      </c>
      <c r="D167" t="s">
        <v>217</v>
      </c>
      <c r="E167">
        <v>1</v>
      </c>
      <c r="F167" s="218" t="s">
        <v>6197</v>
      </c>
      <c r="G167" t="s">
        <v>2373</v>
      </c>
      <c r="H167" t="s">
        <v>5930</v>
      </c>
      <c r="I167" t="s">
        <v>5931</v>
      </c>
      <c r="J167" t="s">
        <v>231</v>
      </c>
    </row>
    <row r="168" spans="1:10" ht="15">
      <c r="A168" s="217">
        <v>46274</v>
      </c>
      <c r="B168" t="s">
        <v>92</v>
      </c>
      <c r="C168" t="s">
        <v>6088</v>
      </c>
      <c r="D168" t="s">
        <v>217</v>
      </c>
      <c r="E168">
        <v>1</v>
      </c>
      <c r="F168" s="218" t="s">
        <v>6198</v>
      </c>
      <c r="G168" t="s">
        <v>2373</v>
      </c>
      <c r="H168" t="s">
        <v>5930</v>
      </c>
      <c r="I168" t="s">
        <v>5931</v>
      </c>
      <c r="J168" t="s">
        <v>231</v>
      </c>
    </row>
    <row r="169" spans="1:10" ht="15">
      <c r="A169" s="217">
        <v>46274</v>
      </c>
      <c r="B169" t="s">
        <v>92</v>
      </c>
      <c r="C169" t="s">
        <v>6088</v>
      </c>
      <c r="D169" t="s">
        <v>3125</v>
      </c>
      <c r="E169">
        <v>1</v>
      </c>
      <c r="F169" s="218" t="s">
        <v>6199</v>
      </c>
      <c r="G169" t="s">
        <v>2373</v>
      </c>
      <c r="H169" t="s">
        <v>5930</v>
      </c>
      <c r="I169" t="s">
        <v>5931</v>
      </c>
      <c r="J169" t="s">
        <v>231</v>
      </c>
    </row>
    <row r="170" spans="1:10" ht="15">
      <c r="A170" s="217">
        <v>46274</v>
      </c>
      <c r="B170" t="s">
        <v>92</v>
      </c>
      <c r="C170" t="s">
        <v>6088</v>
      </c>
      <c r="D170" t="s">
        <v>3002</v>
      </c>
      <c r="E170">
        <v>1</v>
      </c>
      <c r="F170" s="218" t="s">
        <v>6117</v>
      </c>
      <c r="G170" t="s">
        <v>2369</v>
      </c>
      <c r="H170" t="s">
        <v>5926</v>
      </c>
      <c r="I170" t="s">
        <v>5927</v>
      </c>
      <c r="J170" t="s">
        <v>217</v>
      </c>
    </row>
    <row r="171" spans="1:10" ht="15">
      <c r="A171" s="217">
        <v>46274</v>
      </c>
      <c r="B171" t="s">
        <v>92</v>
      </c>
      <c r="C171" t="s">
        <v>6088</v>
      </c>
      <c r="D171" t="s">
        <v>3257</v>
      </c>
      <c r="E171">
        <v>1</v>
      </c>
      <c r="F171" s="218" t="s">
        <v>6200</v>
      </c>
      <c r="G171" t="s">
        <v>2373</v>
      </c>
      <c r="H171" t="s">
        <v>5930</v>
      </c>
      <c r="I171" t="s">
        <v>5931</v>
      </c>
      <c r="J171" t="s">
        <v>231</v>
      </c>
    </row>
    <row r="172" spans="1:10" ht="15">
      <c r="A172" s="217">
        <v>46274</v>
      </c>
      <c r="B172" t="s">
        <v>92</v>
      </c>
      <c r="C172" t="s">
        <v>6088</v>
      </c>
      <c r="D172" t="s">
        <v>3373</v>
      </c>
      <c r="E172">
        <v>1</v>
      </c>
      <c r="F172" s="218" t="s">
        <v>6201</v>
      </c>
      <c r="G172" t="s">
        <v>2373</v>
      </c>
      <c r="H172" t="s">
        <v>5930</v>
      </c>
      <c r="I172" t="s">
        <v>5931</v>
      </c>
      <c r="J172" t="s">
        <v>231</v>
      </c>
    </row>
    <row r="173" spans="1:10" ht="15">
      <c r="A173" s="217">
        <v>46274</v>
      </c>
      <c r="B173" t="s">
        <v>92</v>
      </c>
      <c r="C173" t="s">
        <v>6088</v>
      </c>
      <c r="D173" t="s">
        <v>3375</v>
      </c>
      <c r="E173">
        <v>1</v>
      </c>
      <c r="F173" s="218" t="s">
        <v>6202</v>
      </c>
      <c r="G173" t="s">
        <v>2373</v>
      </c>
      <c r="H173" t="s">
        <v>5930</v>
      </c>
      <c r="I173" t="s">
        <v>5931</v>
      </c>
      <c r="J173" t="s">
        <v>231</v>
      </c>
    </row>
    <row r="174" spans="1:10" ht="15">
      <c r="A174" s="217">
        <v>46274</v>
      </c>
      <c r="B174" t="s">
        <v>92</v>
      </c>
      <c r="C174" t="s">
        <v>6088</v>
      </c>
      <c r="D174" t="s">
        <v>3378</v>
      </c>
      <c r="E174">
        <v>1</v>
      </c>
      <c r="F174" s="218" t="s">
        <v>6203</v>
      </c>
      <c r="G174" t="s">
        <v>2373</v>
      </c>
      <c r="H174" t="s">
        <v>5930</v>
      </c>
      <c r="I174" t="s">
        <v>5931</v>
      </c>
      <c r="J174" t="s">
        <v>231</v>
      </c>
    </row>
    <row r="175" spans="1:10" ht="15">
      <c r="A175" s="217">
        <v>46274</v>
      </c>
      <c r="B175" t="s">
        <v>98</v>
      </c>
      <c r="C175" t="s">
        <v>6088</v>
      </c>
      <c r="D175" t="s">
        <v>2854</v>
      </c>
      <c r="E175">
        <v>1</v>
      </c>
      <c r="F175" s="218" t="s">
        <v>6118</v>
      </c>
      <c r="G175" t="s">
        <v>2375</v>
      </c>
      <c r="H175" t="s">
        <v>5932</v>
      </c>
      <c r="I175" t="s">
        <v>5933</v>
      </c>
      <c r="J175" t="s">
        <v>231</v>
      </c>
    </row>
    <row r="176" spans="1:10" ht="15">
      <c r="A176" s="217">
        <v>46274</v>
      </c>
      <c r="B176" t="s">
        <v>98</v>
      </c>
      <c r="C176" t="s">
        <v>6088</v>
      </c>
      <c r="D176" t="s">
        <v>3382</v>
      </c>
      <c r="E176">
        <v>1</v>
      </c>
      <c r="F176" s="218" t="s">
        <v>6204</v>
      </c>
      <c r="G176" t="s">
        <v>2373</v>
      </c>
      <c r="H176" t="s">
        <v>5930</v>
      </c>
      <c r="I176" t="s">
        <v>5931</v>
      </c>
      <c r="J176" t="s">
        <v>231</v>
      </c>
    </row>
    <row r="177" spans="1:10" ht="30.75">
      <c r="A177" s="217">
        <v>46274</v>
      </c>
      <c r="B177" t="s">
        <v>98</v>
      </c>
      <c r="C177" t="s">
        <v>6088</v>
      </c>
      <c r="D177" t="s">
        <v>2847</v>
      </c>
      <c r="E177">
        <v>2</v>
      </c>
      <c r="F177" s="218" t="s">
        <v>6119</v>
      </c>
      <c r="G177" t="s">
        <v>2375</v>
      </c>
      <c r="H177" t="s">
        <v>5932</v>
      </c>
      <c r="I177" t="s">
        <v>5933</v>
      </c>
      <c r="J177" t="s">
        <v>231</v>
      </c>
    </row>
    <row r="178" spans="1:10" ht="15">
      <c r="A178" s="217">
        <v>46274</v>
      </c>
      <c r="B178" t="s">
        <v>98</v>
      </c>
      <c r="C178" t="s">
        <v>6088</v>
      </c>
      <c r="D178" t="s">
        <v>3015</v>
      </c>
      <c r="E178">
        <v>1</v>
      </c>
      <c r="F178" s="218" t="s">
        <v>6120</v>
      </c>
      <c r="G178" t="s">
        <v>2375</v>
      </c>
      <c r="H178" t="s">
        <v>5932</v>
      </c>
      <c r="I178" t="s">
        <v>5933</v>
      </c>
      <c r="J178" t="s">
        <v>231</v>
      </c>
    </row>
    <row r="179" spans="1:10" ht="15">
      <c r="A179" s="217">
        <v>46274</v>
      </c>
      <c r="B179" t="s">
        <v>98</v>
      </c>
      <c r="C179" t="s">
        <v>6088</v>
      </c>
      <c r="D179" t="s">
        <v>217</v>
      </c>
      <c r="E179">
        <v>1</v>
      </c>
      <c r="F179" s="218" t="s">
        <v>6205</v>
      </c>
      <c r="G179" t="s">
        <v>2373</v>
      </c>
      <c r="H179" t="s">
        <v>5930</v>
      </c>
      <c r="I179" t="s">
        <v>5931</v>
      </c>
      <c r="J179" t="s">
        <v>231</v>
      </c>
    </row>
    <row r="180" spans="1:10" ht="30.75">
      <c r="A180" s="217">
        <v>46274</v>
      </c>
      <c r="B180" t="s">
        <v>32</v>
      </c>
      <c r="C180" t="s">
        <v>2415</v>
      </c>
      <c r="D180" t="s">
        <v>3125</v>
      </c>
      <c r="E180">
        <v>2</v>
      </c>
      <c r="F180" s="218" t="s">
        <v>6151</v>
      </c>
      <c r="G180" t="s">
        <v>2628</v>
      </c>
      <c r="H180" t="s">
        <v>5937</v>
      </c>
      <c r="I180" t="s">
        <v>5938</v>
      </c>
      <c r="J180" t="s">
        <v>2630</v>
      </c>
    </row>
    <row r="181" spans="1:10" ht="15">
      <c r="A181" s="217">
        <v>46274</v>
      </c>
      <c r="B181" t="s">
        <v>32</v>
      </c>
      <c r="C181" t="s">
        <v>2415</v>
      </c>
      <c r="D181" t="s">
        <v>3025</v>
      </c>
      <c r="E181">
        <v>1</v>
      </c>
      <c r="F181" s="218" t="s">
        <v>6124</v>
      </c>
      <c r="G181" t="s">
        <v>2628</v>
      </c>
      <c r="H181" t="s">
        <v>5937</v>
      </c>
      <c r="I181" t="s">
        <v>5938</v>
      </c>
      <c r="J181" t="s">
        <v>2630</v>
      </c>
    </row>
    <row r="182" spans="1:10" ht="15">
      <c r="A182" s="217">
        <v>46274</v>
      </c>
      <c r="B182" t="s">
        <v>32</v>
      </c>
      <c r="C182" t="s">
        <v>2415</v>
      </c>
      <c r="D182" t="s">
        <v>1889</v>
      </c>
      <c r="E182">
        <v>1</v>
      </c>
      <c r="F182" s="218" t="s">
        <v>6125</v>
      </c>
      <c r="G182" t="s">
        <v>2628</v>
      </c>
      <c r="H182" t="s">
        <v>5937</v>
      </c>
      <c r="I182" t="s">
        <v>5938</v>
      </c>
      <c r="J182" t="s">
        <v>2630</v>
      </c>
    </row>
    <row r="183" spans="1:10" ht="15">
      <c r="A183" s="217">
        <v>46274</v>
      </c>
      <c r="B183" t="s">
        <v>32</v>
      </c>
      <c r="C183" t="s">
        <v>2415</v>
      </c>
      <c r="D183" t="s">
        <v>217</v>
      </c>
      <c r="E183">
        <v>1</v>
      </c>
      <c r="F183" s="218" t="s">
        <v>6152</v>
      </c>
      <c r="G183" t="s">
        <v>2628</v>
      </c>
      <c r="H183" t="s">
        <v>5937</v>
      </c>
      <c r="I183" t="s">
        <v>5938</v>
      </c>
      <c r="J183" t="s">
        <v>2630</v>
      </c>
    </row>
    <row r="184" spans="1:10" ht="15">
      <c r="A184" s="217">
        <v>46274</v>
      </c>
      <c r="B184" t="s">
        <v>55</v>
      </c>
      <c r="C184" t="s">
        <v>2415</v>
      </c>
      <c r="D184" t="s">
        <v>2839</v>
      </c>
      <c r="E184">
        <v>1</v>
      </c>
      <c r="F184" s="218" t="s">
        <v>6089</v>
      </c>
      <c r="G184" t="s">
        <v>2628</v>
      </c>
      <c r="H184" t="s">
        <v>5937</v>
      </c>
      <c r="I184" t="s">
        <v>5938</v>
      </c>
      <c r="J184" t="s">
        <v>2630</v>
      </c>
    </row>
    <row r="185" spans="1:10" ht="76.5">
      <c r="A185" s="217">
        <v>46274</v>
      </c>
      <c r="B185" t="s">
        <v>55</v>
      </c>
      <c r="C185" t="s">
        <v>2415</v>
      </c>
      <c r="D185" t="s">
        <v>2847</v>
      </c>
      <c r="E185">
        <v>5</v>
      </c>
      <c r="F185" s="218" t="s">
        <v>6091</v>
      </c>
      <c r="G185" t="s">
        <v>2628</v>
      </c>
      <c r="H185" t="s">
        <v>5937</v>
      </c>
      <c r="I185" t="s">
        <v>5938</v>
      </c>
      <c r="J185" t="s">
        <v>2630</v>
      </c>
    </row>
    <row r="186" spans="1:10" ht="45.75">
      <c r="A186" s="217">
        <v>46274</v>
      </c>
      <c r="B186" t="s">
        <v>55</v>
      </c>
      <c r="C186" t="s">
        <v>2415</v>
      </c>
      <c r="D186" t="s">
        <v>217</v>
      </c>
      <c r="E186">
        <v>3</v>
      </c>
      <c r="F186" s="218" t="s">
        <v>6153</v>
      </c>
      <c r="G186" t="s">
        <v>2628</v>
      </c>
      <c r="H186" t="s">
        <v>5937</v>
      </c>
      <c r="I186" t="s">
        <v>5938</v>
      </c>
      <c r="J186" t="s">
        <v>2630</v>
      </c>
    </row>
    <row r="187" spans="1:10" ht="30.75">
      <c r="A187" s="217">
        <v>46274</v>
      </c>
      <c r="B187" t="s">
        <v>55</v>
      </c>
      <c r="C187" t="s">
        <v>2415</v>
      </c>
      <c r="D187" t="s">
        <v>2851</v>
      </c>
      <c r="E187">
        <v>2</v>
      </c>
      <c r="F187" s="218" t="s">
        <v>6092</v>
      </c>
      <c r="G187" t="s">
        <v>2631</v>
      </c>
      <c r="H187" t="s">
        <v>5939</v>
      </c>
      <c r="I187" t="s">
        <v>5940</v>
      </c>
      <c r="J187" t="s">
        <v>217</v>
      </c>
    </row>
    <row r="188" spans="1:10" ht="60.75">
      <c r="A188" s="217">
        <v>46274</v>
      </c>
      <c r="B188" t="s">
        <v>55</v>
      </c>
      <c r="C188" t="s">
        <v>2415</v>
      </c>
      <c r="D188" t="s">
        <v>3125</v>
      </c>
      <c r="E188">
        <v>4</v>
      </c>
      <c r="F188" s="218" t="s">
        <v>6154</v>
      </c>
      <c r="G188" t="s">
        <v>2628</v>
      </c>
      <c r="H188" t="s">
        <v>5937</v>
      </c>
      <c r="I188" t="s">
        <v>5938</v>
      </c>
      <c r="J188" t="s">
        <v>2630</v>
      </c>
    </row>
    <row r="189" spans="1:10" ht="15">
      <c r="A189" s="217">
        <v>46274</v>
      </c>
      <c r="B189" t="s">
        <v>55</v>
      </c>
      <c r="C189" t="s">
        <v>2415</v>
      </c>
      <c r="D189" t="s">
        <v>3144</v>
      </c>
      <c r="E189">
        <v>1</v>
      </c>
      <c r="F189" s="218" t="s">
        <v>6155</v>
      </c>
      <c r="G189" t="s">
        <v>2628</v>
      </c>
      <c r="H189" t="s">
        <v>5937</v>
      </c>
      <c r="I189" t="s">
        <v>5938</v>
      </c>
      <c r="J189" t="s">
        <v>2630</v>
      </c>
    </row>
    <row r="190" spans="1:10" ht="15">
      <c r="A190" s="217">
        <v>46274</v>
      </c>
      <c r="B190" t="s">
        <v>55</v>
      </c>
      <c r="C190" t="s">
        <v>2415</v>
      </c>
      <c r="D190" t="s">
        <v>1333</v>
      </c>
      <c r="E190">
        <v>1</v>
      </c>
      <c r="F190" s="218" t="s">
        <v>6094</v>
      </c>
      <c r="G190" t="s">
        <v>2631</v>
      </c>
      <c r="H190" t="s">
        <v>5939</v>
      </c>
      <c r="I190" t="s">
        <v>5940</v>
      </c>
      <c r="J190" t="s">
        <v>217</v>
      </c>
    </row>
    <row r="191" spans="1:10" ht="106.5">
      <c r="A191" s="217">
        <v>46274</v>
      </c>
      <c r="B191" t="s">
        <v>59</v>
      </c>
      <c r="C191" t="s">
        <v>2415</v>
      </c>
      <c r="D191" t="s">
        <v>217</v>
      </c>
      <c r="E191">
        <v>7</v>
      </c>
      <c r="F191" s="218" t="s">
        <v>6156</v>
      </c>
      <c r="G191" t="s">
        <v>2628</v>
      </c>
      <c r="H191" t="s">
        <v>5937</v>
      </c>
      <c r="I191" t="s">
        <v>5938</v>
      </c>
      <c r="J191" t="s">
        <v>2630</v>
      </c>
    </row>
    <row r="192" spans="1:10" ht="15">
      <c r="A192" s="217">
        <v>46274</v>
      </c>
      <c r="B192" t="s">
        <v>59</v>
      </c>
      <c r="C192" t="s">
        <v>2415</v>
      </c>
      <c r="D192" t="s">
        <v>3154</v>
      </c>
      <c r="E192">
        <v>1</v>
      </c>
      <c r="F192" s="218" t="s">
        <v>6157</v>
      </c>
      <c r="G192" t="s">
        <v>2628</v>
      </c>
      <c r="H192" t="s">
        <v>5937</v>
      </c>
      <c r="I192" t="s">
        <v>5938</v>
      </c>
      <c r="J192" t="s">
        <v>2630</v>
      </c>
    </row>
    <row r="193" spans="1:10" ht="15">
      <c r="A193" s="217">
        <v>46274</v>
      </c>
      <c r="B193" t="s">
        <v>59</v>
      </c>
      <c r="C193" t="s">
        <v>2415</v>
      </c>
      <c r="D193" t="s">
        <v>3157</v>
      </c>
      <c r="E193">
        <v>1</v>
      </c>
      <c r="F193" s="218" t="s">
        <v>6158</v>
      </c>
      <c r="G193" t="s">
        <v>2628</v>
      </c>
      <c r="H193" t="s">
        <v>5937</v>
      </c>
      <c r="I193" t="s">
        <v>5938</v>
      </c>
      <c r="J193" t="s">
        <v>2630</v>
      </c>
    </row>
    <row r="194" spans="1:10" ht="15">
      <c r="A194" s="217">
        <v>46274</v>
      </c>
      <c r="B194" t="s">
        <v>59</v>
      </c>
      <c r="C194" t="s">
        <v>2415</v>
      </c>
      <c r="D194" t="s">
        <v>3125</v>
      </c>
      <c r="E194">
        <v>1</v>
      </c>
      <c r="F194" s="218" t="s">
        <v>6159</v>
      </c>
      <c r="G194" t="s">
        <v>2628</v>
      </c>
      <c r="H194" t="s">
        <v>5937</v>
      </c>
      <c r="I194" t="s">
        <v>5938</v>
      </c>
      <c r="J194" t="s">
        <v>2630</v>
      </c>
    </row>
    <row r="195" spans="1:10" ht="30.75">
      <c r="A195" s="217">
        <v>46274</v>
      </c>
      <c r="B195" t="s">
        <v>70</v>
      </c>
      <c r="C195" t="s">
        <v>2415</v>
      </c>
      <c r="D195" t="s">
        <v>3125</v>
      </c>
      <c r="E195">
        <v>2</v>
      </c>
      <c r="F195" s="218" t="s">
        <v>6160</v>
      </c>
      <c r="G195" t="s">
        <v>2628</v>
      </c>
      <c r="H195" t="s">
        <v>5937</v>
      </c>
      <c r="I195" t="s">
        <v>5938</v>
      </c>
      <c r="J195" t="s">
        <v>2630</v>
      </c>
    </row>
    <row r="196" spans="1:10" ht="15">
      <c r="A196" s="217">
        <v>46274</v>
      </c>
      <c r="B196" t="s">
        <v>70</v>
      </c>
      <c r="C196" t="s">
        <v>2415</v>
      </c>
      <c r="D196" t="s">
        <v>3176</v>
      </c>
      <c r="E196">
        <v>1</v>
      </c>
      <c r="F196" s="218" t="s">
        <v>6161</v>
      </c>
      <c r="G196" t="s">
        <v>2628</v>
      </c>
      <c r="H196" t="s">
        <v>5937</v>
      </c>
      <c r="I196" t="s">
        <v>5938</v>
      </c>
      <c r="J196" t="s">
        <v>2630</v>
      </c>
    </row>
    <row r="197" spans="1:10" ht="45.75">
      <c r="A197" s="217">
        <v>46274</v>
      </c>
      <c r="B197" t="s">
        <v>70</v>
      </c>
      <c r="C197" t="s">
        <v>2415</v>
      </c>
      <c r="D197" t="s">
        <v>2847</v>
      </c>
      <c r="E197">
        <v>3</v>
      </c>
      <c r="F197" s="218" t="s">
        <v>6095</v>
      </c>
      <c r="G197" t="s">
        <v>2628</v>
      </c>
      <c r="H197" t="s">
        <v>5937</v>
      </c>
      <c r="I197" t="s">
        <v>5938</v>
      </c>
      <c r="J197" t="s">
        <v>2630</v>
      </c>
    </row>
    <row r="198" spans="1:10" ht="30.75">
      <c r="A198" s="217">
        <v>46274</v>
      </c>
      <c r="B198" t="s">
        <v>70</v>
      </c>
      <c r="C198" t="s">
        <v>2415</v>
      </c>
      <c r="D198" t="s">
        <v>217</v>
      </c>
      <c r="E198">
        <v>2</v>
      </c>
      <c r="F198" s="218" t="s">
        <v>6162</v>
      </c>
      <c r="G198" t="s">
        <v>2628</v>
      </c>
      <c r="H198" t="s">
        <v>5937</v>
      </c>
      <c r="I198" t="s">
        <v>5938</v>
      </c>
      <c r="J198" t="s">
        <v>2630</v>
      </c>
    </row>
    <row r="199" spans="1:10" ht="15">
      <c r="A199" s="217">
        <v>46274</v>
      </c>
      <c r="B199" t="s">
        <v>70</v>
      </c>
      <c r="C199" t="s">
        <v>2415</v>
      </c>
      <c r="D199" t="s">
        <v>3054</v>
      </c>
      <c r="E199">
        <v>1</v>
      </c>
      <c r="F199" s="218" t="s">
        <v>6132</v>
      </c>
      <c r="G199" t="s">
        <v>2628</v>
      </c>
      <c r="H199" t="s">
        <v>5937</v>
      </c>
      <c r="I199" t="s">
        <v>5938</v>
      </c>
      <c r="J199" t="s">
        <v>2630</v>
      </c>
    </row>
    <row r="200" spans="1:10" ht="15">
      <c r="A200" s="217">
        <v>46274</v>
      </c>
      <c r="B200" t="s">
        <v>70</v>
      </c>
      <c r="C200" t="s">
        <v>2415</v>
      </c>
      <c r="D200" t="s">
        <v>1333</v>
      </c>
      <c r="E200">
        <v>1</v>
      </c>
      <c r="F200" s="218" t="s">
        <v>6098</v>
      </c>
      <c r="G200" t="s">
        <v>2631</v>
      </c>
      <c r="H200" t="s">
        <v>5939</v>
      </c>
      <c r="I200" t="s">
        <v>5940</v>
      </c>
      <c r="J200" t="s">
        <v>217</v>
      </c>
    </row>
    <row r="201" spans="1:10" ht="76.5">
      <c r="A201" s="217">
        <v>46274</v>
      </c>
      <c r="B201" t="s">
        <v>106</v>
      </c>
      <c r="C201" t="s">
        <v>2415</v>
      </c>
      <c r="D201" t="s">
        <v>217</v>
      </c>
      <c r="E201">
        <v>5</v>
      </c>
      <c r="F201" s="218" t="s">
        <v>6163</v>
      </c>
      <c r="G201" t="s">
        <v>2628</v>
      </c>
      <c r="H201" t="s">
        <v>5937</v>
      </c>
      <c r="I201" t="s">
        <v>5938</v>
      </c>
      <c r="J201" t="s">
        <v>2630</v>
      </c>
    </row>
    <row r="202" spans="1:10" ht="30.75">
      <c r="A202" s="217">
        <v>46274</v>
      </c>
      <c r="B202" t="s">
        <v>106</v>
      </c>
      <c r="C202" t="s">
        <v>2415</v>
      </c>
      <c r="D202" t="s">
        <v>2847</v>
      </c>
      <c r="E202">
        <v>2</v>
      </c>
      <c r="F202" s="218" t="s">
        <v>6100</v>
      </c>
      <c r="G202" t="s">
        <v>2628</v>
      </c>
      <c r="H202" t="s">
        <v>5937</v>
      </c>
      <c r="I202" t="s">
        <v>5938</v>
      </c>
      <c r="J202" t="s">
        <v>2630</v>
      </c>
    </row>
    <row r="203" spans="1:10" ht="60.75">
      <c r="A203" s="217">
        <v>46274</v>
      </c>
      <c r="B203" t="s">
        <v>106</v>
      </c>
      <c r="C203" t="s">
        <v>2415</v>
      </c>
      <c r="D203" t="s">
        <v>3125</v>
      </c>
      <c r="E203">
        <v>4</v>
      </c>
      <c r="F203" s="218" t="s">
        <v>6164</v>
      </c>
      <c r="G203" t="s">
        <v>2628</v>
      </c>
      <c r="H203" t="s">
        <v>5937</v>
      </c>
      <c r="I203" t="s">
        <v>5938</v>
      </c>
      <c r="J203" t="s">
        <v>2630</v>
      </c>
    </row>
    <row r="204" spans="1:10" ht="15">
      <c r="A204" s="217">
        <v>46274</v>
      </c>
      <c r="B204" t="s">
        <v>106</v>
      </c>
      <c r="C204" t="s">
        <v>2415</v>
      </c>
      <c r="D204" t="s">
        <v>3195</v>
      </c>
      <c r="E204">
        <v>1</v>
      </c>
      <c r="F204" s="218" t="s">
        <v>6165</v>
      </c>
      <c r="G204" t="s">
        <v>2628</v>
      </c>
      <c r="H204" t="s">
        <v>5937</v>
      </c>
      <c r="I204" t="s">
        <v>5938</v>
      </c>
      <c r="J204" t="s">
        <v>2630</v>
      </c>
    </row>
    <row r="205" spans="1:10" ht="15">
      <c r="A205" s="217">
        <v>46274</v>
      </c>
      <c r="B205" t="s">
        <v>106</v>
      </c>
      <c r="C205" t="s">
        <v>2415</v>
      </c>
      <c r="D205" t="s">
        <v>3200</v>
      </c>
      <c r="E205">
        <v>1</v>
      </c>
      <c r="F205" s="218" t="s">
        <v>6166</v>
      </c>
      <c r="G205" t="s">
        <v>2628</v>
      </c>
      <c r="H205" t="s">
        <v>5937</v>
      </c>
      <c r="I205" t="s">
        <v>5938</v>
      </c>
      <c r="J205" t="s">
        <v>2630</v>
      </c>
    </row>
    <row r="206" spans="1:10" ht="15">
      <c r="A206" s="217">
        <v>46274</v>
      </c>
      <c r="B206" t="s">
        <v>106</v>
      </c>
      <c r="C206" t="s">
        <v>2415</v>
      </c>
      <c r="D206" t="s">
        <v>3066</v>
      </c>
      <c r="E206">
        <v>1</v>
      </c>
      <c r="F206" s="218" t="s">
        <v>3065</v>
      </c>
      <c r="G206" t="s">
        <v>2628</v>
      </c>
      <c r="H206" t="s">
        <v>5937</v>
      </c>
      <c r="I206" t="s">
        <v>5938</v>
      </c>
      <c r="J206" t="s">
        <v>2630</v>
      </c>
    </row>
    <row r="207" spans="1:10" ht="15">
      <c r="A207" s="217">
        <v>46274</v>
      </c>
      <c r="B207" t="s">
        <v>106</v>
      </c>
      <c r="C207" t="s">
        <v>2415</v>
      </c>
      <c r="D207" t="s">
        <v>1333</v>
      </c>
      <c r="E207">
        <v>1</v>
      </c>
      <c r="F207" s="218" t="s">
        <v>6102</v>
      </c>
      <c r="G207" t="s">
        <v>2631</v>
      </c>
      <c r="H207" t="s">
        <v>5939</v>
      </c>
      <c r="I207" t="s">
        <v>5940</v>
      </c>
      <c r="J207" t="s">
        <v>217</v>
      </c>
    </row>
    <row r="208" spans="1:10" ht="152.25">
      <c r="A208" s="217">
        <v>46274</v>
      </c>
      <c r="B208" t="s">
        <v>72</v>
      </c>
      <c r="C208" t="s">
        <v>2415</v>
      </c>
      <c r="D208" t="s">
        <v>3125</v>
      </c>
      <c r="E208">
        <v>10</v>
      </c>
      <c r="F208" s="218" t="s">
        <v>6167</v>
      </c>
      <c r="G208" t="s">
        <v>2628</v>
      </c>
      <c r="H208" t="s">
        <v>5937</v>
      </c>
      <c r="I208" t="s">
        <v>5938</v>
      </c>
      <c r="J208" t="s">
        <v>2630</v>
      </c>
    </row>
    <row r="209" spans="1:10" ht="60.75">
      <c r="A209" s="217">
        <v>46274</v>
      </c>
      <c r="B209" t="s">
        <v>72</v>
      </c>
      <c r="C209" t="s">
        <v>2415</v>
      </c>
      <c r="D209" t="s">
        <v>217</v>
      </c>
      <c r="E209">
        <v>4</v>
      </c>
      <c r="F209" s="218" t="s">
        <v>6168</v>
      </c>
      <c r="G209" t="s">
        <v>2628</v>
      </c>
      <c r="H209" t="s">
        <v>5937</v>
      </c>
      <c r="I209" t="s">
        <v>5938</v>
      </c>
      <c r="J209" t="s">
        <v>2630</v>
      </c>
    </row>
    <row r="210" spans="1:10" ht="15">
      <c r="A210" s="217">
        <v>46274</v>
      </c>
      <c r="B210" t="s">
        <v>72</v>
      </c>
      <c r="C210" t="s">
        <v>2415</v>
      </c>
      <c r="D210" t="s">
        <v>2922</v>
      </c>
      <c r="E210">
        <v>1</v>
      </c>
      <c r="F210" s="218" t="s">
        <v>6104</v>
      </c>
      <c r="G210" t="s">
        <v>2628</v>
      </c>
      <c r="H210" t="s">
        <v>5937</v>
      </c>
      <c r="I210" t="s">
        <v>5938</v>
      </c>
      <c r="J210" t="s">
        <v>2630</v>
      </c>
    </row>
    <row r="211" spans="1:10" ht="15">
      <c r="A211" s="217">
        <v>46274</v>
      </c>
      <c r="B211" t="s">
        <v>72</v>
      </c>
      <c r="C211" t="s">
        <v>2415</v>
      </c>
      <c r="D211" t="s">
        <v>2847</v>
      </c>
      <c r="E211">
        <v>1</v>
      </c>
      <c r="F211" s="218" t="s">
        <v>6105</v>
      </c>
      <c r="G211" t="s">
        <v>2628</v>
      </c>
      <c r="H211" t="s">
        <v>5937</v>
      </c>
      <c r="I211" t="s">
        <v>5938</v>
      </c>
      <c r="J211" t="s">
        <v>2630</v>
      </c>
    </row>
    <row r="212" spans="1:10" ht="15">
      <c r="A212" s="217">
        <v>46274</v>
      </c>
      <c r="B212" t="s">
        <v>72</v>
      </c>
      <c r="C212" t="s">
        <v>2415</v>
      </c>
      <c r="D212" t="s">
        <v>3083</v>
      </c>
      <c r="E212">
        <v>1</v>
      </c>
      <c r="F212" s="218" t="s">
        <v>6137</v>
      </c>
      <c r="G212" t="s">
        <v>2628</v>
      </c>
      <c r="H212" t="s">
        <v>5937</v>
      </c>
      <c r="I212" t="s">
        <v>5938</v>
      </c>
      <c r="J212" t="s">
        <v>2630</v>
      </c>
    </row>
    <row r="213" spans="1:10" ht="121.5">
      <c r="A213" s="217">
        <v>46274</v>
      </c>
      <c r="B213" t="s">
        <v>78</v>
      </c>
      <c r="C213" t="s">
        <v>2415</v>
      </c>
      <c r="D213" t="s">
        <v>217</v>
      </c>
      <c r="E213">
        <v>8</v>
      </c>
      <c r="F213" s="218" t="s">
        <v>6169</v>
      </c>
      <c r="G213" t="s">
        <v>2628</v>
      </c>
      <c r="H213" t="s">
        <v>5937</v>
      </c>
      <c r="I213" t="s">
        <v>5938</v>
      </c>
      <c r="J213" t="s">
        <v>2630</v>
      </c>
    </row>
    <row r="214" spans="1:10" ht="60.75">
      <c r="A214" s="217">
        <v>46274</v>
      </c>
      <c r="B214" t="s">
        <v>78</v>
      </c>
      <c r="C214" t="s">
        <v>2415</v>
      </c>
      <c r="D214" t="s">
        <v>3125</v>
      </c>
      <c r="E214">
        <v>4</v>
      </c>
      <c r="F214" s="218" t="s">
        <v>6170</v>
      </c>
      <c r="G214" t="s">
        <v>2628</v>
      </c>
      <c r="H214" t="s">
        <v>5937</v>
      </c>
      <c r="I214" t="s">
        <v>5938</v>
      </c>
      <c r="J214" t="s">
        <v>2630</v>
      </c>
    </row>
    <row r="215" spans="1:10" ht="15">
      <c r="A215" s="217">
        <v>46274</v>
      </c>
      <c r="B215" t="s">
        <v>78</v>
      </c>
      <c r="C215" t="s">
        <v>2415</v>
      </c>
      <c r="D215" t="s">
        <v>3257</v>
      </c>
      <c r="E215">
        <v>1</v>
      </c>
      <c r="F215" s="218" t="s">
        <v>6172</v>
      </c>
      <c r="G215" t="s">
        <v>2628</v>
      </c>
      <c r="H215" t="s">
        <v>5937</v>
      </c>
      <c r="I215" t="s">
        <v>5938</v>
      </c>
      <c r="J215" t="s">
        <v>2630</v>
      </c>
    </row>
    <row r="216" spans="1:10" ht="106.5">
      <c r="A216" s="217">
        <v>46274</v>
      </c>
      <c r="B216" t="s">
        <v>97</v>
      </c>
      <c r="C216" t="s">
        <v>2415</v>
      </c>
      <c r="D216" t="s">
        <v>217</v>
      </c>
      <c r="E216">
        <v>7</v>
      </c>
      <c r="F216" s="218" t="s">
        <v>6173</v>
      </c>
      <c r="G216" t="s">
        <v>2628</v>
      </c>
      <c r="H216" t="s">
        <v>5937</v>
      </c>
      <c r="I216" t="s">
        <v>5938</v>
      </c>
      <c r="J216" t="s">
        <v>2630</v>
      </c>
    </row>
    <row r="217" spans="1:10" ht="76.5">
      <c r="A217" s="217">
        <v>46274</v>
      </c>
      <c r="B217" t="s">
        <v>97</v>
      </c>
      <c r="C217" t="s">
        <v>2415</v>
      </c>
      <c r="D217" t="s">
        <v>3125</v>
      </c>
      <c r="E217">
        <v>5</v>
      </c>
      <c r="F217" s="218" t="s">
        <v>6174</v>
      </c>
      <c r="G217" t="s">
        <v>2628</v>
      </c>
      <c r="H217" t="s">
        <v>5937</v>
      </c>
      <c r="I217" t="s">
        <v>5938</v>
      </c>
      <c r="J217" t="s">
        <v>2630</v>
      </c>
    </row>
    <row r="218" spans="1:10" ht="30.75">
      <c r="A218" s="217">
        <v>46274</v>
      </c>
      <c r="B218" t="s">
        <v>97</v>
      </c>
      <c r="C218" t="s">
        <v>2415</v>
      </c>
      <c r="D218" t="s">
        <v>3269</v>
      </c>
      <c r="E218">
        <v>2</v>
      </c>
      <c r="F218" s="218" t="s">
        <v>6175</v>
      </c>
      <c r="G218" t="s">
        <v>2628</v>
      </c>
      <c r="H218" t="s">
        <v>5937</v>
      </c>
      <c r="I218" t="s">
        <v>5938</v>
      </c>
      <c r="J218" t="s">
        <v>2630</v>
      </c>
    </row>
    <row r="219" spans="1:10" ht="15">
      <c r="A219" s="217">
        <v>46274</v>
      </c>
      <c r="B219" t="s">
        <v>97</v>
      </c>
      <c r="C219" t="s">
        <v>2415</v>
      </c>
      <c r="D219" t="s">
        <v>2839</v>
      </c>
      <c r="E219">
        <v>1</v>
      </c>
      <c r="F219" s="218" t="s">
        <v>6106</v>
      </c>
      <c r="G219" t="s">
        <v>2628</v>
      </c>
      <c r="H219" t="s">
        <v>5937</v>
      </c>
      <c r="I219" t="s">
        <v>5938</v>
      </c>
      <c r="J219" t="s">
        <v>2630</v>
      </c>
    </row>
    <row r="220" spans="1:10" ht="30.75">
      <c r="A220" s="217">
        <v>46274</v>
      </c>
      <c r="B220" t="s">
        <v>97</v>
      </c>
      <c r="C220" t="s">
        <v>2415</v>
      </c>
      <c r="D220" t="s">
        <v>1333</v>
      </c>
      <c r="E220">
        <v>2</v>
      </c>
      <c r="F220" s="218" t="s">
        <v>6107</v>
      </c>
      <c r="G220" t="s">
        <v>2631</v>
      </c>
      <c r="H220" t="s">
        <v>5939</v>
      </c>
      <c r="I220" t="s">
        <v>5940</v>
      </c>
      <c r="J220" t="s">
        <v>217</v>
      </c>
    </row>
    <row r="221" spans="1:10" ht="15">
      <c r="A221" s="217">
        <v>46274</v>
      </c>
      <c r="B221" t="s">
        <v>14</v>
      </c>
      <c r="C221" t="s">
        <v>2415</v>
      </c>
      <c r="D221" t="s">
        <v>1333</v>
      </c>
      <c r="E221">
        <v>1</v>
      </c>
      <c r="F221" s="218" t="s">
        <v>6109</v>
      </c>
      <c r="G221" t="s">
        <v>2631</v>
      </c>
      <c r="H221" t="s">
        <v>5939</v>
      </c>
      <c r="I221" t="s">
        <v>5940</v>
      </c>
      <c r="J221" t="s">
        <v>217</v>
      </c>
    </row>
    <row r="222" spans="1:10" ht="15">
      <c r="A222" s="217">
        <v>46274</v>
      </c>
      <c r="B222" t="s">
        <v>14</v>
      </c>
      <c r="C222" t="s">
        <v>2415</v>
      </c>
      <c r="D222" t="s">
        <v>3125</v>
      </c>
      <c r="E222">
        <v>1</v>
      </c>
      <c r="F222" s="218" t="s">
        <v>6176</v>
      </c>
      <c r="G222" t="s">
        <v>2628</v>
      </c>
      <c r="H222" t="s">
        <v>5937</v>
      </c>
      <c r="I222" t="s">
        <v>5938</v>
      </c>
      <c r="J222" t="s">
        <v>2630</v>
      </c>
    </row>
    <row r="223" spans="1:10" ht="15">
      <c r="A223" s="217">
        <v>46274</v>
      </c>
      <c r="B223" t="s">
        <v>14</v>
      </c>
      <c r="C223" t="s">
        <v>2415</v>
      </c>
      <c r="D223" t="s">
        <v>217</v>
      </c>
      <c r="E223">
        <v>1</v>
      </c>
      <c r="F223" s="218" t="s">
        <v>3293</v>
      </c>
      <c r="G223" t="s">
        <v>2628</v>
      </c>
      <c r="H223" t="s">
        <v>5937</v>
      </c>
      <c r="I223" t="s">
        <v>5938</v>
      </c>
      <c r="J223" t="s">
        <v>2630</v>
      </c>
    </row>
    <row r="224" spans="1:10" ht="60.75">
      <c r="A224" s="217">
        <v>46274</v>
      </c>
      <c r="B224" t="s">
        <v>7</v>
      </c>
      <c r="C224" t="s">
        <v>2415</v>
      </c>
      <c r="D224" t="s">
        <v>217</v>
      </c>
      <c r="E224">
        <v>4</v>
      </c>
      <c r="F224" s="218" t="s">
        <v>6177</v>
      </c>
      <c r="G224" t="s">
        <v>2628</v>
      </c>
      <c r="H224" t="s">
        <v>5937</v>
      </c>
      <c r="I224" t="s">
        <v>5938</v>
      </c>
      <c r="J224" t="s">
        <v>2630</v>
      </c>
    </row>
    <row r="225" spans="1:10" ht="30.75">
      <c r="A225" s="217">
        <v>46274</v>
      </c>
      <c r="B225" t="s">
        <v>4398</v>
      </c>
      <c r="C225" t="s">
        <v>2415</v>
      </c>
      <c r="D225" t="s">
        <v>217</v>
      </c>
      <c r="E225">
        <v>2</v>
      </c>
      <c r="F225" s="218" t="s">
        <v>6178</v>
      </c>
      <c r="G225" t="s">
        <v>2628</v>
      </c>
      <c r="H225" t="s">
        <v>5937</v>
      </c>
      <c r="I225" t="s">
        <v>5938</v>
      </c>
      <c r="J225" t="s">
        <v>2630</v>
      </c>
    </row>
    <row r="226" spans="1:10" ht="15">
      <c r="A226" s="217">
        <v>46274</v>
      </c>
      <c r="B226" t="s">
        <v>4398</v>
      </c>
      <c r="C226" t="s">
        <v>2415</v>
      </c>
      <c r="D226" t="s">
        <v>3305</v>
      </c>
      <c r="E226">
        <v>1</v>
      </c>
      <c r="F226" s="218" t="s">
        <v>6179</v>
      </c>
      <c r="G226" t="s">
        <v>2628</v>
      </c>
      <c r="H226" t="s">
        <v>5937</v>
      </c>
      <c r="I226" t="s">
        <v>5938</v>
      </c>
      <c r="J226" t="s">
        <v>2630</v>
      </c>
    </row>
    <row r="227" spans="1:10" ht="15">
      <c r="A227" s="217">
        <v>46274</v>
      </c>
      <c r="B227" t="s">
        <v>4398</v>
      </c>
      <c r="C227" t="s">
        <v>2415</v>
      </c>
      <c r="D227" t="s">
        <v>3257</v>
      </c>
      <c r="E227">
        <v>1</v>
      </c>
      <c r="F227" s="218" t="s">
        <v>6180</v>
      </c>
      <c r="G227" t="s">
        <v>2628</v>
      </c>
      <c r="H227" t="s">
        <v>5937</v>
      </c>
      <c r="I227" t="s">
        <v>5938</v>
      </c>
      <c r="J227" t="s">
        <v>2630</v>
      </c>
    </row>
    <row r="228" spans="1:10" ht="15">
      <c r="A228" s="217">
        <v>46274</v>
      </c>
      <c r="B228" t="s">
        <v>47</v>
      </c>
      <c r="C228" t="s">
        <v>2415</v>
      </c>
      <c r="D228" t="s">
        <v>3312</v>
      </c>
      <c r="E228">
        <v>1</v>
      </c>
      <c r="F228" s="218" t="s">
        <v>6181</v>
      </c>
      <c r="G228" t="s">
        <v>2628</v>
      </c>
      <c r="H228" t="s">
        <v>5937</v>
      </c>
      <c r="I228" t="s">
        <v>5938</v>
      </c>
      <c r="J228" t="s">
        <v>2630</v>
      </c>
    </row>
    <row r="229" spans="1:10" ht="15">
      <c r="A229" s="217">
        <v>46274</v>
      </c>
      <c r="B229" t="s">
        <v>47</v>
      </c>
      <c r="C229" t="s">
        <v>2415</v>
      </c>
      <c r="D229" t="s">
        <v>3315</v>
      </c>
      <c r="E229">
        <v>1</v>
      </c>
      <c r="F229" s="218" t="s">
        <v>6182</v>
      </c>
      <c r="G229" t="s">
        <v>2628</v>
      </c>
      <c r="H229" t="s">
        <v>5937</v>
      </c>
      <c r="I229" t="s">
        <v>5938</v>
      </c>
      <c r="J229" t="s">
        <v>2630</v>
      </c>
    </row>
    <row r="230" spans="1:10" ht="60.75">
      <c r="A230" s="217">
        <v>46274</v>
      </c>
      <c r="B230" t="s">
        <v>47</v>
      </c>
      <c r="C230" t="s">
        <v>2415</v>
      </c>
      <c r="D230" t="s">
        <v>217</v>
      </c>
      <c r="E230">
        <v>4</v>
      </c>
      <c r="F230" s="218" t="s">
        <v>6183</v>
      </c>
      <c r="G230" t="s">
        <v>2628</v>
      </c>
      <c r="H230" t="s">
        <v>5937</v>
      </c>
      <c r="I230" t="s">
        <v>5938</v>
      </c>
      <c r="J230" t="s">
        <v>2630</v>
      </c>
    </row>
    <row r="231" spans="1:10" ht="45.75">
      <c r="A231" s="217">
        <v>46274</v>
      </c>
      <c r="B231" t="s">
        <v>60</v>
      </c>
      <c r="C231" t="s">
        <v>2415</v>
      </c>
      <c r="D231" t="s">
        <v>217</v>
      </c>
      <c r="E231">
        <v>3</v>
      </c>
      <c r="F231" s="218" t="s">
        <v>6184</v>
      </c>
      <c r="G231" t="s">
        <v>2628</v>
      </c>
      <c r="H231" t="s">
        <v>5937</v>
      </c>
      <c r="I231" t="s">
        <v>5938</v>
      </c>
      <c r="J231" t="s">
        <v>2630</v>
      </c>
    </row>
    <row r="232" spans="1:10" ht="60.75">
      <c r="A232" s="217">
        <v>46274</v>
      </c>
      <c r="B232" t="s">
        <v>60</v>
      </c>
      <c r="C232" t="s">
        <v>2415</v>
      </c>
      <c r="D232" t="s">
        <v>2847</v>
      </c>
      <c r="E232">
        <v>4</v>
      </c>
      <c r="F232" s="218" t="s">
        <v>6110</v>
      </c>
      <c r="G232" t="s">
        <v>2628</v>
      </c>
      <c r="H232" t="s">
        <v>5937</v>
      </c>
      <c r="I232" t="s">
        <v>5938</v>
      </c>
      <c r="J232" t="s">
        <v>2630</v>
      </c>
    </row>
    <row r="233" spans="1:10" ht="45.75">
      <c r="A233" s="217">
        <v>46274</v>
      </c>
      <c r="B233" t="s">
        <v>54</v>
      </c>
      <c r="C233" t="s">
        <v>2415</v>
      </c>
      <c r="D233" t="s">
        <v>217</v>
      </c>
      <c r="E233">
        <v>3</v>
      </c>
      <c r="F233" s="218" t="s">
        <v>6185</v>
      </c>
      <c r="G233" t="s">
        <v>2628</v>
      </c>
      <c r="H233" t="s">
        <v>5937</v>
      </c>
      <c r="I233" t="s">
        <v>5938</v>
      </c>
      <c r="J233" t="s">
        <v>2630</v>
      </c>
    </row>
    <row r="234" spans="1:10" ht="15">
      <c r="A234" s="217">
        <v>46274</v>
      </c>
      <c r="B234" t="s">
        <v>54</v>
      </c>
      <c r="C234" t="s">
        <v>2415</v>
      </c>
      <c r="D234" t="s">
        <v>3312</v>
      </c>
      <c r="E234">
        <v>1</v>
      </c>
      <c r="F234" s="218" t="s">
        <v>6186</v>
      </c>
      <c r="G234" t="s">
        <v>2628</v>
      </c>
      <c r="H234" t="s">
        <v>5937</v>
      </c>
      <c r="I234" t="s">
        <v>5938</v>
      </c>
      <c r="J234" t="s">
        <v>2630</v>
      </c>
    </row>
    <row r="235" spans="1:10" ht="15">
      <c r="A235" s="217">
        <v>46274</v>
      </c>
      <c r="B235" t="s">
        <v>54</v>
      </c>
      <c r="C235" t="s">
        <v>2415</v>
      </c>
      <c r="D235" t="s">
        <v>3332</v>
      </c>
      <c r="E235">
        <v>1</v>
      </c>
      <c r="F235" s="218" t="s">
        <v>6187</v>
      </c>
      <c r="G235" t="s">
        <v>2628</v>
      </c>
      <c r="H235" t="s">
        <v>5937</v>
      </c>
      <c r="I235" t="s">
        <v>5938</v>
      </c>
      <c r="J235" t="s">
        <v>2630</v>
      </c>
    </row>
    <row r="236" spans="1:10" ht="15">
      <c r="A236" s="217">
        <v>46274</v>
      </c>
      <c r="B236" t="s">
        <v>54</v>
      </c>
      <c r="C236" t="s">
        <v>2415</v>
      </c>
      <c r="D236" t="s">
        <v>3335</v>
      </c>
      <c r="E236">
        <v>1</v>
      </c>
      <c r="F236" s="218" t="s">
        <v>6188</v>
      </c>
      <c r="G236" t="s">
        <v>2628</v>
      </c>
      <c r="H236" t="s">
        <v>5937</v>
      </c>
      <c r="I236" t="s">
        <v>5938</v>
      </c>
      <c r="J236" t="s">
        <v>2630</v>
      </c>
    </row>
    <row r="237" spans="1:10" ht="45.75">
      <c r="A237" s="217">
        <v>46274</v>
      </c>
      <c r="B237" t="s">
        <v>54</v>
      </c>
      <c r="C237" t="s">
        <v>2415</v>
      </c>
      <c r="D237" t="s">
        <v>2847</v>
      </c>
      <c r="E237">
        <v>3</v>
      </c>
      <c r="F237" s="218" t="s">
        <v>6111</v>
      </c>
      <c r="G237" t="s">
        <v>2628</v>
      </c>
      <c r="H237" t="s">
        <v>5937</v>
      </c>
      <c r="I237" t="s">
        <v>5938</v>
      </c>
      <c r="J237" t="s">
        <v>2630</v>
      </c>
    </row>
    <row r="238" spans="1:10" ht="15">
      <c r="A238" s="217">
        <v>46274</v>
      </c>
      <c r="B238" t="s">
        <v>54</v>
      </c>
      <c r="C238" t="s">
        <v>2415</v>
      </c>
      <c r="D238" t="s">
        <v>3125</v>
      </c>
      <c r="E238">
        <v>1</v>
      </c>
      <c r="F238" s="218" t="s">
        <v>6189</v>
      </c>
      <c r="G238" t="s">
        <v>2628</v>
      </c>
      <c r="H238" t="s">
        <v>5937</v>
      </c>
      <c r="I238" t="s">
        <v>5938</v>
      </c>
      <c r="J238" t="s">
        <v>2630</v>
      </c>
    </row>
    <row r="239" spans="1:10" ht="45.75">
      <c r="A239" s="217">
        <v>46274</v>
      </c>
      <c r="B239" t="s">
        <v>73</v>
      </c>
      <c r="C239" t="s">
        <v>2415</v>
      </c>
      <c r="D239" t="s">
        <v>3125</v>
      </c>
      <c r="E239">
        <v>3</v>
      </c>
      <c r="F239" s="218" t="s">
        <v>6191</v>
      </c>
      <c r="G239" t="s">
        <v>2628</v>
      </c>
      <c r="H239" t="s">
        <v>5937</v>
      </c>
      <c r="I239" t="s">
        <v>5938</v>
      </c>
      <c r="J239" t="s">
        <v>2630</v>
      </c>
    </row>
    <row r="240" spans="1:10" ht="15">
      <c r="A240" s="217">
        <v>46274</v>
      </c>
      <c r="B240" t="s">
        <v>73</v>
      </c>
      <c r="C240" t="s">
        <v>2415</v>
      </c>
      <c r="D240" t="s">
        <v>3106</v>
      </c>
      <c r="E240">
        <v>1</v>
      </c>
      <c r="F240" s="218" t="s">
        <v>6144</v>
      </c>
      <c r="G240" t="s">
        <v>2628</v>
      </c>
      <c r="H240" t="s">
        <v>5937</v>
      </c>
      <c r="I240" t="s">
        <v>5938</v>
      </c>
      <c r="J240" t="s">
        <v>2630</v>
      </c>
    </row>
    <row r="241" spans="1:10" ht="60.75">
      <c r="A241" s="217">
        <v>46274</v>
      </c>
      <c r="B241" t="s">
        <v>73</v>
      </c>
      <c r="C241" t="s">
        <v>2415</v>
      </c>
      <c r="D241" t="s">
        <v>217</v>
      </c>
      <c r="E241">
        <v>4</v>
      </c>
      <c r="F241" s="218" t="s">
        <v>6192</v>
      </c>
      <c r="G241" t="s">
        <v>2628</v>
      </c>
      <c r="H241" t="s">
        <v>5937</v>
      </c>
      <c r="I241" t="s">
        <v>5938</v>
      </c>
      <c r="J241" t="s">
        <v>2630</v>
      </c>
    </row>
    <row r="242" spans="1:10" ht="30.75">
      <c r="A242" s="217">
        <v>46274</v>
      </c>
      <c r="B242" t="s">
        <v>73</v>
      </c>
      <c r="C242" t="s">
        <v>2415</v>
      </c>
      <c r="D242" t="s">
        <v>2847</v>
      </c>
      <c r="E242">
        <v>2</v>
      </c>
      <c r="F242" s="218" t="s">
        <v>6112</v>
      </c>
      <c r="G242" t="s">
        <v>2628</v>
      </c>
      <c r="H242" t="s">
        <v>5937</v>
      </c>
      <c r="I242" t="s">
        <v>5938</v>
      </c>
      <c r="J242" t="s">
        <v>2630</v>
      </c>
    </row>
    <row r="243" spans="1:10" ht="30.75">
      <c r="A243" s="217">
        <v>46274</v>
      </c>
      <c r="B243" t="s">
        <v>81</v>
      </c>
      <c r="C243" t="s">
        <v>2415</v>
      </c>
      <c r="D243" t="s">
        <v>217</v>
      </c>
      <c r="E243">
        <v>2</v>
      </c>
      <c r="F243" s="218" t="s">
        <v>6193</v>
      </c>
      <c r="G243" t="s">
        <v>2628</v>
      </c>
      <c r="H243" t="s">
        <v>5937</v>
      </c>
      <c r="I243" t="s">
        <v>5938</v>
      </c>
      <c r="J243" t="s">
        <v>2630</v>
      </c>
    </row>
    <row r="244" spans="1:10" ht="15">
      <c r="A244" s="217">
        <v>46274</v>
      </c>
      <c r="B244" t="s">
        <v>86</v>
      </c>
      <c r="C244" t="s">
        <v>2415</v>
      </c>
      <c r="D244" t="s">
        <v>3125</v>
      </c>
      <c r="E244">
        <v>1</v>
      </c>
      <c r="F244" s="218" t="s">
        <v>6194</v>
      </c>
      <c r="G244" t="s">
        <v>2628</v>
      </c>
      <c r="H244" t="s">
        <v>5937</v>
      </c>
      <c r="I244" t="s">
        <v>5938</v>
      </c>
      <c r="J244" t="s">
        <v>2630</v>
      </c>
    </row>
    <row r="245" spans="1:10" ht="45.75">
      <c r="A245" s="217">
        <v>46274</v>
      </c>
      <c r="B245" t="s">
        <v>86</v>
      </c>
      <c r="C245" t="s">
        <v>2415</v>
      </c>
      <c r="D245" t="s">
        <v>217</v>
      </c>
      <c r="E245">
        <v>3</v>
      </c>
      <c r="F245" s="218" t="s">
        <v>6195</v>
      </c>
      <c r="G245" t="s">
        <v>2628</v>
      </c>
      <c r="H245" t="s">
        <v>5937</v>
      </c>
      <c r="I245" t="s">
        <v>5938</v>
      </c>
      <c r="J245" t="s">
        <v>2630</v>
      </c>
    </row>
    <row r="246" spans="1:10" ht="15">
      <c r="A246" s="217">
        <v>46274</v>
      </c>
      <c r="B246" t="s">
        <v>86</v>
      </c>
      <c r="C246" t="s">
        <v>2415</v>
      </c>
      <c r="D246" t="s">
        <v>1889</v>
      </c>
      <c r="E246">
        <v>1</v>
      </c>
      <c r="F246" s="218" t="s">
        <v>6147</v>
      </c>
      <c r="G246" t="s">
        <v>2628</v>
      </c>
      <c r="H246" t="s">
        <v>5937</v>
      </c>
      <c r="I246" t="s">
        <v>5938</v>
      </c>
      <c r="J246" t="s">
        <v>2630</v>
      </c>
    </row>
    <row r="247" spans="1:10" ht="30.75">
      <c r="A247" s="217">
        <v>46274</v>
      </c>
      <c r="B247" t="s">
        <v>86</v>
      </c>
      <c r="C247" t="s">
        <v>2415</v>
      </c>
      <c r="D247" t="s">
        <v>2847</v>
      </c>
      <c r="E247">
        <v>2</v>
      </c>
      <c r="F247" s="218" t="s">
        <v>6115</v>
      </c>
      <c r="G247" t="s">
        <v>2628</v>
      </c>
      <c r="H247" t="s">
        <v>5937</v>
      </c>
      <c r="I247" t="s">
        <v>5938</v>
      </c>
      <c r="J247" t="s">
        <v>2630</v>
      </c>
    </row>
    <row r="248" spans="1:10" ht="15">
      <c r="A248" s="217">
        <v>46274</v>
      </c>
      <c r="B248" t="s">
        <v>87</v>
      </c>
      <c r="C248" t="s">
        <v>2415</v>
      </c>
      <c r="D248" t="s">
        <v>3125</v>
      </c>
      <c r="E248">
        <v>1</v>
      </c>
      <c r="F248" s="218" t="s">
        <v>6196</v>
      </c>
      <c r="G248" t="s">
        <v>2628</v>
      </c>
      <c r="H248" t="s">
        <v>5937</v>
      </c>
      <c r="I248" t="s">
        <v>5938</v>
      </c>
      <c r="J248" t="s">
        <v>2630</v>
      </c>
    </row>
    <row r="249" spans="1:10" ht="15">
      <c r="A249" s="217">
        <v>46274</v>
      </c>
      <c r="B249" t="s">
        <v>87</v>
      </c>
      <c r="C249" t="s">
        <v>2415</v>
      </c>
      <c r="D249" t="s">
        <v>217</v>
      </c>
      <c r="E249">
        <v>1</v>
      </c>
      <c r="F249" s="218" t="s">
        <v>6197</v>
      </c>
      <c r="G249" t="s">
        <v>2628</v>
      </c>
      <c r="H249" t="s">
        <v>5937</v>
      </c>
      <c r="I249" t="s">
        <v>5938</v>
      </c>
      <c r="J249" t="s">
        <v>2630</v>
      </c>
    </row>
    <row r="250" spans="1:10" ht="15">
      <c r="A250" s="217">
        <v>46274</v>
      </c>
      <c r="B250" t="s">
        <v>92</v>
      </c>
      <c r="C250" t="s">
        <v>2415</v>
      </c>
      <c r="D250" t="s">
        <v>217</v>
      </c>
      <c r="E250">
        <v>1</v>
      </c>
      <c r="F250" s="218" t="s">
        <v>6198</v>
      </c>
      <c r="G250" t="s">
        <v>2628</v>
      </c>
      <c r="H250" t="s">
        <v>5937</v>
      </c>
      <c r="I250" t="s">
        <v>5938</v>
      </c>
      <c r="J250" t="s">
        <v>2630</v>
      </c>
    </row>
    <row r="251" spans="1:10" ht="15">
      <c r="A251" s="217">
        <v>46274</v>
      </c>
      <c r="B251" t="s">
        <v>92</v>
      </c>
      <c r="C251" t="s">
        <v>2415</v>
      </c>
      <c r="D251" t="s">
        <v>3125</v>
      </c>
      <c r="E251">
        <v>1</v>
      </c>
      <c r="F251" s="218" t="s">
        <v>6199</v>
      </c>
      <c r="G251" t="s">
        <v>2628</v>
      </c>
      <c r="H251" t="s">
        <v>5937</v>
      </c>
      <c r="I251" t="s">
        <v>5938</v>
      </c>
      <c r="J251" t="s">
        <v>2630</v>
      </c>
    </row>
    <row r="252" spans="1:10" ht="15">
      <c r="A252" s="217">
        <v>46274</v>
      </c>
      <c r="B252" t="s">
        <v>92</v>
      </c>
      <c r="C252" t="s">
        <v>2415</v>
      </c>
      <c r="D252" t="s">
        <v>3002</v>
      </c>
      <c r="E252">
        <v>1</v>
      </c>
      <c r="F252" s="218" t="s">
        <v>6117</v>
      </c>
      <c r="G252" t="s">
        <v>2631</v>
      </c>
      <c r="H252" t="s">
        <v>5939</v>
      </c>
      <c r="I252" t="s">
        <v>5940</v>
      </c>
      <c r="J252" t="s">
        <v>217</v>
      </c>
    </row>
    <row r="253" spans="1:10" ht="15">
      <c r="A253" s="217">
        <v>46274</v>
      </c>
      <c r="B253" t="s">
        <v>92</v>
      </c>
      <c r="C253" t="s">
        <v>2415</v>
      </c>
      <c r="D253" t="s">
        <v>3257</v>
      </c>
      <c r="E253">
        <v>1</v>
      </c>
      <c r="F253" s="218" t="s">
        <v>6200</v>
      </c>
      <c r="G253" t="s">
        <v>2628</v>
      </c>
      <c r="H253" t="s">
        <v>5937</v>
      </c>
      <c r="I253" t="s">
        <v>5938</v>
      </c>
      <c r="J253" t="s">
        <v>2630</v>
      </c>
    </row>
    <row r="254" spans="1:10" ht="15">
      <c r="A254" s="217">
        <v>46274</v>
      </c>
      <c r="B254" t="s">
        <v>92</v>
      </c>
      <c r="C254" t="s">
        <v>2415</v>
      </c>
      <c r="D254" t="s">
        <v>3373</v>
      </c>
      <c r="E254">
        <v>1</v>
      </c>
      <c r="F254" s="218" t="s">
        <v>6201</v>
      </c>
      <c r="G254" t="s">
        <v>2628</v>
      </c>
      <c r="H254" t="s">
        <v>5937</v>
      </c>
      <c r="I254" t="s">
        <v>5938</v>
      </c>
      <c r="J254" t="s">
        <v>2630</v>
      </c>
    </row>
    <row r="255" spans="1:10" ht="15">
      <c r="A255" s="217">
        <v>46274</v>
      </c>
      <c r="B255" t="s">
        <v>92</v>
      </c>
      <c r="C255" t="s">
        <v>2415</v>
      </c>
      <c r="D255" t="s">
        <v>3375</v>
      </c>
      <c r="E255">
        <v>1</v>
      </c>
      <c r="F255" s="218" t="s">
        <v>6202</v>
      </c>
      <c r="G255" t="s">
        <v>2628</v>
      </c>
      <c r="H255" t="s">
        <v>5937</v>
      </c>
      <c r="I255" t="s">
        <v>5938</v>
      </c>
      <c r="J255" t="s">
        <v>2630</v>
      </c>
    </row>
    <row r="256" spans="1:10" ht="15">
      <c r="A256" s="217">
        <v>46274</v>
      </c>
      <c r="B256" t="s">
        <v>92</v>
      </c>
      <c r="C256" t="s">
        <v>2415</v>
      </c>
      <c r="D256" t="s">
        <v>3378</v>
      </c>
      <c r="E256">
        <v>1</v>
      </c>
      <c r="F256" s="218" t="s">
        <v>6203</v>
      </c>
      <c r="G256" t="s">
        <v>2628</v>
      </c>
      <c r="H256" t="s">
        <v>5937</v>
      </c>
      <c r="I256" t="s">
        <v>5938</v>
      </c>
      <c r="J256" t="s">
        <v>2630</v>
      </c>
    </row>
    <row r="257" spans="1:10" ht="15">
      <c r="A257" s="217">
        <v>46274</v>
      </c>
      <c r="B257" t="s">
        <v>98</v>
      </c>
      <c r="C257" t="s">
        <v>2415</v>
      </c>
      <c r="D257" t="s">
        <v>3382</v>
      </c>
      <c r="E257">
        <v>1</v>
      </c>
      <c r="F257" s="218" t="s">
        <v>6204</v>
      </c>
      <c r="G257" t="s">
        <v>2628</v>
      </c>
      <c r="H257" t="s">
        <v>5937</v>
      </c>
      <c r="I257" t="s">
        <v>5938</v>
      </c>
      <c r="J257" t="s">
        <v>2630</v>
      </c>
    </row>
    <row r="258" spans="1:10" ht="30.75">
      <c r="A258" s="217">
        <v>46274</v>
      </c>
      <c r="B258" t="s">
        <v>98</v>
      </c>
      <c r="C258" t="s">
        <v>2415</v>
      </c>
      <c r="D258" t="s">
        <v>2847</v>
      </c>
      <c r="E258">
        <v>2</v>
      </c>
      <c r="F258" s="218" t="s">
        <v>6119</v>
      </c>
      <c r="G258" t="s">
        <v>2628</v>
      </c>
      <c r="H258" t="s">
        <v>5937</v>
      </c>
      <c r="I258" t="s">
        <v>5938</v>
      </c>
      <c r="J258" t="s">
        <v>2630</v>
      </c>
    </row>
    <row r="259" spans="1:10" ht="15">
      <c r="A259" s="217">
        <v>46274</v>
      </c>
      <c r="B259" t="s">
        <v>98</v>
      </c>
      <c r="C259" t="s">
        <v>2415</v>
      </c>
      <c r="D259" t="s">
        <v>3015</v>
      </c>
      <c r="E259">
        <v>1</v>
      </c>
      <c r="F259" s="218" t="s">
        <v>6120</v>
      </c>
      <c r="G259" t="s">
        <v>2628</v>
      </c>
      <c r="H259" t="s">
        <v>5937</v>
      </c>
      <c r="I259" t="s">
        <v>5938</v>
      </c>
      <c r="J259" t="s">
        <v>2630</v>
      </c>
    </row>
    <row r="260" spans="1:10" ht="15">
      <c r="A260" s="217">
        <v>46274</v>
      </c>
      <c r="B260" t="s">
        <v>98</v>
      </c>
      <c r="C260" t="s">
        <v>2415</v>
      </c>
      <c r="D260" t="s">
        <v>217</v>
      </c>
      <c r="E260">
        <v>1</v>
      </c>
      <c r="F260" s="218" t="s">
        <v>6205</v>
      </c>
      <c r="G260" t="s">
        <v>2628</v>
      </c>
      <c r="H260" t="s">
        <v>5937</v>
      </c>
      <c r="I260" t="s">
        <v>5938</v>
      </c>
      <c r="J260" t="s">
        <v>2630</v>
      </c>
    </row>
    <row r="261" spans="1:10" ht="15">
      <c r="A261" s="217">
        <v>46274</v>
      </c>
      <c r="B261" t="s">
        <v>14</v>
      </c>
      <c r="C261" t="s">
        <v>2319</v>
      </c>
      <c r="D261" t="s">
        <v>1333</v>
      </c>
      <c r="E261">
        <v>1</v>
      </c>
      <c r="F261" s="218" t="s">
        <v>6109</v>
      </c>
      <c r="G261" t="s">
        <v>2636</v>
      </c>
      <c r="H261" t="s">
        <v>6206</v>
      </c>
      <c r="I261" t="s">
        <v>6207</v>
      </c>
      <c r="J261" t="s">
        <v>217</v>
      </c>
    </row>
    <row r="262" spans="1:10" ht="15">
      <c r="A262" s="217">
        <v>46274</v>
      </c>
      <c r="B262" t="s">
        <v>92</v>
      </c>
      <c r="C262" t="s">
        <v>2319</v>
      </c>
      <c r="D262" t="s">
        <v>3002</v>
      </c>
      <c r="E262">
        <v>1</v>
      </c>
      <c r="F262" s="218" t="s">
        <v>6117</v>
      </c>
      <c r="G262" t="s">
        <v>2636</v>
      </c>
      <c r="H262" t="s">
        <v>6206</v>
      </c>
      <c r="I262" t="s">
        <v>6207</v>
      </c>
      <c r="J262" t="s">
        <v>217</v>
      </c>
    </row>
    <row r="263" spans="1:10" ht="30.75">
      <c r="A263" s="217">
        <v>46275</v>
      </c>
      <c r="B263" t="s">
        <v>32</v>
      </c>
      <c r="C263" t="s">
        <v>6088</v>
      </c>
      <c r="D263" t="s">
        <v>3125</v>
      </c>
      <c r="E263">
        <v>2</v>
      </c>
      <c r="F263" s="218" t="s">
        <v>6151</v>
      </c>
      <c r="G263" t="s">
        <v>2647</v>
      </c>
      <c r="H263" t="s">
        <v>5947</v>
      </c>
      <c r="I263" t="s">
        <v>5948</v>
      </c>
      <c r="J263" t="s">
        <v>2395</v>
      </c>
    </row>
    <row r="264" spans="1:10" ht="30.75">
      <c r="A264" s="217">
        <v>46275</v>
      </c>
      <c r="B264" t="s">
        <v>32</v>
      </c>
      <c r="C264" t="s">
        <v>6088</v>
      </c>
      <c r="D264" t="s">
        <v>669</v>
      </c>
      <c r="E264">
        <v>2</v>
      </c>
      <c r="F264" s="218" t="s">
        <v>6123</v>
      </c>
      <c r="G264" t="s">
        <v>2649</v>
      </c>
      <c r="H264" t="s">
        <v>5949</v>
      </c>
      <c r="I264" t="s">
        <v>5950</v>
      </c>
      <c r="J264" t="s">
        <v>257</v>
      </c>
    </row>
    <row r="265" spans="1:10" ht="15">
      <c r="A265" s="217">
        <v>46275</v>
      </c>
      <c r="B265" t="s">
        <v>32</v>
      </c>
      <c r="C265" t="s">
        <v>6088</v>
      </c>
      <c r="D265" t="s">
        <v>3025</v>
      </c>
      <c r="E265">
        <v>1</v>
      </c>
      <c r="F265" s="218" t="s">
        <v>6124</v>
      </c>
      <c r="G265" t="s">
        <v>2649</v>
      </c>
      <c r="H265" t="s">
        <v>5949</v>
      </c>
      <c r="I265" t="s">
        <v>5950</v>
      </c>
      <c r="J265" t="s">
        <v>257</v>
      </c>
    </row>
    <row r="266" spans="1:10" ht="15">
      <c r="A266" s="217">
        <v>46275</v>
      </c>
      <c r="B266" t="s">
        <v>32</v>
      </c>
      <c r="C266" t="s">
        <v>6088</v>
      </c>
      <c r="D266" t="s">
        <v>1889</v>
      </c>
      <c r="E266">
        <v>1</v>
      </c>
      <c r="F266" s="218" t="s">
        <v>6125</v>
      </c>
      <c r="G266" t="s">
        <v>2649</v>
      </c>
      <c r="H266" t="s">
        <v>5949</v>
      </c>
      <c r="I266" t="s">
        <v>5950</v>
      </c>
      <c r="J266" t="s">
        <v>257</v>
      </c>
    </row>
    <row r="267" spans="1:10" ht="15">
      <c r="A267" s="217">
        <v>46275</v>
      </c>
      <c r="B267" t="s">
        <v>32</v>
      </c>
      <c r="C267" t="s">
        <v>6088</v>
      </c>
      <c r="D267" t="s">
        <v>217</v>
      </c>
      <c r="E267">
        <v>1</v>
      </c>
      <c r="F267" s="218" t="s">
        <v>6152</v>
      </c>
      <c r="G267" t="s">
        <v>2647</v>
      </c>
      <c r="H267" t="s">
        <v>5947</v>
      </c>
      <c r="I267" t="s">
        <v>5948</v>
      </c>
      <c r="J267" t="s">
        <v>2395</v>
      </c>
    </row>
    <row r="268" spans="1:10" ht="15">
      <c r="A268" s="217">
        <v>46275</v>
      </c>
      <c r="B268" t="s">
        <v>32</v>
      </c>
      <c r="C268" t="s">
        <v>6088</v>
      </c>
      <c r="D268" t="s">
        <v>3388</v>
      </c>
      <c r="E268">
        <v>1</v>
      </c>
      <c r="F268" s="218" t="s">
        <v>6208</v>
      </c>
      <c r="G268" t="s">
        <v>2649</v>
      </c>
      <c r="H268" t="s">
        <v>5949</v>
      </c>
      <c r="I268" t="s">
        <v>5950</v>
      </c>
      <c r="J268" t="s">
        <v>257</v>
      </c>
    </row>
    <row r="269" spans="1:10" ht="15">
      <c r="A269" s="217">
        <v>46275</v>
      </c>
      <c r="B269" t="s">
        <v>55</v>
      </c>
      <c r="C269" t="s">
        <v>6088</v>
      </c>
      <c r="D269" t="s">
        <v>2839</v>
      </c>
      <c r="E269">
        <v>1</v>
      </c>
      <c r="F269" s="218" t="s">
        <v>6089</v>
      </c>
      <c r="G269" t="s">
        <v>2543</v>
      </c>
      <c r="H269" t="s">
        <v>5951</v>
      </c>
      <c r="I269" t="s">
        <v>5952</v>
      </c>
      <c r="J269" t="s">
        <v>2651</v>
      </c>
    </row>
    <row r="270" spans="1:10" ht="76.5">
      <c r="A270" s="217">
        <v>46275</v>
      </c>
      <c r="B270" t="s">
        <v>55</v>
      </c>
      <c r="C270" t="s">
        <v>6088</v>
      </c>
      <c r="D270" t="s">
        <v>2847</v>
      </c>
      <c r="E270">
        <v>5</v>
      </c>
      <c r="F270" s="218" t="s">
        <v>6091</v>
      </c>
      <c r="G270" t="s">
        <v>2543</v>
      </c>
      <c r="H270" t="s">
        <v>5951</v>
      </c>
      <c r="I270" t="s">
        <v>5952</v>
      </c>
      <c r="J270" t="s">
        <v>2651</v>
      </c>
    </row>
    <row r="271" spans="1:10" ht="45.75">
      <c r="A271" s="217">
        <v>46275</v>
      </c>
      <c r="B271" t="s">
        <v>55</v>
      </c>
      <c r="C271" t="s">
        <v>6088</v>
      </c>
      <c r="D271" t="s">
        <v>217</v>
      </c>
      <c r="E271">
        <v>3</v>
      </c>
      <c r="F271" s="218" t="s">
        <v>6153</v>
      </c>
      <c r="G271" t="s">
        <v>2647</v>
      </c>
      <c r="H271" t="s">
        <v>5947</v>
      </c>
      <c r="I271" t="s">
        <v>5948</v>
      </c>
      <c r="J271" t="s">
        <v>2395</v>
      </c>
    </row>
    <row r="272" spans="1:10" ht="15">
      <c r="A272" s="217">
        <v>46275</v>
      </c>
      <c r="B272" t="s">
        <v>55</v>
      </c>
      <c r="C272" t="s">
        <v>6088</v>
      </c>
      <c r="D272" t="s">
        <v>3032</v>
      </c>
      <c r="E272">
        <v>1</v>
      </c>
      <c r="F272" s="218" t="s">
        <v>6126</v>
      </c>
      <c r="G272" t="s">
        <v>2649</v>
      </c>
      <c r="H272" t="s">
        <v>5949</v>
      </c>
      <c r="I272" t="s">
        <v>5950</v>
      </c>
      <c r="J272" t="s">
        <v>257</v>
      </c>
    </row>
    <row r="273" spans="1:10" ht="30.75">
      <c r="A273" s="217">
        <v>46275</v>
      </c>
      <c r="B273" t="s">
        <v>55</v>
      </c>
      <c r="C273" t="s">
        <v>6088</v>
      </c>
      <c r="D273" t="s">
        <v>669</v>
      </c>
      <c r="E273">
        <v>2</v>
      </c>
      <c r="F273" s="218" t="s">
        <v>6127</v>
      </c>
      <c r="G273" t="s">
        <v>2649</v>
      </c>
      <c r="H273" t="s">
        <v>5949</v>
      </c>
      <c r="I273" t="s">
        <v>5950</v>
      </c>
      <c r="J273" t="s">
        <v>257</v>
      </c>
    </row>
    <row r="274" spans="1:10" ht="15">
      <c r="A274" s="217">
        <v>46275</v>
      </c>
      <c r="B274" t="s">
        <v>55</v>
      </c>
      <c r="C274" t="s">
        <v>6088</v>
      </c>
      <c r="D274" t="s">
        <v>3036</v>
      </c>
      <c r="E274">
        <v>1</v>
      </c>
      <c r="F274" s="218" t="s">
        <v>6128</v>
      </c>
      <c r="G274" t="s">
        <v>2649</v>
      </c>
      <c r="H274" t="s">
        <v>5949</v>
      </c>
      <c r="I274" t="s">
        <v>5950</v>
      </c>
      <c r="J274" t="s">
        <v>257</v>
      </c>
    </row>
    <row r="275" spans="1:10" ht="60.75">
      <c r="A275" s="217">
        <v>46275</v>
      </c>
      <c r="B275" t="s">
        <v>55</v>
      </c>
      <c r="C275" t="s">
        <v>6088</v>
      </c>
      <c r="D275" t="s">
        <v>3125</v>
      </c>
      <c r="E275">
        <v>4</v>
      </c>
      <c r="F275" s="218" t="s">
        <v>6154</v>
      </c>
      <c r="G275" t="s">
        <v>2647</v>
      </c>
      <c r="H275" t="s">
        <v>5947</v>
      </c>
      <c r="I275" t="s">
        <v>5948</v>
      </c>
      <c r="J275" t="s">
        <v>2395</v>
      </c>
    </row>
    <row r="276" spans="1:10" ht="15">
      <c r="A276" s="217">
        <v>46275</v>
      </c>
      <c r="B276" t="s">
        <v>55</v>
      </c>
      <c r="C276" t="s">
        <v>6088</v>
      </c>
      <c r="D276" t="s">
        <v>3144</v>
      </c>
      <c r="E276">
        <v>1</v>
      </c>
      <c r="F276" s="218" t="s">
        <v>6155</v>
      </c>
      <c r="G276" t="s">
        <v>2647</v>
      </c>
      <c r="H276" t="s">
        <v>5947</v>
      </c>
      <c r="I276" t="s">
        <v>5948</v>
      </c>
      <c r="J276" t="s">
        <v>2395</v>
      </c>
    </row>
    <row r="277" spans="1:10" ht="45.75">
      <c r="A277" s="217">
        <v>46275</v>
      </c>
      <c r="B277" t="s">
        <v>59</v>
      </c>
      <c r="C277" t="s">
        <v>6088</v>
      </c>
      <c r="D277" t="s">
        <v>669</v>
      </c>
      <c r="E277">
        <v>3</v>
      </c>
      <c r="F277" s="218" t="s">
        <v>6129</v>
      </c>
      <c r="G277" t="s">
        <v>2649</v>
      </c>
      <c r="H277" t="s">
        <v>5949</v>
      </c>
      <c r="I277" t="s">
        <v>5950</v>
      </c>
      <c r="J277" t="s">
        <v>257</v>
      </c>
    </row>
    <row r="278" spans="1:10" ht="106.5">
      <c r="A278" s="217">
        <v>46275</v>
      </c>
      <c r="B278" t="s">
        <v>59</v>
      </c>
      <c r="C278" t="s">
        <v>6088</v>
      </c>
      <c r="D278" t="s">
        <v>217</v>
      </c>
      <c r="E278">
        <v>7</v>
      </c>
      <c r="F278" s="218" t="s">
        <v>6156</v>
      </c>
      <c r="G278" t="s">
        <v>2647</v>
      </c>
      <c r="H278" t="s">
        <v>5947</v>
      </c>
      <c r="I278" t="s">
        <v>5948</v>
      </c>
      <c r="J278" t="s">
        <v>2395</v>
      </c>
    </row>
    <row r="279" spans="1:10" ht="15">
      <c r="A279" s="217">
        <v>46275</v>
      </c>
      <c r="B279" t="s">
        <v>59</v>
      </c>
      <c r="C279" t="s">
        <v>6088</v>
      </c>
      <c r="D279" t="s">
        <v>3154</v>
      </c>
      <c r="E279">
        <v>1</v>
      </c>
      <c r="F279" s="218" t="s">
        <v>6157</v>
      </c>
      <c r="G279" t="s">
        <v>2647</v>
      </c>
      <c r="H279" t="s">
        <v>5947</v>
      </c>
      <c r="I279" t="s">
        <v>5948</v>
      </c>
      <c r="J279" t="s">
        <v>2395</v>
      </c>
    </row>
    <row r="280" spans="1:10" ht="15">
      <c r="A280" s="217">
        <v>46275</v>
      </c>
      <c r="B280" t="s">
        <v>59</v>
      </c>
      <c r="C280" t="s">
        <v>6088</v>
      </c>
      <c r="D280" t="s">
        <v>3157</v>
      </c>
      <c r="E280">
        <v>1</v>
      </c>
      <c r="F280" s="218" t="s">
        <v>6158</v>
      </c>
      <c r="G280" t="s">
        <v>2647</v>
      </c>
      <c r="H280" t="s">
        <v>5947</v>
      </c>
      <c r="I280" t="s">
        <v>5948</v>
      </c>
      <c r="J280" t="s">
        <v>2395</v>
      </c>
    </row>
    <row r="281" spans="1:10" ht="15">
      <c r="A281" s="217">
        <v>46275</v>
      </c>
      <c r="B281" t="s">
        <v>59</v>
      </c>
      <c r="C281" t="s">
        <v>6088</v>
      </c>
      <c r="D281" t="s">
        <v>3125</v>
      </c>
      <c r="E281">
        <v>1</v>
      </c>
      <c r="F281" s="218" t="s">
        <v>6159</v>
      </c>
      <c r="G281" t="s">
        <v>2647</v>
      </c>
      <c r="H281" t="s">
        <v>5947</v>
      </c>
      <c r="I281" t="s">
        <v>5948</v>
      </c>
      <c r="J281" t="s">
        <v>2395</v>
      </c>
    </row>
    <row r="282" spans="1:10" ht="30.75">
      <c r="A282" s="217">
        <v>46275</v>
      </c>
      <c r="B282" t="s">
        <v>70</v>
      </c>
      <c r="C282" t="s">
        <v>6088</v>
      </c>
      <c r="D282" t="s">
        <v>3125</v>
      </c>
      <c r="E282">
        <v>2</v>
      </c>
      <c r="F282" s="218" t="s">
        <v>6160</v>
      </c>
      <c r="G282" t="s">
        <v>2647</v>
      </c>
      <c r="H282" t="s">
        <v>5947</v>
      </c>
      <c r="I282" t="s">
        <v>5948</v>
      </c>
      <c r="J282" t="s">
        <v>2395</v>
      </c>
    </row>
    <row r="283" spans="1:10" ht="15">
      <c r="A283" s="217">
        <v>46275</v>
      </c>
      <c r="B283" t="s">
        <v>70</v>
      </c>
      <c r="C283" t="s">
        <v>6088</v>
      </c>
      <c r="D283" t="s">
        <v>3048</v>
      </c>
      <c r="E283">
        <v>1</v>
      </c>
      <c r="F283" s="218" t="s">
        <v>6130</v>
      </c>
      <c r="G283" t="s">
        <v>2649</v>
      </c>
      <c r="H283" t="s">
        <v>5949</v>
      </c>
      <c r="I283" t="s">
        <v>5950</v>
      </c>
      <c r="J283" t="s">
        <v>257</v>
      </c>
    </row>
    <row r="284" spans="1:10" ht="15">
      <c r="A284" s="217">
        <v>46275</v>
      </c>
      <c r="B284" t="s">
        <v>70</v>
      </c>
      <c r="C284" t="s">
        <v>6088</v>
      </c>
      <c r="D284" t="s">
        <v>3176</v>
      </c>
      <c r="E284">
        <v>1</v>
      </c>
      <c r="F284" s="218" t="s">
        <v>6161</v>
      </c>
      <c r="G284" t="s">
        <v>2647</v>
      </c>
      <c r="H284" t="s">
        <v>5947</v>
      </c>
      <c r="I284" t="s">
        <v>5948</v>
      </c>
      <c r="J284" t="s">
        <v>2395</v>
      </c>
    </row>
    <row r="285" spans="1:10" ht="45.75">
      <c r="A285" s="217">
        <v>46275</v>
      </c>
      <c r="B285" t="s">
        <v>70</v>
      </c>
      <c r="C285" t="s">
        <v>6088</v>
      </c>
      <c r="D285" t="s">
        <v>2847</v>
      </c>
      <c r="E285">
        <v>3</v>
      </c>
      <c r="F285" s="218" t="s">
        <v>6095</v>
      </c>
      <c r="G285" t="s">
        <v>2543</v>
      </c>
      <c r="H285" t="s">
        <v>5951</v>
      </c>
      <c r="I285" t="s">
        <v>5952</v>
      </c>
      <c r="J285" t="s">
        <v>2651</v>
      </c>
    </row>
    <row r="286" spans="1:10" ht="15">
      <c r="A286" s="217">
        <v>46275</v>
      </c>
      <c r="B286" t="s">
        <v>70</v>
      </c>
      <c r="C286" t="s">
        <v>6088</v>
      </c>
      <c r="D286" t="s">
        <v>2893</v>
      </c>
      <c r="E286">
        <v>1</v>
      </c>
      <c r="F286" s="218" t="s">
        <v>6096</v>
      </c>
      <c r="G286" t="s">
        <v>2543</v>
      </c>
      <c r="H286" t="s">
        <v>5951</v>
      </c>
      <c r="I286" t="s">
        <v>5952</v>
      </c>
      <c r="J286" t="s">
        <v>2651</v>
      </c>
    </row>
    <row r="287" spans="1:10" ht="30.75">
      <c r="A287" s="217">
        <v>46275</v>
      </c>
      <c r="B287" t="s">
        <v>70</v>
      </c>
      <c r="C287" t="s">
        <v>6088</v>
      </c>
      <c r="D287" t="s">
        <v>217</v>
      </c>
      <c r="E287">
        <v>2</v>
      </c>
      <c r="F287" s="218" t="s">
        <v>6162</v>
      </c>
      <c r="G287" t="s">
        <v>2647</v>
      </c>
      <c r="H287" t="s">
        <v>5947</v>
      </c>
      <c r="I287" t="s">
        <v>5948</v>
      </c>
      <c r="J287" t="s">
        <v>2395</v>
      </c>
    </row>
    <row r="288" spans="1:10" ht="15">
      <c r="A288" s="217">
        <v>46275</v>
      </c>
      <c r="B288" t="s">
        <v>70</v>
      </c>
      <c r="C288" t="s">
        <v>6088</v>
      </c>
      <c r="D288" t="s">
        <v>2897</v>
      </c>
      <c r="E288">
        <v>1</v>
      </c>
      <c r="F288" s="218" t="s">
        <v>6097</v>
      </c>
      <c r="G288" t="s">
        <v>2647</v>
      </c>
      <c r="H288" t="s">
        <v>5947</v>
      </c>
      <c r="I288" t="s">
        <v>5948</v>
      </c>
      <c r="J288" t="s">
        <v>2395</v>
      </c>
    </row>
    <row r="289" spans="1:10" ht="30.75">
      <c r="A289" s="217">
        <v>46275</v>
      </c>
      <c r="B289" t="s">
        <v>70</v>
      </c>
      <c r="C289" t="s">
        <v>6088</v>
      </c>
      <c r="D289" t="s">
        <v>669</v>
      </c>
      <c r="E289">
        <v>2</v>
      </c>
      <c r="F289" s="218" t="s">
        <v>6131</v>
      </c>
      <c r="G289" t="s">
        <v>2649</v>
      </c>
      <c r="H289" t="s">
        <v>5949</v>
      </c>
      <c r="I289" t="s">
        <v>5950</v>
      </c>
      <c r="J289" t="s">
        <v>257</v>
      </c>
    </row>
    <row r="290" spans="1:10" ht="15">
      <c r="A290" s="217">
        <v>46275</v>
      </c>
      <c r="B290" t="s">
        <v>70</v>
      </c>
      <c r="C290" t="s">
        <v>6088</v>
      </c>
      <c r="D290" t="s">
        <v>3054</v>
      </c>
      <c r="E290">
        <v>1</v>
      </c>
      <c r="F290" s="218" t="s">
        <v>6132</v>
      </c>
      <c r="G290" t="s">
        <v>2647</v>
      </c>
      <c r="H290" t="s">
        <v>5947</v>
      </c>
      <c r="I290" t="s">
        <v>5948</v>
      </c>
      <c r="J290" t="s">
        <v>2395</v>
      </c>
    </row>
    <row r="291" spans="1:10" ht="76.5">
      <c r="A291" s="217">
        <v>46275</v>
      </c>
      <c r="B291" t="s">
        <v>106</v>
      </c>
      <c r="C291" t="s">
        <v>6088</v>
      </c>
      <c r="D291" t="s">
        <v>217</v>
      </c>
      <c r="E291">
        <v>5</v>
      </c>
      <c r="F291" s="218" t="s">
        <v>6163</v>
      </c>
      <c r="G291" t="s">
        <v>2647</v>
      </c>
      <c r="H291" t="s">
        <v>5947</v>
      </c>
      <c r="I291" t="s">
        <v>5948</v>
      </c>
      <c r="J291" t="s">
        <v>2395</v>
      </c>
    </row>
    <row r="292" spans="1:10" ht="30.75">
      <c r="A292" s="217">
        <v>46275</v>
      </c>
      <c r="B292" t="s">
        <v>106</v>
      </c>
      <c r="C292" t="s">
        <v>6088</v>
      </c>
      <c r="D292" t="s">
        <v>669</v>
      </c>
      <c r="E292">
        <v>2</v>
      </c>
      <c r="F292" s="218" t="s">
        <v>6133</v>
      </c>
      <c r="G292" t="s">
        <v>2649</v>
      </c>
      <c r="H292" t="s">
        <v>5949</v>
      </c>
      <c r="I292" t="s">
        <v>5950</v>
      </c>
      <c r="J292" t="s">
        <v>257</v>
      </c>
    </row>
    <row r="293" spans="1:10" ht="30.75">
      <c r="A293" s="217">
        <v>46275</v>
      </c>
      <c r="B293" t="s">
        <v>106</v>
      </c>
      <c r="C293" t="s">
        <v>6088</v>
      </c>
      <c r="D293" t="s">
        <v>2847</v>
      </c>
      <c r="E293">
        <v>2</v>
      </c>
      <c r="F293" s="218" t="s">
        <v>6100</v>
      </c>
      <c r="G293" t="s">
        <v>2543</v>
      </c>
      <c r="H293" t="s">
        <v>5951</v>
      </c>
      <c r="I293" t="s">
        <v>5952</v>
      </c>
      <c r="J293" t="s">
        <v>2651</v>
      </c>
    </row>
    <row r="294" spans="1:10" ht="60.75">
      <c r="A294" s="217">
        <v>46275</v>
      </c>
      <c r="B294" t="s">
        <v>106</v>
      </c>
      <c r="C294" t="s">
        <v>6088</v>
      </c>
      <c r="D294" t="s">
        <v>3125</v>
      </c>
      <c r="E294">
        <v>4</v>
      </c>
      <c r="F294" s="218" t="s">
        <v>6164</v>
      </c>
      <c r="G294" t="s">
        <v>2647</v>
      </c>
      <c r="H294" t="s">
        <v>5947</v>
      </c>
      <c r="I294" t="s">
        <v>5948</v>
      </c>
      <c r="J294" t="s">
        <v>2395</v>
      </c>
    </row>
    <row r="295" spans="1:10" ht="15">
      <c r="A295" s="217">
        <v>46275</v>
      </c>
      <c r="B295" t="s">
        <v>106</v>
      </c>
      <c r="C295" t="s">
        <v>6088</v>
      </c>
      <c r="D295" t="s">
        <v>2893</v>
      </c>
      <c r="E295">
        <v>1</v>
      </c>
      <c r="F295" s="218" t="s">
        <v>6101</v>
      </c>
      <c r="G295" t="s">
        <v>2543</v>
      </c>
      <c r="H295" t="s">
        <v>5951</v>
      </c>
      <c r="I295" t="s">
        <v>5952</v>
      </c>
      <c r="J295" t="s">
        <v>2651</v>
      </c>
    </row>
    <row r="296" spans="1:10" ht="15">
      <c r="A296" s="217">
        <v>46275</v>
      </c>
      <c r="B296" t="s">
        <v>106</v>
      </c>
      <c r="C296" t="s">
        <v>6088</v>
      </c>
      <c r="D296" t="s">
        <v>3195</v>
      </c>
      <c r="E296">
        <v>1</v>
      </c>
      <c r="F296" s="218" t="s">
        <v>6165</v>
      </c>
      <c r="G296" t="s">
        <v>2647</v>
      </c>
      <c r="H296" t="s">
        <v>5947</v>
      </c>
      <c r="I296" t="s">
        <v>5948</v>
      </c>
      <c r="J296" t="s">
        <v>2395</v>
      </c>
    </row>
    <row r="297" spans="1:10" ht="15">
      <c r="A297" s="217">
        <v>46275</v>
      </c>
      <c r="B297" t="s">
        <v>106</v>
      </c>
      <c r="C297" t="s">
        <v>6088</v>
      </c>
      <c r="D297" t="s">
        <v>3200</v>
      </c>
      <c r="E297">
        <v>1</v>
      </c>
      <c r="F297" s="218" t="s">
        <v>6166</v>
      </c>
      <c r="G297" t="s">
        <v>2647</v>
      </c>
      <c r="H297" t="s">
        <v>5947</v>
      </c>
      <c r="I297" t="s">
        <v>5948</v>
      </c>
      <c r="J297" t="s">
        <v>2395</v>
      </c>
    </row>
    <row r="298" spans="1:10" ht="15">
      <c r="A298" s="217">
        <v>46275</v>
      </c>
      <c r="B298" t="s">
        <v>106</v>
      </c>
      <c r="C298" t="s">
        <v>6088</v>
      </c>
      <c r="D298" t="s">
        <v>3066</v>
      </c>
      <c r="E298">
        <v>1</v>
      </c>
      <c r="F298" s="218" t="s">
        <v>3065</v>
      </c>
      <c r="G298" t="s">
        <v>2649</v>
      </c>
      <c r="H298" t="s">
        <v>5949</v>
      </c>
      <c r="I298" t="s">
        <v>5950</v>
      </c>
      <c r="J298" t="s">
        <v>257</v>
      </c>
    </row>
    <row r="299" spans="1:10" ht="45.75">
      <c r="A299" s="217">
        <v>46275</v>
      </c>
      <c r="B299" t="s">
        <v>72</v>
      </c>
      <c r="C299" t="s">
        <v>6088</v>
      </c>
      <c r="D299" t="s">
        <v>669</v>
      </c>
      <c r="E299">
        <v>3</v>
      </c>
      <c r="F299" s="218" t="s">
        <v>6134</v>
      </c>
      <c r="G299" t="s">
        <v>2649</v>
      </c>
      <c r="H299" t="s">
        <v>5949</v>
      </c>
      <c r="I299" t="s">
        <v>5950</v>
      </c>
      <c r="J299" t="s">
        <v>257</v>
      </c>
    </row>
    <row r="300" spans="1:10" ht="152.25">
      <c r="A300" s="217">
        <v>46275</v>
      </c>
      <c r="B300" t="s">
        <v>72</v>
      </c>
      <c r="C300" t="s">
        <v>6088</v>
      </c>
      <c r="D300" t="s">
        <v>3125</v>
      </c>
      <c r="E300">
        <v>10</v>
      </c>
      <c r="F300" s="218" t="s">
        <v>6167</v>
      </c>
      <c r="G300" t="s">
        <v>2647</v>
      </c>
      <c r="H300" t="s">
        <v>5947</v>
      </c>
      <c r="I300" t="s">
        <v>5948</v>
      </c>
      <c r="J300" t="s">
        <v>2395</v>
      </c>
    </row>
    <row r="301" spans="1:10" ht="15">
      <c r="A301" s="217">
        <v>46275</v>
      </c>
      <c r="B301" t="s">
        <v>72</v>
      </c>
      <c r="C301" t="s">
        <v>6088</v>
      </c>
      <c r="D301" t="s">
        <v>3071</v>
      </c>
      <c r="E301">
        <v>1</v>
      </c>
      <c r="F301" s="218" t="s">
        <v>6135</v>
      </c>
      <c r="G301" t="s">
        <v>2649</v>
      </c>
      <c r="H301" t="s">
        <v>5949</v>
      </c>
      <c r="I301" t="s">
        <v>5950</v>
      </c>
      <c r="J301" t="s">
        <v>257</v>
      </c>
    </row>
    <row r="302" spans="1:10" ht="60.75">
      <c r="A302" s="217">
        <v>46275</v>
      </c>
      <c r="B302" t="s">
        <v>72</v>
      </c>
      <c r="C302" t="s">
        <v>6088</v>
      </c>
      <c r="D302" t="s">
        <v>217</v>
      </c>
      <c r="E302">
        <v>4</v>
      </c>
      <c r="F302" s="218" t="s">
        <v>6168</v>
      </c>
      <c r="G302" t="s">
        <v>2647</v>
      </c>
      <c r="H302" t="s">
        <v>5947</v>
      </c>
      <c r="I302" t="s">
        <v>5948</v>
      </c>
      <c r="J302" t="s">
        <v>2395</v>
      </c>
    </row>
    <row r="303" spans="1:10" ht="15">
      <c r="A303" s="217">
        <v>46275</v>
      </c>
      <c r="B303" t="s">
        <v>72</v>
      </c>
      <c r="C303" t="s">
        <v>6088</v>
      </c>
      <c r="D303" t="s">
        <v>2893</v>
      </c>
      <c r="E303">
        <v>1</v>
      </c>
      <c r="F303" s="218" t="s">
        <v>6103</v>
      </c>
      <c r="G303" t="s">
        <v>2543</v>
      </c>
      <c r="H303" t="s">
        <v>5951</v>
      </c>
      <c r="I303" t="s">
        <v>5952</v>
      </c>
      <c r="J303" t="s">
        <v>2651</v>
      </c>
    </row>
    <row r="304" spans="1:10" ht="30.75">
      <c r="A304" s="217">
        <v>46275</v>
      </c>
      <c r="B304" t="s">
        <v>72</v>
      </c>
      <c r="C304" t="s">
        <v>6088</v>
      </c>
      <c r="D304" t="s">
        <v>3074</v>
      </c>
      <c r="E304">
        <v>2</v>
      </c>
      <c r="F304" s="218" t="s">
        <v>6136</v>
      </c>
      <c r="G304" t="s">
        <v>2649</v>
      </c>
      <c r="H304" t="s">
        <v>5949</v>
      </c>
      <c r="I304" t="s">
        <v>5950</v>
      </c>
      <c r="J304" t="s">
        <v>257</v>
      </c>
    </row>
    <row r="305" spans="1:10" ht="15">
      <c r="A305" s="217">
        <v>46275</v>
      </c>
      <c r="B305" t="s">
        <v>72</v>
      </c>
      <c r="C305" t="s">
        <v>6088</v>
      </c>
      <c r="D305" t="s">
        <v>2922</v>
      </c>
      <c r="E305">
        <v>1</v>
      </c>
      <c r="F305" s="218" t="s">
        <v>6104</v>
      </c>
      <c r="G305" t="s">
        <v>2543</v>
      </c>
      <c r="H305" t="s">
        <v>5951</v>
      </c>
      <c r="I305" t="s">
        <v>5952</v>
      </c>
      <c r="J305" t="s">
        <v>2651</v>
      </c>
    </row>
    <row r="306" spans="1:10" ht="15">
      <c r="A306" s="217">
        <v>46275</v>
      </c>
      <c r="B306" t="s">
        <v>72</v>
      </c>
      <c r="C306" t="s">
        <v>6088</v>
      </c>
      <c r="D306" t="s">
        <v>2847</v>
      </c>
      <c r="E306">
        <v>1</v>
      </c>
      <c r="F306" s="218" t="s">
        <v>6105</v>
      </c>
      <c r="G306" t="s">
        <v>2543</v>
      </c>
      <c r="H306" t="s">
        <v>5951</v>
      </c>
      <c r="I306" t="s">
        <v>5952</v>
      </c>
      <c r="J306" t="s">
        <v>2651</v>
      </c>
    </row>
    <row r="307" spans="1:10" ht="15">
      <c r="A307" s="217">
        <v>46275</v>
      </c>
      <c r="B307" t="s">
        <v>72</v>
      </c>
      <c r="C307" t="s">
        <v>6088</v>
      </c>
      <c r="D307" t="s">
        <v>3083</v>
      </c>
      <c r="E307">
        <v>1</v>
      </c>
      <c r="F307" s="218" t="s">
        <v>6137</v>
      </c>
      <c r="G307" t="s">
        <v>2649</v>
      </c>
      <c r="H307" t="s">
        <v>5949</v>
      </c>
      <c r="I307" t="s">
        <v>5950</v>
      </c>
      <c r="J307" t="s">
        <v>257</v>
      </c>
    </row>
    <row r="308" spans="1:10" ht="121.5">
      <c r="A308" s="217">
        <v>46275</v>
      </c>
      <c r="B308" t="s">
        <v>78</v>
      </c>
      <c r="C308" t="s">
        <v>6088</v>
      </c>
      <c r="D308" t="s">
        <v>217</v>
      </c>
      <c r="E308">
        <v>8</v>
      </c>
      <c r="F308" s="218" t="s">
        <v>6169</v>
      </c>
      <c r="G308" t="s">
        <v>2647</v>
      </c>
      <c r="H308" t="s">
        <v>5947</v>
      </c>
      <c r="I308" t="s">
        <v>5948</v>
      </c>
      <c r="J308" t="s">
        <v>2395</v>
      </c>
    </row>
    <row r="309" spans="1:10" ht="60.75">
      <c r="A309" s="217">
        <v>46275</v>
      </c>
      <c r="B309" t="s">
        <v>78</v>
      </c>
      <c r="C309" t="s">
        <v>6088</v>
      </c>
      <c r="D309" t="s">
        <v>3125</v>
      </c>
      <c r="E309">
        <v>4</v>
      </c>
      <c r="F309" s="218" t="s">
        <v>6170</v>
      </c>
      <c r="G309" t="s">
        <v>2647</v>
      </c>
      <c r="H309" t="s">
        <v>5947</v>
      </c>
      <c r="I309" t="s">
        <v>5948</v>
      </c>
      <c r="J309" t="s">
        <v>2395</v>
      </c>
    </row>
    <row r="310" spans="1:10" ht="15">
      <c r="A310" s="217">
        <v>46275</v>
      </c>
      <c r="B310" t="s">
        <v>78</v>
      </c>
      <c r="C310" t="s">
        <v>6088</v>
      </c>
      <c r="D310" t="s">
        <v>669</v>
      </c>
      <c r="E310">
        <v>1</v>
      </c>
      <c r="F310" s="218" t="s">
        <v>6138</v>
      </c>
      <c r="G310" t="s">
        <v>2649</v>
      </c>
      <c r="H310" t="s">
        <v>5949</v>
      </c>
      <c r="I310" t="s">
        <v>5950</v>
      </c>
      <c r="J310" t="s">
        <v>257</v>
      </c>
    </row>
    <row r="311" spans="1:10" ht="15">
      <c r="A311" s="217">
        <v>46275</v>
      </c>
      <c r="B311" t="s">
        <v>78</v>
      </c>
      <c r="C311" t="s">
        <v>6088</v>
      </c>
      <c r="D311" t="s">
        <v>3257</v>
      </c>
      <c r="E311">
        <v>1</v>
      </c>
      <c r="F311" s="218" t="s">
        <v>6172</v>
      </c>
      <c r="G311" t="s">
        <v>2647</v>
      </c>
      <c r="H311" t="s">
        <v>5947</v>
      </c>
      <c r="I311" t="s">
        <v>5948</v>
      </c>
      <c r="J311" t="s">
        <v>2395</v>
      </c>
    </row>
    <row r="312" spans="1:10" ht="15">
      <c r="A312" s="217">
        <v>46275</v>
      </c>
      <c r="B312" t="s">
        <v>97</v>
      </c>
      <c r="C312" t="s">
        <v>6088</v>
      </c>
      <c r="D312" t="s">
        <v>3090</v>
      </c>
      <c r="E312">
        <v>1</v>
      </c>
      <c r="F312" s="218" t="s">
        <v>6140</v>
      </c>
      <c r="G312" t="s">
        <v>2649</v>
      </c>
      <c r="H312" t="s">
        <v>5949</v>
      </c>
      <c r="I312" t="s">
        <v>5950</v>
      </c>
      <c r="J312" t="s">
        <v>257</v>
      </c>
    </row>
    <row r="313" spans="1:10" ht="106.5">
      <c r="A313" s="217">
        <v>46275</v>
      </c>
      <c r="B313" t="s">
        <v>97</v>
      </c>
      <c r="C313" t="s">
        <v>6088</v>
      </c>
      <c r="D313" t="s">
        <v>217</v>
      </c>
      <c r="E313">
        <v>7</v>
      </c>
      <c r="F313" s="218" t="s">
        <v>6173</v>
      </c>
      <c r="G313" t="s">
        <v>2647</v>
      </c>
      <c r="H313" t="s">
        <v>5947</v>
      </c>
      <c r="I313" t="s">
        <v>5948</v>
      </c>
      <c r="J313" t="s">
        <v>2395</v>
      </c>
    </row>
    <row r="314" spans="1:10" ht="76.5">
      <c r="A314" s="217">
        <v>46275</v>
      </c>
      <c r="B314" t="s">
        <v>97</v>
      </c>
      <c r="C314" t="s">
        <v>6088</v>
      </c>
      <c r="D314" t="s">
        <v>3125</v>
      </c>
      <c r="E314">
        <v>5</v>
      </c>
      <c r="F314" s="218" t="s">
        <v>6174</v>
      </c>
      <c r="G314" t="s">
        <v>2647</v>
      </c>
      <c r="H314" t="s">
        <v>5947</v>
      </c>
      <c r="I314" t="s">
        <v>5948</v>
      </c>
      <c r="J314" t="s">
        <v>2395</v>
      </c>
    </row>
    <row r="315" spans="1:10" ht="30.75">
      <c r="A315" s="217">
        <v>46275</v>
      </c>
      <c r="B315" t="s">
        <v>97</v>
      </c>
      <c r="C315" t="s">
        <v>6088</v>
      </c>
      <c r="D315" t="s">
        <v>3269</v>
      </c>
      <c r="E315">
        <v>2</v>
      </c>
      <c r="F315" s="218" t="s">
        <v>6175</v>
      </c>
      <c r="G315" t="s">
        <v>2647</v>
      </c>
      <c r="H315" t="s">
        <v>5947</v>
      </c>
      <c r="I315" t="s">
        <v>5948</v>
      </c>
      <c r="J315" t="s">
        <v>2395</v>
      </c>
    </row>
    <row r="316" spans="1:10" ht="15">
      <c r="A316" s="217">
        <v>46275</v>
      </c>
      <c r="B316" t="s">
        <v>97</v>
      </c>
      <c r="C316" t="s">
        <v>6088</v>
      </c>
      <c r="D316" t="s">
        <v>3092</v>
      </c>
      <c r="E316">
        <v>1</v>
      </c>
      <c r="F316" s="218" t="s">
        <v>6141</v>
      </c>
      <c r="G316" t="s">
        <v>2649</v>
      </c>
      <c r="H316" t="s">
        <v>5949</v>
      </c>
      <c r="I316" t="s">
        <v>5950</v>
      </c>
      <c r="J316" t="s">
        <v>257</v>
      </c>
    </row>
    <row r="317" spans="1:10" ht="15">
      <c r="A317" s="217">
        <v>46275</v>
      </c>
      <c r="B317" t="s">
        <v>97</v>
      </c>
      <c r="C317" t="s">
        <v>6088</v>
      </c>
      <c r="D317" t="s">
        <v>2839</v>
      </c>
      <c r="E317">
        <v>1</v>
      </c>
      <c r="F317" s="218" t="s">
        <v>6106</v>
      </c>
      <c r="G317" t="s">
        <v>2543</v>
      </c>
      <c r="H317" t="s">
        <v>5951</v>
      </c>
      <c r="I317" t="s">
        <v>5952</v>
      </c>
      <c r="J317" t="s">
        <v>2651</v>
      </c>
    </row>
    <row r="318" spans="1:10" ht="15">
      <c r="A318" s="217">
        <v>46275</v>
      </c>
      <c r="B318" t="s">
        <v>14</v>
      </c>
      <c r="C318" t="s">
        <v>6088</v>
      </c>
      <c r="D318" t="s">
        <v>669</v>
      </c>
      <c r="E318">
        <v>1</v>
      </c>
      <c r="F318" s="218" t="s">
        <v>6142</v>
      </c>
      <c r="G318" t="s">
        <v>2649</v>
      </c>
      <c r="H318" t="s">
        <v>5949</v>
      </c>
      <c r="I318" t="s">
        <v>5950</v>
      </c>
      <c r="J318" t="s">
        <v>257</v>
      </c>
    </row>
    <row r="319" spans="1:10" ht="15">
      <c r="A319" s="217">
        <v>46275</v>
      </c>
      <c r="B319" t="s">
        <v>14</v>
      </c>
      <c r="C319" t="s">
        <v>6088</v>
      </c>
      <c r="D319" t="s">
        <v>2959</v>
      </c>
      <c r="E319">
        <v>1</v>
      </c>
      <c r="F319" s="218" t="s">
        <v>2958</v>
      </c>
      <c r="G319" t="s">
        <v>2647</v>
      </c>
      <c r="H319" t="s">
        <v>5947</v>
      </c>
      <c r="I319" t="s">
        <v>5948</v>
      </c>
      <c r="J319" t="s">
        <v>2395</v>
      </c>
    </row>
    <row r="320" spans="1:10" ht="15">
      <c r="A320" s="217">
        <v>46275</v>
      </c>
      <c r="B320" t="s">
        <v>14</v>
      </c>
      <c r="C320" t="s">
        <v>6088</v>
      </c>
      <c r="D320" t="s">
        <v>3125</v>
      </c>
      <c r="E320">
        <v>1</v>
      </c>
      <c r="F320" s="218" t="s">
        <v>6176</v>
      </c>
      <c r="G320" t="s">
        <v>2647</v>
      </c>
      <c r="H320" t="s">
        <v>5947</v>
      </c>
      <c r="I320" t="s">
        <v>5948</v>
      </c>
      <c r="J320" t="s">
        <v>2395</v>
      </c>
    </row>
    <row r="321" spans="1:10" ht="15">
      <c r="A321" s="217">
        <v>46275</v>
      </c>
      <c r="B321" t="s">
        <v>14</v>
      </c>
      <c r="C321" t="s">
        <v>6088</v>
      </c>
      <c r="D321" t="s">
        <v>217</v>
      </c>
      <c r="E321">
        <v>1</v>
      </c>
      <c r="F321" s="218" t="s">
        <v>3293</v>
      </c>
      <c r="G321" t="s">
        <v>2647</v>
      </c>
      <c r="H321" t="s">
        <v>5947</v>
      </c>
      <c r="I321" t="s">
        <v>5948</v>
      </c>
      <c r="J321" t="s">
        <v>2395</v>
      </c>
    </row>
    <row r="322" spans="1:10" ht="60.75">
      <c r="A322" s="217">
        <v>46275</v>
      </c>
      <c r="B322" t="s">
        <v>7</v>
      </c>
      <c r="C322" t="s">
        <v>6088</v>
      </c>
      <c r="D322" t="s">
        <v>217</v>
      </c>
      <c r="E322">
        <v>4</v>
      </c>
      <c r="F322" s="218" t="s">
        <v>6177</v>
      </c>
      <c r="G322" t="s">
        <v>2647</v>
      </c>
      <c r="H322" t="s">
        <v>5947</v>
      </c>
      <c r="I322" t="s">
        <v>5948</v>
      </c>
      <c r="J322" t="s">
        <v>2395</v>
      </c>
    </row>
    <row r="323" spans="1:10" ht="30.75">
      <c r="A323" s="217">
        <v>46275</v>
      </c>
      <c r="B323" t="s">
        <v>4398</v>
      </c>
      <c r="C323" t="s">
        <v>6088</v>
      </c>
      <c r="D323" t="s">
        <v>217</v>
      </c>
      <c r="E323">
        <v>2</v>
      </c>
      <c r="F323" s="218" t="s">
        <v>6178</v>
      </c>
      <c r="G323" t="s">
        <v>2647</v>
      </c>
      <c r="H323" t="s">
        <v>5947</v>
      </c>
      <c r="I323" t="s">
        <v>5948</v>
      </c>
      <c r="J323" t="s">
        <v>2395</v>
      </c>
    </row>
    <row r="324" spans="1:10" ht="15">
      <c r="A324" s="217">
        <v>46275</v>
      </c>
      <c r="B324" t="s">
        <v>4398</v>
      </c>
      <c r="C324" t="s">
        <v>6088</v>
      </c>
      <c r="D324" t="s">
        <v>3305</v>
      </c>
      <c r="E324">
        <v>1</v>
      </c>
      <c r="F324" s="218" t="s">
        <v>6179</v>
      </c>
      <c r="G324" t="s">
        <v>2647</v>
      </c>
      <c r="H324" t="s">
        <v>5947</v>
      </c>
      <c r="I324" t="s">
        <v>5948</v>
      </c>
      <c r="J324" t="s">
        <v>2395</v>
      </c>
    </row>
    <row r="325" spans="1:10" ht="15">
      <c r="A325" s="217">
        <v>46275</v>
      </c>
      <c r="B325" t="s">
        <v>4398</v>
      </c>
      <c r="C325" t="s">
        <v>6088</v>
      </c>
      <c r="D325" t="s">
        <v>3257</v>
      </c>
      <c r="E325">
        <v>1</v>
      </c>
      <c r="F325" s="218" t="s">
        <v>6180</v>
      </c>
      <c r="G325" t="s">
        <v>2647</v>
      </c>
      <c r="H325" t="s">
        <v>5947</v>
      </c>
      <c r="I325" t="s">
        <v>5948</v>
      </c>
      <c r="J325" t="s">
        <v>2395</v>
      </c>
    </row>
    <row r="326" spans="1:10" ht="15">
      <c r="A326" s="217">
        <v>46275</v>
      </c>
      <c r="B326" t="s">
        <v>47</v>
      </c>
      <c r="C326" t="s">
        <v>6088</v>
      </c>
      <c r="D326" t="s">
        <v>3312</v>
      </c>
      <c r="E326">
        <v>1</v>
      </c>
      <c r="F326" s="218" t="s">
        <v>6181</v>
      </c>
      <c r="G326" t="s">
        <v>2647</v>
      </c>
      <c r="H326" t="s">
        <v>5947</v>
      </c>
      <c r="I326" t="s">
        <v>5948</v>
      </c>
      <c r="J326" t="s">
        <v>2395</v>
      </c>
    </row>
    <row r="327" spans="1:10" ht="30.75">
      <c r="A327" s="217">
        <v>46275</v>
      </c>
      <c r="B327" t="s">
        <v>47</v>
      </c>
      <c r="C327" t="s">
        <v>6088</v>
      </c>
      <c r="D327" t="s">
        <v>669</v>
      </c>
      <c r="E327">
        <v>2</v>
      </c>
      <c r="F327" s="218" t="s">
        <v>6143</v>
      </c>
      <c r="G327" t="s">
        <v>2649</v>
      </c>
      <c r="H327" t="s">
        <v>5949</v>
      </c>
      <c r="I327" t="s">
        <v>5950</v>
      </c>
      <c r="J327" t="s">
        <v>257</v>
      </c>
    </row>
    <row r="328" spans="1:10" ht="15">
      <c r="A328" s="217">
        <v>46275</v>
      </c>
      <c r="B328" t="s">
        <v>47</v>
      </c>
      <c r="C328" t="s">
        <v>6088</v>
      </c>
      <c r="D328" t="s">
        <v>3315</v>
      </c>
      <c r="E328">
        <v>1</v>
      </c>
      <c r="F328" s="218" t="s">
        <v>6182</v>
      </c>
      <c r="G328" t="s">
        <v>2647</v>
      </c>
      <c r="H328" t="s">
        <v>5947</v>
      </c>
      <c r="I328" t="s">
        <v>5948</v>
      </c>
      <c r="J328" t="s">
        <v>2395</v>
      </c>
    </row>
    <row r="329" spans="1:10" ht="60.75">
      <c r="A329" s="217">
        <v>46275</v>
      </c>
      <c r="B329" t="s">
        <v>47</v>
      </c>
      <c r="C329" t="s">
        <v>6088</v>
      </c>
      <c r="D329" t="s">
        <v>217</v>
      </c>
      <c r="E329">
        <v>4</v>
      </c>
      <c r="F329" s="218" t="s">
        <v>6183</v>
      </c>
      <c r="G329" t="s">
        <v>2647</v>
      </c>
      <c r="H329" t="s">
        <v>5947</v>
      </c>
      <c r="I329" t="s">
        <v>5948</v>
      </c>
      <c r="J329" t="s">
        <v>2395</v>
      </c>
    </row>
    <row r="330" spans="1:10" ht="45.75">
      <c r="A330" s="217">
        <v>46275</v>
      </c>
      <c r="B330" t="s">
        <v>60</v>
      </c>
      <c r="C330" t="s">
        <v>6088</v>
      </c>
      <c r="D330" t="s">
        <v>217</v>
      </c>
      <c r="E330">
        <v>3</v>
      </c>
      <c r="F330" s="218" t="s">
        <v>6184</v>
      </c>
      <c r="G330" t="s">
        <v>2647</v>
      </c>
      <c r="H330" t="s">
        <v>5947</v>
      </c>
      <c r="I330" t="s">
        <v>5948</v>
      </c>
      <c r="J330" t="s">
        <v>2395</v>
      </c>
    </row>
    <row r="331" spans="1:10" ht="60.75">
      <c r="A331" s="217">
        <v>46275</v>
      </c>
      <c r="B331" t="s">
        <v>60</v>
      </c>
      <c r="C331" t="s">
        <v>6088</v>
      </c>
      <c r="D331" t="s">
        <v>2847</v>
      </c>
      <c r="E331">
        <v>4</v>
      </c>
      <c r="F331" s="218" t="s">
        <v>6110</v>
      </c>
      <c r="G331" t="s">
        <v>2543</v>
      </c>
      <c r="H331" t="s">
        <v>5951</v>
      </c>
      <c r="I331" t="s">
        <v>5952</v>
      </c>
      <c r="J331" t="s">
        <v>2651</v>
      </c>
    </row>
    <row r="332" spans="1:10" ht="45.75">
      <c r="A332" s="217">
        <v>46275</v>
      </c>
      <c r="B332" t="s">
        <v>54</v>
      </c>
      <c r="C332" t="s">
        <v>6088</v>
      </c>
      <c r="D332" t="s">
        <v>217</v>
      </c>
      <c r="E332">
        <v>3</v>
      </c>
      <c r="F332" s="218" t="s">
        <v>6185</v>
      </c>
      <c r="G332" t="s">
        <v>2647</v>
      </c>
      <c r="H332" t="s">
        <v>5947</v>
      </c>
      <c r="I332" t="s">
        <v>5948</v>
      </c>
      <c r="J332" t="s">
        <v>2395</v>
      </c>
    </row>
    <row r="333" spans="1:10" ht="15">
      <c r="A333" s="217">
        <v>46275</v>
      </c>
      <c r="B333" t="s">
        <v>54</v>
      </c>
      <c r="C333" t="s">
        <v>6088</v>
      </c>
      <c r="D333" t="s">
        <v>3312</v>
      </c>
      <c r="E333">
        <v>1</v>
      </c>
      <c r="F333" s="218" t="s">
        <v>6186</v>
      </c>
      <c r="G333" t="s">
        <v>2647</v>
      </c>
      <c r="H333" t="s">
        <v>5947</v>
      </c>
      <c r="I333" t="s">
        <v>5948</v>
      </c>
      <c r="J333" t="s">
        <v>2395</v>
      </c>
    </row>
    <row r="334" spans="1:10" ht="15">
      <c r="A334" s="217">
        <v>46275</v>
      </c>
      <c r="B334" t="s">
        <v>54</v>
      </c>
      <c r="C334" t="s">
        <v>6088</v>
      </c>
      <c r="D334" t="s">
        <v>3332</v>
      </c>
      <c r="E334">
        <v>1</v>
      </c>
      <c r="F334" s="218" t="s">
        <v>6187</v>
      </c>
      <c r="G334" t="s">
        <v>2647</v>
      </c>
      <c r="H334" t="s">
        <v>5947</v>
      </c>
      <c r="I334" t="s">
        <v>5948</v>
      </c>
      <c r="J334" t="s">
        <v>2395</v>
      </c>
    </row>
    <row r="335" spans="1:10" ht="15">
      <c r="A335" s="217">
        <v>46275</v>
      </c>
      <c r="B335" t="s">
        <v>54</v>
      </c>
      <c r="C335" t="s">
        <v>6088</v>
      </c>
      <c r="D335" t="s">
        <v>3335</v>
      </c>
      <c r="E335">
        <v>1</v>
      </c>
      <c r="F335" s="218" t="s">
        <v>6188</v>
      </c>
      <c r="G335" t="s">
        <v>2647</v>
      </c>
      <c r="H335" t="s">
        <v>5947</v>
      </c>
      <c r="I335" t="s">
        <v>5948</v>
      </c>
      <c r="J335" t="s">
        <v>2395</v>
      </c>
    </row>
    <row r="336" spans="1:10" ht="45.75">
      <c r="A336" s="217">
        <v>46275</v>
      </c>
      <c r="B336" t="s">
        <v>54</v>
      </c>
      <c r="C336" t="s">
        <v>6088</v>
      </c>
      <c r="D336" t="s">
        <v>2847</v>
      </c>
      <c r="E336">
        <v>3</v>
      </c>
      <c r="F336" s="218" t="s">
        <v>6111</v>
      </c>
      <c r="G336" t="s">
        <v>2543</v>
      </c>
      <c r="H336" t="s">
        <v>5951</v>
      </c>
      <c r="I336" t="s">
        <v>5952</v>
      </c>
      <c r="J336" t="s">
        <v>2651</v>
      </c>
    </row>
    <row r="337" spans="1:10" ht="15">
      <c r="A337" s="217">
        <v>46275</v>
      </c>
      <c r="B337" t="s">
        <v>54</v>
      </c>
      <c r="C337" t="s">
        <v>6088</v>
      </c>
      <c r="D337" t="s">
        <v>3125</v>
      </c>
      <c r="E337">
        <v>1</v>
      </c>
      <c r="F337" s="218" t="s">
        <v>6189</v>
      </c>
      <c r="G337" t="s">
        <v>2647</v>
      </c>
      <c r="H337" t="s">
        <v>5947</v>
      </c>
      <c r="I337" t="s">
        <v>5948</v>
      </c>
      <c r="J337" t="s">
        <v>2395</v>
      </c>
    </row>
    <row r="338" spans="1:10" ht="45.75">
      <c r="A338" s="217">
        <v>46275</v>
      </c>
      <c r="B338" t="s">
        <v>73</v>
      </c>
      <c r="C338" t="s">
        <v>6088</v>
      </c>
      <c r="D338" t="s">
        <v>3125</v>
      </c>
      <c r="E338">
        <v>3</v>
      </c>
      <c r="F338" s="218" t="s">
        <v>6191</v>
      </c>
      <c r="G338" t="s">
        <v>2647</v>
      </c>
      <c r="H338" t="s">
        <v>5947</v>
      </c>
      <c r="I338" t="s">
        <v>5948</v>
      </c>
      <c r="J338" t="s">
        <v>2395</v>
      </c>
    </row>
    <row r="339" spans="1:10" ht="15">
      <c r="A339" s="217">
        <v>46275</v>
      </c>
      <c r="B339" t="s">
        <v>73</v>
      </c>
      <c r="C339" t="s">
        <v>6088</v>
      </c>
      <c r="D339" t="s">
        <v>3106</v>
      </c>
      <c r="E339">
        <v>1</v>
      </c>
      <c r="F339" s="218" t="s">
        <v>6144</v>
      </c>
      <c r="G339" t="s">
        <v>2649</v>
      </c>
      <c r="H339" t="s">
        <v>5949</v>
      </c>
      <c r="I339" t="s">
        <v>5950</v>
      </c>
      <c r="J339" t="s">
        <v>257</v>
      </c>
    </row>
    <row r="340" spans="1:10" ht="60.75">
      <c r="A340" s="217">
        <v>46275</v>
      </c>
      <c r="B340" t="s">
        <v>73</v>
      </c>
      <c r="C340" t="s">
        <v>6088</v>
      </c>
      <c r="D340" t="s">
        <v>217</v>
      </c>
      <c r="E340">
        <v>4</v>
      </c>
      <c r="F340" s="218" t="s">
        <v>6192</v>
      </c>
      <c r="G340" t="s">
        <v>2647</v>
      </c>
      <c r="H340" t="s">
        <v>5947</v>
      </c>
      <c r="I340" t="s">
        <v>5948</v>
      </c>
      <c r="J340" t="s">
        <v>2395</v>
      </c>
    </row>
    <row r="341" spans="1:10" ht="30.75">
      <c r="A341" s="217">
        <v>46275</v>
      </c>
      <c r="B341" t="s">
        <v>73</v>
      </c>
      <c r="C341" t="s">
        <v>6088</v>
      </c>
      <c r="D341" t="s">
        <v>2847</v>
      </c>
      <c r="E341">
        <v>2</v>
      </c>
      <c r="F341" s="218" t="s">
        <v>6112</v>
      </c>
      <c r="G341" t="s">
        <v>2543</v>
      </c>
      <c r="H341" t="s">
        <v>5951</v>
      </c>
      <c r="I341" t="s">
        <v>5952</v>
      </c>
      <c r="J341" t="s">
        <v>2651</v>
      </c>
    </row>
    <row r="342" spans="1:10" ht="30.75">
      <c r="A342" s="217">
        <v>46275</v>
      </c>
      <c r="B342" t="s">
        <v>81</v>
      </c>
      <c r="C342" t="s">
        <v>6088</v>
      </c>
      <c r="D342" t="s">
        <v>217</v>
      </c>
      <c r="E342">
        <v>2</v>
      </c>
      <c r="F342" s="218" t="s">
        <v>6193</v>
      </c>
      <c r="G342" t="s">
        <v>2647</v>
      </c>
      <c r="H342" t="s">
        <v>5947</v>
      </c>
      <c r="I342" t="s">
        <v>5948</v>
      </c>
      <c r="J342" t="s">
        <v>2395</v>
      </c>
    </row>
    <row r="343" spans="1:10" ht="45.75">
      <c r="A343" s="217">
        <v>46275</v>
      </c>
      <c r="B343" t="s">
        <v>86</v>
      </c>
      <c r="C343" t="s">
        <v>6088</v>
      </c>
      <c r="D343" t="s">
        <v>669</v>
      </c>
      <c r="E343">
        <v>3</v>
      </c>
      <c r="F343" s="218" t="s">
        <v>6145</v>
      </c>
      <c r="G343" t="s">
        <v>2649</v>
      </c>
      <c r="H343" t="s">
        <v>5949</v>
      </c>
      <c r="I343" t="s">
        <v>5950</v>
      </c>
      <c r="J343" t="s">
        <v>257</v>
      </c>
    </row>
    <row r="344" spans="1:10" ht="15">
      <c r="A344" s="217">
        <v>46275</v>
      </c>
      <c r="B344" t="s">
        <v>86</v>
      </c>
      <c r="C344" t="s">
        <v>6088</v>
      </c>
      <c r="D344" t="s">
        <v>3113</v>
      </c>
      <c r="E344">
        <v>1</v>
      </c>
      <c r="F344" s="218" t="s">
        <v>6146</v>
      </c>
      <c r="G344" t="s">
        <v>2649</v>
      </c>
      <c r="H344" t="s">
        <v>5949</v>
      </c>
      <c r="I344" t="s">
        <v>5950</v>
      </c>
      <c r="J344" t="s">
        <v>257</v>
      </c>
    </row>
    <row r="345" spans="1:10" ht="15">
      <c r="A345" s="217">
        <v>46275</v>
      </c>
      <c r="B345" t="s">
        <v>86</v>
      </c>
      <c r="C345" t="s">
        <v>6088</v>
      </c>
      <c r="D345" t="s">
        <v>3125</v>
      </c>
      <c r="E345">
        <v>1</v>
      </c>
      <c r="F345" s="218" t="s">
        <v>6194</v>
      </c>
      <c r="G345" t="s">
        <v>2647</v>
      </c>
      <c r="H345" t="s">
        <v>5947</v>
      </c>
      <c r="I345" t="s">
        <v>5948</v>
      </c>
      <c r="J345" t="s">
        <v>2395</v>
      </c>
    </row>
    <row r="346" spans="1:10" ht="45.75">
      <c r="A346" s="217">
        <v>46275</v>
      </c>
      <c r="B346" t="s">
        <v>86</v>
      </c>
      <c r="C346" t="s">
        <v>6088</v>
      </c>
      <c r="D346" t="s">
        <v>217</v>
      </c>
      <c r="E346">
        <v>3</v>
      </c>
      <c r="F346" s="218" t="s">
        <v>6195</v>
      </c>
      <c r="G346" t="s">
        <v>2647</v>
      </c>
      <c r="H346" t="s">
        <v>5947</v>
      </c>
      <c r="I346" t="s">
        <v>5948</v>
      </c>
      <c r="J346" t="s">
        <v>2395</v>
      </c>
    </row>
    <row r="347" spans="1:10" ht="15">
      <c r="A347" s="217">
        <v>46275</v>
      </c>
      <c r="B347" t="s">
        <v>86</v>
      </c>
      <c r="C347" t="s">
        <v>6088</v>
      </c>
      <c r="D347" t="s">
        <v>1889</v>
      </c>
      <c r="E347">
        <v>1</v>
      </c>
      <c r="F347" s="218" t="s">
        <v>6147</v>
      </c>
      <c r="G347" t="s">
        <v>2649</v>
      </c>
      <c r="H347" t="s">
        <v>5949</v>
      </c>
      <c r="I347" t="s">
        <v>5950</v>
      </c>
      <c r="J347" t="s">
        <v>257</v>
      </c>
    </row>
    <row r="348" spans="1:10" ht="15">
      <c r="A348" s="217">
        <v>46275</v>
      </c>
      <c r="B348" t="s">
        <v>86</v>
      </c>
      <c r="C348" t="s">
        <v>6088</v>
      </c>
      <c r="D348" t="s">
        <v>2893</v>
      </c>
      <c r="E348">
        <v>1</v>
      </c>
      <c r="F348" s="218" t="s">
        <v>6114</v>
      </c>
      <c r="G348" t="s">
        <v>2543</v>
      </c>
      <c r="H348" t="s">
        <v>5951</v>
      </c>
      <c r="I348" t="s">
        <v>5952</v>
      </c>
      <c r="J348" t="s">
        <v>2651</v>
      </c>
    </row>
    <row r="349" spans="1:10" ht="30.75">
      <c r="A349" s="217">
        <v>46275</v>
      </c>
      <c r="B349" t="s">
        <v>86</v>
      </c>
      <c r="C349" t="s">
        <v>6088</v>
      </c>
      <c r="D349" t="s">
        <v>2847</v>
      </c>
      <c r="E349">
        <v>2</v>
      </c>
      <c r="F349" s="218" t="s">
        <v>6115</v>
      </c>
      <c r="G349" t="s">
        <v>2543</v>
      </c>
      <c r="H349" t="s">
        <v>5951</v>
      </c>
      <c r="I349" t="s">
        <v>5952</v>
      </c>
      <c r="J349" t="s">
        <v>2651</v>
      </c>
    </row>
    <row r="350" spans="1:10" ht="15">
      <c r="A350" s="217">
        <v>46275</v>
      </c>
      <c r="B350" t="s">
        <v>87</v>
      </c>
      <c r="C350" t="s">
        <v>6088</v>
      </c>
      <c r="D350" t="s">
        <v>3125</v>
      </c>
      <c r="E350">
        <v>1</v>
      </c>
      <c r="F350" s="218" t="s">
        <v>6196</v>
      </c>
      <c r="G350" t="s">
        <v>2647</v>
      </c>
      <c r="H350" t="s">
        <v>5947</v>
      </c>
      <c r="I350" t="s">
        <v>5948</v>
      </c>
      <c r="J350" t="s">
        <v>2395</v>
      </c>
    </row>
    <row r="351" spans="1:10" ht="15">
      <c r="A351" s="217">
        <v>46275</v>
      </c>
      <c r="B351" t="s">
        <v>87</v>
      </c>
      <c r="C351" t="s">
        <v>6088</v>
      </c>
      <c r="D351" t="s">
        <v>217</v>
      </c>
      <c r="E351">
        <v>1</v>
      </c>
      <c r="F351" s="218" t="s">
        <v>6197</v>
      </c>
      <c r="G351" t="s">
        <v>2647</v>
      </c>
      <c r="H351" t="s">
        <v>5947</v>
      </c>
      <c r="I351" t="s">
        <v>5948</v>
      </c>
      <c r="J351" t="s">
        <v>2395</v>
      </c>
    </row>
    <row r="352" spans="1:10" ht="15">
      <c r="A352" s="217">
        <v>46275</v>
      </c>
      <c r="B352" t="s">
        <v>87</v>
      </c>
      <c r="C352" t="s">
        <v>6088</v>
      </c>
      <c r="D352" t="s">
        <v>669</v>
      </c>
      <c r="E352">
        <v>1</v>
      </c>
      <c r="F352" s="218" t="s">
        <v>6148</v>
      </c>
      <c r="G352" t="s">
        <v>2649</v>
      </c>
      <c r="H352" t="s">
        <v>5949</v>
      </c>
      <c r="I352" t="s">
        <v>5950</v>
      </c>
      <c r="J352" t="s">
        <v>257</v>
      </c>
    </row>
    <row r="353" spans="1:10" ht="15">
      <c r="A353" s="217">
        <v>46275</v>
      </c>
      <c r="B353" t="s">
        <v>92</v>
      </c>
      <c r="C353" t="s">
        <v>6088</v>
      </c>
      <c r="D353" t="s">
        <v>669</v>
      </c>
      <c r="E353">
        <v>1</v>
      </c>
      <c r="F353" s="218" t="s">
        <v>2999</v>
      </c>
      <c r="G353" t="s">
        <v>2649</v>
      </c>
      <c r="H353" t="s">
        <v>5949</v>
      </c>
      <c r="I353" t="s">
        <v>5950</v>
      </c>
      <c r="J353" t="s">
        <v>257</v>
      </c>
    </row>
    <row r="354" spans="1:10" ht="15">
      <c r="A354" s="217">
        <v>46275</v>
      </c>
      <c r="B354" t="s">
        <v>92</v>
      </c>
      <c r="C354" t="s">
        <v>6088</v>
      </c>
      <c r="D354" t="s">
        <v>217</v>
      </c>
      <c r="E354">
        <v>1</v>
      </c>
      <c r="F354" s="218" t="s">
        <v>6198</v>
      </c>
      <c r="G354" t="s">
        <v>2647</v>
      </c>
      <c r="H354" t="s">
        <v>5947</v>
      </c>
      <c r="I354" t="s">
        <v>5948</v>
      </c>
      <c r="J354" t="s">
        <v>2395</v>
      </c>
    </row>
    <row r="355" spans="1:10" ht="15">
      <c r="A355" s="217">
        <v>46275</v>
      </c>
      <c r="B355" t="s">
        <v>92</v>
      </c>
      <c r="C355" t="s">
        <v>6088</v>
      </c>
      <c r="D355" t="s">
        <v>3125</v>
      </c>
      <c r="E355">
        <v>1</v>
      </c>
      <c r="F355" s="218" t="s">
        <v>6199</v>
      </c>
      <c r="G355" t="s">
        <v>2647</v>
      </c>
      <c r="H355" t="s">
        <v>5947</v>
      </c>
      <c r="I355" t="s">
        <v>5948</v>
      </c>
      <c r="J355" t="s">
        <v>2395</v>
      </c>
    </row>
    <row r="356" spans="1:10" ht="15">
      <c r="A356" s="217">
        <v>46275</v>
      </c>
      <c r="B356" t="s">
        <v>92</v>
      </c>
      <c r="C356" t="s">
        <v>6088</v>
      </c>
      <c r="D356" t="s">
        <v>3002</v>
      </c>
      <c r="E356">
        <v>1</v>
      </c>
      <c r="F356" s="218" t="s">
        <v>6117</v>
      </c>
      <c r="G356" t="s">
        <v>2647</v>
      </c>
      <c r="H356" t="s">
        <v>5947</v>
      </c>
      <c r="I356" t="s">
        <v>5948</v>
      </c>
      <c r="J356" t="s">
        <v>2395</v>
      </c>
    </row>
    <row r="357" spans="1:10" ht="15">
      <c r="A357" s="217">
        <v>46275</v>
      </c>
      <c r="B357" t="s">
        <v>92</v>
      </c>
      <c r="C357" t="s">
        <v>6088</v>
      </c>
      <c r="D357" t="s">
        <v>3257</v>
      </c>
      <c r="E357">
        <v>1</v>
      </c>
      <c r="F357" s="218" t="s">
        <v>6200</v>
      </c>
      <c r="G357" t="s">
        <v>2647</v>
      </c>
      <c r="H357" t="s">
        <v>5947</v>
      </c>
      <c r="I357" t="s">
        <v>5948</v>
      </c>
      <c r="J357" t="s">
        <v>2395</v>
      </c>
    </row>
    <row r="358" spans="1:10" ht="15">
      <c r="A358" s="217">
        <v>46275</v>
      </c>
      <c r="B358" t="s">
        <v>92</v>
      </c>
      <c r="C358" t="s">
        <v>6088</v>
      </c>
      <c r="D358" t="s">
        <v>3373</v>
      </c>
      <c r="E358">
        <v>1</v>
      </c>
      <c r="F358" s="218" t="s">
        <v>6201</v>
      </c>
      <c r="G358" t="s">
        <v>2647</v>
      </c>
      <c r="H358" t="s">
        <v>5947</v>
      </c>
      <c r="I358" t="s">
        <v>5948</v>
      </c>
      <c r="J358" t="s">
        <v>2395</v>
      </c>
    </row>
    <row r="359" spans="1:10" ht="15">
      <c r="A359" s="217">
        <v>46275</v>
      </c>
      <c r="B359" t="s">
        <v>92</v>
      </c>
      <c r="C359" t="s">
        <v>6088</v>
      </c>
      <c r="D359" t="s">
        <v>3375</v>
      </c>
      <c r="E359">
        <v>1</v>
      </c>
      <c r="F359" s="218" t="s">
        <v>6202</v>
      </c>
      <c r="G359" t="s">
        <v>2647</v>
      </c>
      <c r="H359" t="s">
        <v>5947</v>
      </c>
      <c r="I359" t="s">
        <v>5948</v>
      </c>
      <c r="J359" t="s">
        <v>2395</v>
      </c>
    </row>
    <row r="360" spans="1:10" ht="15">
      <c r="A360" s="217">
        <v>46275</v>
      </c>
      <c r="B360" t="s">
        <v>92</v>
      </c>
      <c r="C360" t="s">
        <v>6088</v>
      </c>
      <c r="D360" t="s">
        <v>3378</v>
      </c>
      <c r="E360">
        <v>1</v>
      </c>
      <c r="F360" s="218" t="s">
        <v>6203</v>
      </c>
      <c r="G360" t="s">
        <v>2649</v>
      </c>
      <c r="H360" t="s">
        <v>5949</v>
      </c>
      <c r="I360" t="s">
        <v>5950</v>
      </c>
      <c r="J360" t="s">
        <v>257</v>
      </c>
    </row>
    <row r="361" spans="1:10" ht="15">
      <c r="A361" s="217">
        <v>46275</v>
      </c>
      <c r="B361" t="s">
        <v>98</v>
      </c>
      <c r="C361" t="s">
        <v>6088</v>
      </c>
      <c r="D361" t="s">
        <v>3382</v>
      </c>
      <c r="E361">
        <v>1</v>
      </c>
      <c r="F361" s="218" t="s">
        <v>6204</v>
      </c>
      <c r="G361" t="s">
        <v>2647</v>
      </c>
      <c r="H361" t="s">
        <v>5947</v>
      </c>
      <c r="I361" t="s">
        <v>5948</v>
      </c>
      <c r="J361" t="s">
        <v>2395</v>
      </c>
    </row>
    <row r="362" spans="1:10" ht="30.75">
      <c r="A362" s="217">
        <v>46275</v>
      </c>
      <c r="B362" t="s">
        <v>98</v>
      </c>
      <c r="C362" t="s">
        <v>6088</v>
      </c>
      <c r="D362" t="s">
        <v>2847</v>
      </c>
      <c r="E362">
        <v>2</v>
      </c>
      <c r="F362" s="218" t="s">
        <v>6119</v>
      </c>
      <c r="G362" t="s">
        <v>2543</v>
      </c>
      <c r="H362" t="s">
        <v>5951</v>
      </c>
      <c r="I362" t="s">
        <v>5952</v>
      </c>
      <c r="J362" t="s">
        <v>2651</v>
      </c>
    </row>
    <row r="363" spans="1:10" ht="15">
      <c r="A363" s="217">
        <v>46275</v>
      </c>
      <c r="B363" t="s">
        <v>98</v>
      </c>
      <c r="C363" t="s">
        <v>6088</v>
      </c>
      <c r="D363" t="s">
        <v>3015</v>
      </c>
      <c r="E363">
        <v>1</v>
      </c>
      <c r="F363" s="218" t="s">
        <v>6120</v>
      </c>
      <c r="G363" t="s">
        <v>2543</v>
      </c>
      <c r="H363" t="s">
        <v>5951</v>
      </c>
      <c r="I363" t="s">
        <v>5952</v>
      </c>
      <c r="J363" t="s">
        <v>2651</v>
      </c>
    </row>
    <row r="364" spans="1:10" ht="15">
      <c r="A364" s="217">
        <v>46275</v>
      </c>
      <c r="B364" t="s">
        <v>98</v>
      </c>
      <c r="C364" t="s">
        <v>6088</v>
      </c>
      <c r="D364" t="s">
        <v>217</v>
      </c>
      <c r="E364">
        <v>1</v>
      </c>
      <c r="F364" s="218" t="s">
        <v>6205</v>
      </c>
      <c r="G364" t="s">
        <v>2647</v>
      </c>
      <c r="H364" t="s">
        <v>5947</v>
      </c>
      <c r="I364" t="s">
        <v>5948</v>
      </c>
      <c r="J364" t="s">
        <v>2395</v>
      </c>
    </row>
    <row r="365" spans="1:10" ht="15">
      <c r="A365" s="217">
        <v>46275</v>
      </c>
      <c r="B365" t="s">
        <v>55</v>
      </c>
      <c r="C365" t="s">
        <v>2319</v>
      </c>
      <c r="D365" t="s">
        <v>2844</v>
      </c>
      <c r="E365">
        <v>1</v>
      </c>
      <c r="F365" s="218" t="s">
        <v>6090</v>
      </c>
      <c r="G365" t="s">
        <v>2656</v>
      </c>
      <c r="H365" t="s">
        <v>6209</v>
      </c>
      <c r="I365" t="s">
        <v>6210</v>
      </c>
      <c r="J365" t="s">
        <v>231</v>
      </c>
    </row>
    <row r="366" spans="1:10" ht="15">
      <c r="A366" s="217">
        <v>46275</v>
      </c>
      <c r="B366" t="s">
        <v>14</v>
      </c>
      <c r="C366" t="s">
        <v>2319</v>
      </c>
      <c r="D366" t="s">
        <v>1333</v>
      </c>
      <c r="E366">
        <v>1</v>
      </c>
      <c r="F366" s="218" t="s">
        <v>6109</v>
      </c>
      <c r="G366" t="s">
        <v>2656</v>
      </c>
      <c r="H366" t="s">
        <v>6209</v>
      </c>
      <c r="I366" t="s">
        <v>6210</v>
      </c>
      <c r="J366" t="s">
        <v>231</v>
      </c>
    </row>
    <row r="367" spans="1:10" ht="15">
      <c r="A367" s="217">
        <v>46275</v>
      </c>
      <c r="B367" t="s">
        <v>14</v>
      </c>
      <c r="C367" t="s">
        <v>2319</v>
      </c>
      <c r="D367" t="s">
        <v>2959</v>
      </c>
      <c r="E367">
        <v>1</v>
      </c>
      <c r="F367" s="218" t="s">
        <v>2958</v>
      </c>
      <c r="G367" t="s">
        <v>2656</v>
      </c>
      <c r="H367" t="s">
        <v>6209</v>
      </c>
      <c r="I367" t="s">
        <v>6210</v>
      </c>
      <c r="J367" t="s">
        <v>231</v>
      </c>
    </row>
    <row r="368" spans="1:10" ht="15">
      <c r="A368" s="217">
        <v>46275</v>
      </c>
      <c r="B368" t="s">
        <v>92</v>
      </c>
      <c r="C368" t="s">
        <v>2319</v>
      </c>
      <c r="D368" t="s">
        <v>3002</v>
      </c>
      <c r="E368">
        <v>1</v>
      </c>
      <c r="F368" s="218" t="s">
        <v>6117</v>
      </c>
      <c r="G368" t="s">
        <v>2656</v>
      </c>
      <c r="H368" t="s">
        <v>6209</v>
      </c>
      <c r="I368" t="s">
        <v>6210</v>
      </c>
      <c r="J368" t="s">
        <v>231</v>
      </c>
    </row>
    <row r="369" spans="1:10" ht="30.75">
      <c r="A369" s="217">
        <v>46276</v>
      </c>
      <c r="B369" t="s">
        <v>32</v>
      </c>
      <c r="C369" t="s">
        <v>6088</v>
      </c>
      <c r="D369" t="s">
        <v>3125</v>
      </c>
      <c r="E369">
        <v>2</v>
      </c>
      <c r="F369" s="218" t="s">
        <v>6151</v>
      </c>
      <c r="G369" t="s">
        <v>2667</v>
      </c>
      <c r="H369" t="s">
        <v>5961</v>
      </c>
      <c r="I369" t="s">
        <v>5962</v>
      </c>
      <c r="J369" t="s">
        <v>231</v>
      </c>
    </row>
    <row r="370" spans="1:10" ht="15">
      <c r="A370" s="217">
        <v>46276</v>
      </c>
      <c r="B370" t="s">
        <v>32</v>
      </c>
      <c r="C370" t="s">
        <v>6088</v>
      </c>
      <c r="D370" t="s">
        <v>3025</v>
      </c>
      <c r="E370">
        <v>1</v>
      </c>
      <c r="F370" s="218" t="s">
        <v>6124</v>
      </c>
      <c r="G370" t="s">
        <v>2667</v>
      </c>
      <c r="H370" t="s">
        <v>5961</v>
      </c>
      <c r="I370" t="s">
        <v>5962</v>
      </c>
      <c r="J370" t="s">
        <v>231</v>
      </c>
    </row>
    <row r="371" spans="1:10" ht="15">
      <c r="A371" s="217">
        <v>46276</v>
      </c>
      <c r="B371" t="s">
        <v>32</v>
      </c>
      <c r="C371" t="s">
        <v>6088</v>
      </c>
      <c r="D371" t="s">
        <v>1889</v>
      </c>
      <c r="E371">
        <v>1</v>
      </c>
      <c r="F371" s="218" t="s">
        <v>6125</v>
      </c>
      <c r="G371" t="s">
        <v>2667</v>
      </c>
      <c r="H371" t="s">
        <v>5961</v>
      </c>
      <c r="I371" t="s">
        <v>5962</v>
      </c>
      <c r="J371" t="s">
        <v>231</v>
      </c>
    </row>
    <row r="372" spans="1:10" ht="15">
      <c r="A372" s="217">
        <v>46276</v>
      </c>
      <c r="B372" t="s">
        <v>32</v>
      </c>
      <c r="C372" t="s">
        <v>6088</v>
      </c>
      <c r="D372" t="s">
        <v>217</v>
      </c>
      <c r="E372">
        <v>1</v>
      </c>
      <c r="F372" s="218" t="s">
        <v>6152</v>
      </c>
      <c r="G372" t="s">
        <v>2667</v>
      </c>
      <c r="H372" t="s">
        <v>5961</v>
      </c>
      <c r="I372" t="s">
        <v>5962</v>
      </c>
      <c r="J372" t="s">
        <v>231</v>
      </c>
    </row>
    <row r="373" spans="1:10" ht="15">
      <c r="A373" s="217">
        <v>46276</v>
      </c>
      <c r="B373" t="s">
        <v>32</v>
      </c>
      <c r="C373" t="s">
        <v>6088</v>
      </c>
      <c r="D373" t="s">
        <v>3388</v>
      </c>
      <c r="E373">
        <v>1</v>
      </c>
      <c r="F373" s="218" t="s">
        <v>6208</v>
      </c>
      <c r="G373" t="s">
        <v>2667</v>
      </c>
      <c r="H373" t="s">
        <v>5961</v>
      </c>
      <c r="I373" t="s">
        <v>5962</v>
      </c>
      <c r="J373" t="s">
        <v>231</v>
      </c>
    </row>
    <row r="374" spans="1:10" ht="15">
      <c r="A374" s="217">
        <v>46276</v>
      </c>
      <c r="B374" t="s">
        <v>55</v>
      </c>
      <c r="C374" t="s">
        <v>6088</v>
      </c>
      <c r="D374" t="s">
        <v>2839</v>
      </c>
      <c r="E374">
        <v>1</v>
      </c>
      <c r="F374" s="218" t="s">
        <v>6089</v>
      </c>
      <c r="G374" t="s">
        <v>2671</v>
      </c>
      <c r="H374" t="s">
        <v>5967</v>
      </c>
      <c r="I374" t="s">
        <v>5968</v>
      </c>
      <c r="J374" t="s">
        <v>575</v>
      </c>
    </row>
    <row r="375" spans="1:10" ht="15">
      <c r="A375" s="217">
        <v>46276</v>
      </c>
      <c r="B375" t="s">
        <v>55</v>
      </c>
      <c r="C375" t="s">
        <v>6088</v>
      </c>
      <c r="D375" t="s">
        <v>2844</v>
      </c>
      <c r="E375">
        <v>1</v>
      </c>
      <c r="F375" s="218" t="s">
        <v>6090</v>
      </c>
      <c r="G375" t="s">
        <v>2667</v>
      </c>
      <c r="H375" t="s">
        <v>5961</v>
      </c>
      <c r="I375" t="s">
        <v>5962</v>
      </c>
      <c r="J375" t="s">
        <v>231</v>
      </c>
    </row>
    <row r="376" spans="1:10" ht="76.5">
      <c r="A376" s="217">
        <v>46276</v>
      </c>
      <c r="B376" t="s">
        <v>55</v>
      </c>
      <c r="C376" t="s">
        <v>6088</v>
      </c>
      <c r="D376" t="s">
        <v>2847</v>
      </c>
      <c r="E376">
        <v>5</v>
      </c>
      <c r="F376" s="218" t="s">
        <v>6091</v>
      </c>
      <c r="G376" t="s">
        <v>2671</v>
      </c>
      <c r="H376" t="s">
        <v>5967</v>
      </c>
      <c r="I376" t="s">
        <v>5968</v>
      </c>
      <c r="J376" t="s">
        <v>575</v>
      </c>
    </row>
    <row r="377" spans="1:10" ht="45.75">
      <c r="A377" s="217">
        <v>46276</v>
      </c>
      <c r="B377" t="s">
        <v>55</v>
      </c>
      <c r="C377" t="s">
        <v>6088</v>
      </c>
      <c r="D377" t="s">
        <v>217</v>
      </c>
      <c r="E377">
        <v>3</v>
      </c>
      <c r="F377" s="218" t="s">
        <v>6153</v>
      </c>
      <c r="G377" t="s">
        <v>2667</v>
      </c>
      <c r="H377" t="s">
        <v>5961</v>
      </c>
      <c r="I377" t="s">
        <v>5962</v>
      </c>
      <c r="J377" t="s">
        <v>231</v>
      </c>
    </row>
    <row r="378" spans="1:10" ht="60.75">
      <c r="A378" s="217">
        <v>46276</v>
      </c>
      <c r="B378" t="s">
        <v>55</v>
      </c>
      <c r="C378" t="s">
        <v>6088</v>
      </c>
      <c r="D378" t="s">
        <v>3125</v>
      </c>
      <c r="E378">
        <v>4</v>
      </c>
      <c r="F378" s="218" t="s">
        <v>6154</v>
      </c>
      <c r="G378" t="s">
        <v>2667</v>
      </c>
      <c r="H378" t="s">
        <v>5961</v>
      </c>
      <c r="I378" t="s">
        <v>5962</v>
      </c>
      <c r="J378" t="s">
        <v>231</v>
      </c>
    </row>
    <row r="379" spans="1:10" ht="15">
      <c r="A379" s="217">
        <v>46276</v>
      </c>
      <c r="B379" t="s">
        <v>55</v>
      </c>
      <c r="C379" t="s">
        <v>6088</v>
      </c>
      <c r="D379" t="s">
        <v>3144</v>
      </c>
      <c r="E379">
        <v>1</v>
      </c>
      <c r="F379" s="218" t="s">
        <v>6155</v>
      </c>
      <c r="G379" t="s">
        <v>2667</v>
      </c>
      <c r="H379" t="s">
        <v>5961</v>
      </c>
      <c r="I379" t="s">
        <v>5962</v>
      </c>
      <c r="J379" t="s">
        <v>231</v>
      </c>
    </row>
    <row r="380" spans="1:10" ht="106.5">
      <c r="A380" s="217">
        <v>46276</v>
      </c>
      <c r="B380" t="s">
        <v>59</v>
      </c>
      <c r="C380" t="s">
        <v>6088</v>
      </c>
      <c r="D380" t="s">
        <v>217</v>
      </c>
      <c r="E380">
        <v>7</v>
      </c>
      <c r="F380" s="218" t="s">
        <v>6156</v>
      </c>
      <c r="G380" t="s">
        <v>2667</v>
      </c>
      <c r="H380" t="s">
        <v>5961</v>
      </c>
      <c r="I380" t="s">
        <v>5962</v>
      </c>
      <c r="J380" t="s">
        <v>231</v>
      </c>
    </row>
    <row r="381" spans="1:10" ht="15">
      <c r="A381" s="217">
        <v>46276</v>
      </c>
      <c r="B381" t="s">
        <v>59</v>
      </c>
      <c r="C381" t="s">
        <v>6088</v>
      </c>
      <c r="D381" t="s">
        <v>3154</v>
      </c>
      <c r="E381">
        <v>1</v>
      </c>
      <c r="F381" s="218" t="s">
        <v>6157</v>
      </c>
      <c r="G381" t="s">
        <v>2667</v>
      </c>
      <c r="H381" t="s">
        <v>5961</v>
      </c>
      <c r="I381" t="s">
        <v>5962</v>
      </c>
      <c r="J381" t="s">
        <v>231</v>
      </c>
    </row>
    <row r="382" spans="1:10" ht="15">
      <c r="A382" s="217">
        <v>46276</v>
      </c>
      <c r="B382" t="s">
        <v>59</v>
      </c>
      <c r="C382" t="s">
        <v>6088</v>
      </c>
      <c r="D382" t="s">
        <v>3157</v>
      </c>
      <c r="E382">
        <v>1</v>
      </c>
      <c r="F382" s="218" t="s">
        <v>6158</v>
      </c>
      <c r="G382" t="s">
        <v>2667</v>
      </c>
      <c r="H382" t="s">
        <v>5961</v>
      </c>
      <c r="I382" t="s">
        <v>5962</v>
      </c>
      <c r="J382" t="s">
        <v>231</v>
      </c>
    </row>
    <row r="383" spans="1:10" ht="15">
      <c r="A383" s="217">
        <v>46276</v>
      </c>
      <c r="B383" t="s">
        <v>59</v>
      </c>
      <c r="C383" t="s">
        <v>6088</v>
      </c>
      <c r="D383" t="s">
        <v>3125</v>
      </c>
      <c r="E383">
        <v>1</v>
      </c>
      <c r="F383" s="218" t="s">
        <v>6159</v>
      </c>
      <c r="G383" t="s">
        <v>2667</v>
      </c>
      <c r="H383" t="s">
        <v>5961</v>
      </c>
      <c r="I383" t="s">
        <v>5962</v>
      </c>
      <c r="J383" t="s">
        <v>231</v>
      </c>
    </row>
    <row r="384" spans="1:10" ht="30.75">
      <c r="A384" s="217">
        <v>46276</v>
      </c>
      <c r="B384" t="s">
        <v>70</v>
      </c>
      <c r="C384" t="s">
        <v>6088</v>
      </c>
      <c r="D384" t="s">
        <v>3125</v>
      </c>
      <c r="E384">
        <v>2</v>
      </c>
      <c r="F384" s="218" t="s">
        <v>6160</v>
      </c>
      <c r="G384" t="s">
        <v>2667</v>
      </c>
      <c r="H384" t="s">
        <v>5961</v>
      </c>
      <c r="I384" t="s">
        <v>5962</v>
      </c>
      <c r="J384" t="s">
        <v>231</v>
      </c>
    </row>
    <row r="385" spans="1:10" ht="15">
      <c r="A385" s="217">
        <v>46276</v>
      </c>
      <c r="B385" t="s">
        <v>70</v>
      </c>
      <c r="C385" t="s">
        <v>6088</v>
      </c>
      <c r="D385" t="s">
        <v>3176</v>
      </c>
      <c r="E385">
        <v>1</v>
      </c>
      <c r="F385" s="218" t="s">
        <v>6161</v>
      </c>
      <c r="G385" t="s">
        <v>2667</v>
      </c>
      <c r="H385" t="s">
        <v>5961</v>
      </c>
      <c r="I385" t="s">
        <v>5962</v>
      </c>
      <c r="J385" t="s">
        <v>231</v>
      </c>
    </row>
    <row r="386" spans="1:10" ht="45.75">
      <c r="A386" s="217">
        <v>46276</v>
      </c>
      <c r="B386" t="s">
        <v>70</v>
      </c>
      <c r="C386" t="s">
        <v>6088</v>
      </c>
      <c r="D386" t="s">
        <v>2847</v>
      </c>
      <c r="E386">
        <v>3</v>
      </c>
      <c r="F386" s="218" t="s">
        <v>6095</v>
      </c>
      <c r="G386" t="s">
        <v>2671</v>
      </c>
      <c r="H386" t="s">
        <v>5967</v>
      </c>
      <c r="I386" t="s">
        <v>5968</v>
      </c>
      <c r="J386" t="s">
        <v>575</v>
      </c>
    </row>
    <row r="387" spans="1:10" ht="30.75">
      <c r="A387" s="217">
        <v>46276</v>
      </c>
      <c r="B387" t="s">
        <v>70</v>
      </c>
      <c r="C387" t="s">
        <v>6088</v>
      </c>
      <c r="D387" t="s">
        <v>217</v>
      </c>
      <c r="E387">
        <v>2</v>
      </c>
      <c r="F387" s="218" t="s">
        <v>6162</v>
      </c>
      <c r="G387" t="s">
        <v>2667</v>
      </c>
      <c r="H387" t="s">
        <v>5961</v>
      </c>
      <c r="I387" t="s">
        <v>5962</v>
      </c>
      <c r="J387" t="s">
        <v>231</v>
      </c>
    </row>
    <row r="388" spans="1:10" ht="15">
      <c r="A388" s="217">
        <v>46276</v>
      </c>
      <c r="B388" t="s">
        <v>70</v>
      </c>
      <c r="C388" t="s">
        <v>6088</v>
      </c>
      <c r="D388" t="s">
        <v>2897</v>
      </c>
      <c r="E388">
        <v>1</v>
      </c>
      <c r="F388" s="218" t="s">
        <v>6097</v>
      </c>
      <c r="G388" t="s">
        <v>2667</v>
      </c>
      <c r="H388" t="s">
        <v>5961</v>
      </c>
      <c r="I388" t="s">
        <v>5962</v>
      </c>
      <c r="J388" t="s">
        <v>231</v>
      </c>
    </row>
    <row r="389" spans="1:10" ht="15">
      <c r="A389" s="217">
        <v>46276</v>
      </c>
      <c r="B389" t="s">
        <v>70</v>
      </c>
      <c r="C389" t="s">
        <v>6088</v>
      </c>
      <c r="D389" t="s">
        <v>3054</v>
      </c>
      <c r="E389">
        <v>1</v>
      </c>
      <c r="F389" s="218" t="s">
        <v>6132</v>
      </c>
      <c r="G389" t="s">
        <v>2667</v>
      </c>
      <c r="H389" t="s">
        <v>5961</v>
      </c>
      <c r="I389" t="s">
        <v>5962</v>
      </c>
      <c r="J389" t="s">
        <v>231</v>
      </c>
    </row>
    <row r="390" spans="1:10" ht="76.5">
      <c r="A390" s="217">
        <v>46276</v>
      </c>
      <c r="B390" t="s">
        <v>106</v>
      </c>
      <c r="C390" t="s">
        <v>6088</v>
      </c>
      <c r="D390" t="s">
        <v>217</v>
      </c>
      <c r="E390">
        <v>5</v>
      </c>
      <c r="F390" s="218" t="s">
        <v>6163</v>
      </c>
      <c r="G390" t="s">
        <v>2667</v>
      </c>
      <c r="H390" t="s">
        <v>5961</v>
      </c>
      <c r="I390" t="s">
        <v>5962</v>
      </c>
      <c r="J390" t="s">
        <v>231</v>
      </c>
    </row>
    <row r="391" spans="1:10" ht="30.75">
      <c r="A391" s="217">
        <v>46276</v>
      </c>
      <c r="B391" t="s">
        <v>106</v>
      </c>
      <c r="C391" t="s">
        <v>6088</v>
      </c>
      <c r="D391" t="s">
        <v>2847</v>
      </c>
      <c r="E391">
        <v>2</v>
      </c>
      <c r="F391" s="218" t="s">
        <v>6100</v>
      </c>
      <c r="G391" t="s">
        <v>2671</v>
      </c>
      <c r="H391" t="s">
        <v>5967</v>
      </c>
      <c r="I391" t="s">
        <v>5968</v>
      </c>
      <c r="J391" t="s">
        <v>575</v>
      </c>
    </row>
    <row r="392" spans="1:10" ht="60.75">
      <c r="A392" s="217">
        <v>46276</v>
      </c>
      <c r="B392" t="s">
        <v>106</v>
      </c>
      <c r="C392" t="s">
        <v>6088</v>
      </c>
      <c r="D392" t="s">
        <v>3125</v>
      </c>
      <c r="E392">
        <v>4</v>
      </c>
      <c r="F392" s="218" t="s">
        <v>6164</v>
      </c>
      <c r="G392" t="s">
        <v>2667</v>
      </c>
      <c r="H392" t="s">
        <v>5961</v>
      </c>
      <c r="I392" t="s">
        <v>5962</v>
      </c>
      <c r="J392" t="s">
        <v>231</v>
      </c>
    </row>
    <row r="393" spans="1:10" ht="15">
      <c r="A393" s="217">
        <v>46276</v>
      </c>
      <c r="B393" t="s">
        <v>106</v>
      </c>
      <c r="C393" t="s">
        <v>6088</v>
      </c>
      <c r="D393" t="s">
        <v>3195</v>
      </c>
      <c r="E393">
        <v>1</v>
      </c>
      <c r="F393" s="218" t="s">
        <v>6165</v>
      </c>
      <c r="G393" t="s">
        <v>2667</v>
      </c>
      <c r="H393" t="s">
        <v>5961</v>
      </c>
      <c r="I393" t="s">
        <v>5962</v>
      </c>
      <c r="J393" t="s">
        <v>231</v>
      </c>
    </row>
    <row r="394" spans="1:10" ht="15">
      <c r="A394" s="217">
        <v>46276</v>
      </c>
      <c r="B394" t="s">
        <v>106</v>
      </c>
      <c r="C394" t="s">
        <v>6088</v>
      </c>
      <c r="D394" t="s">
        <v>3200</v>
      </c>
      <c r="E394">
        <v>1</v>
      </c>
      <c r="F394" s="218" t="s">
        <v>6166</v>
      </c>
      <c r="G394" t="s">
        <v>2667</v>
      </c>
      <c r="H394" t="s">
        <v>5961</v>
      </c>
      <c r="I394" t="s">
        <v>5962</v>
      </c>
      <c r="J394" t="s">
        <v>231</v>
      </c>
    </row>
    <row r="395" spans="1:10" ht="15">
      <c r="A395" s="217">
        <v>46276</v>
      </c>
      <c r="B395" t="s">
        <v>106</v>
      </c>
      <c r="C395" t="s">
        <v>6088</v>
      </c>
      <c r="D395" t="s">
        <v>3066</v>
      </c>
      <c r="E395">
        <v>1</v>
      </c>
      <c r="F395" s="218" t="s">
        <v>3065</v>
      </c>
      <c r="G395" t="s">
        <v>2667</v>
      </c>
      <c r="H395" t="s">
        <v>5961</v>
      </c>
      <c r="I395" t="s">
        <v>5962</v>
      </c>
      <c r="J395" t="s">
        <v>231</v>
      </c>
    </row>
    <row r="396" spans="1:10" ht="152.25">
      <c r="A396" s="217">
        <v>46276</v>
      </c>
      <c r="B396" t="s">
        <v>72</v>
      </c>
      <c r="C396" t="s">
        <v>6088</v>
      </c>
      <c r="D396" t="s">
        <v>3125</v>
      </c>
      <c r="E396">
        <v>10</v>
      </c>
      <c r="F396" s="218" t="s">
        <v>6167</v>
      </c>
      <c r="G396" t="s">
        <v>2667</v>
      </c>
      <c r="H396" t="s">
        <v>5961</v>
      </c>
      <c r="I396" t="s">
        <v>5962</v>
      </c>
      <c r="J396" t="s">
        <v>231</v>
      </c>
    </row>
    <row r="397" spans="1:10" ht="60.75">
      <c r="A397" s="217">
        <v>46276</v>
      </c>
      <c r="B397" t="s">
        <v>72</v>
      </c>
      <c r="C397" t="s">
        <v>6088</v>
      </c>
      <c r="D397" t="s">
        <v>217</v>
      </c>
      <c r="E397">
        <v>4</v>
      </c>
      <c r="F397" s="218" t="s">
        <v>6168</v>
      </c>
      <c r="G397" t="s">
        <v>2667</v>
      </c>
      <c r="H397" t="s">
        <v>5961</v>
      </c>
      <c r="I397" t="s">
        <v>5962</v>
      </c>
      <c r="J397" t="s">
        <v>231</v>
      </c>
    </row>
    <row r="398" spans="1:10" ht="15">
      <c r="A398" s="217">
        <v>46276</v>
      </c>
      <c r="B398" t="s">
        <v>72</v>
      </c>
      <c r="C398" t="s">
        <v>6088</v>
      </c>
      <c r="D398" t="s">
        <v>2922</v>
      </c>
      <c r="E398">
        <v>1</v>
      </c>
      <c r="F398" s="218" t="s">
        <v>6104</v>
      </c>
      <c r="G398" t="s">
        <v>2671</v>
      </c>
      <c r="H398" t="s">
        <v>5967</v>
      </c>
      <c r="I398" t="s">
        <v>5968</v>
      </c>
      <c r="J398" t="s">
        <v>575</v>
      </c>
    </row>
    <row r="399" spans="1:10" ht="15">
      <c r="A399" s="217">
        <v>46276</v>
      </c>
      <c r="B399" t="s">
        <v>72</v>
      </c>
      <c r="C399" t="s">
        <v>6088</v>
      </c>
      <c r="D399" t="s">
        <v>2847</v>
      </c>
      <c r="E399">
        <v>1</v>
      </c>
      <c r="F399" s="218" t="s">
        <v>6105</v>
      </c>
      <c r="G399" t="s">
        <v>2671</v>
      </c>
      <c r="H399" t="s">
        <v>5967</v>
      </c>
      <c r="I399" t="s">
        <v>5968</v>
      </c>
      <c r="J399" t="s">
        <v>575</v>
      </c>
    </row>
    <row r="400" spans="1:10" ht="15">
      <c r="A400" s="217">
        <v>46276</v>
      </c>
      <c r="B400" t="s">
        <v>72</v>
      </c>
      <c r="C400" t="s">
        <v>6088</v>
      </c>
      <c r="D400" t="s">
        <v>3083</v>
      </c>
      <c r="E400">
        <v>1</v>
      </c>
      <c r="F400" s="218" t="s">
        <v>6137</v>
      </c>
      <c r="G400" t="s">
        <v>2667</v>
      </c>
      <c r="H400" t="s">
        <v>5961</v>
      </c>
      <c r="I400" t="s">
        <v>5962</v>
      </c>
      <c r="J400" t="s">
        <v>231</v>
      </c>
    </row>
    <row r="401" spans="1:10" ht="121.5">
      <c r="A401" s="217">
        <v>46276</v>
      </c>
      <c r="B401" t="s">
        <v>78</v>
      </c>
      <c r="C401" t="s">
        <v>6088</v>
      </c>
      <c r="D401" t="s">
        <v>217</v>
      </c>
      <c r="E401">
        <v>8</v>
      </c>
      <c r="F401" s="218" t="s">
        <v>6169</v>
      </c>
      <c r="G401" t="s">
        <v>2667</v>
      </c>
      <c r="H401" t="s">
        <v>5961</v>
      </c>
      <c r="I401" t="s">
        <v>5962</v>
      </c>
      <c r="J401" t="s">
        <v>231</v>
      </c>
    </row>
    <row r="402" spans="1:10" ht="60.75">
      <c r="A402" s="217">
        <v>46276</v>
      </c>
      <c r="B402" t="s">
        <v>78</v>
      </c>
      <c r="C402" t="s">
        <v>6088</v>
      </c>
      <c r="D402" t="s">
        <v>3125</v>
      </c>
      <c r="E402">
        <v>4</v>
      </c>
      <c r="F402" s="218" t="s">
        <v>6170</v>
      </c>
      <c r="G402" t="s">
        <v>2667</v>
      </c>
      <c r="H402" t="s">
        <v>5961</v>
      </c>
      <c r="I402" t="s">
        <v>5962</v>
      </c>
      <c r="J402" t="s">
        <v>231</v>
      </c>
    </row>
    <row r="403" spans="1:10" ht="15">
      <c r="A403" s="217">
        <v>46276</v>
      </c>
      <c r="B403" t="s">
        <v>78</v>
      </c>
      <c r="C403" t="s">
        <v>6088</v>
      </c>
      <c r="D403" t="s">
        <v>2935</v>
      </c>
      <c r="E403">
        <v>1</v>
      </c>
      <c r="F403" s="218" t="s">
        <v>6171</v>
      </c>
      <c r="G403" t="s">
        <v>2667</v>
      </c>
      <c r="H403" t="s">
        <v>5961</v>
      </c>
      <c r="I403" t="s">
        <v>5962</v>
      </c>
      <c r="J403" t="s">
        <v>231</v>
      </c>
    </row>
    <row r="404" spans="1:10" ht="15">
      <c r="A404" s="217">
        <v>46276</v>
      </c>
      <c r="B404" t="s">
        <v>78</v>
      </c>
      <c r="C404" t="s">
        <v>6088</v>
      </c>
      <c r="D404" t="s">
        <v>3257</v>
      </c>
      <c r="E404">
        <v>1</v>
      </c>
      <c r="F404" s="218" t="s">
        <v>6172</v>
      </c>
      <c r="G404" t="s">
        <v>2667</v>
      </c>
      <c r="H404" t="s">
        <v>5961</v>
      </c>
      <c r="I404" t="s">
        <v>5962</v>
      </c>
      <c r="J404" t="s">
        <v>231</v>
      </c>
    </row>
    <row r="405" spans="1:10" ht="106.5">
      <c r="A405" s="217">
        <v>46276</v>
      </c>
      <c r="B405" t="s">
        <v>97</v>
      </c>
      <c r="C405" t="s">
        <v>6088</v>
      </c>
      <c r="D405" t="s">
        <v>217</v>
      </c>
      <c r="E405">
        <v>7</v>
      </c>
      <c r="F405" s="218" t="s">
        <v>6173</v>
      </c>
      <c r="G405" t="s">
        <v>2667</v>
      </c>
      <c r="H405" t="s">
        <v>5961</v>
      </c>
      <c r="I405" t="s">
        <v>5962</v>
      </c>
      <c r="J405" t="s">
        <v>231</v>
      </c>
    </row>
    <row r="406" spans="1:10" ht="76.5">
      <c r="A406" s="217">
        <v>46276</v>
      </c>
      <c r="B406" t="s">
        <v>97</v>
      </c>
      <c r="C406" t="s">
        <v>6088</v>
      </c>
      <c r="D406" t="s">
        <v>3125</v>
      </c>
      <c r="E406">
        <v>5</v>
      </c>
      <c r="F406" s="218" t="s">
        <v>6174</v>
      </c>
      <c r="G406" t="s">
        <v>2667</v>
      </c>
      <c r="H406" t="s">
        <v>5961</v>
      </c>
      <c r="I406" t="s">
        <v>5962</v>
      </c>
      <c r="J406" t="s">
        <v>231</v>
      </c>
    </row>
    <row r="407" spans="1:10" ht="30.75">
      <c r="A407" s="217">
        <v>46276</v>
      </c>
      <c r="B407" t="s">
        <v>97</v>
      </c>
      <c r="C407" t="s">
        <v>6088</v>
      </c>
      <c r="D407" t="s">
        <v>3269</v>
      </c>
      <c r="E407">
        <v>2</v>
      </c>
      <c r="F407" s="218" t="s">
        <v>6175</v>
      </c>
      <c r="G407" t="s">
        <v>2667</v>
      </c>
      <c r="H407" t="s">
        <v>5961</v>
      </c>
      <c r="I407" t="s">
        <v>5962</v>
      </c>
      <c r="J407" t="s">
        <v>231</v>
      </c>
    </row>
    <row r="408" spans="1:10" ht="15">
      <c r="A408" s="217">
        <v>46276</v>
      </c>
      <c r="B408" t="s">
        <v>97</v>
      </c>
      <c r="C408" t="s">
        <v>6088</v>
      </c>
      <c r="D408" t="s">
        <v>2839</v>
      </c>
      <c r="E408">
        <v>1</v>
      </c>
      <c r="F408" s="218" t="s">
        <v>6106</v>
      </c>
      <c r="G408" t="s">
        <v>2671</v>
      </c>
      <c r="H408" t="s">
        <v>5967</v>
      </c>
      <c r="I408" t="s">
        <v>5968</v>
      </c>
      <c r="J408" t="s">
        <v>575</v>
      </c>
    </row>
    <row r="409" spans="1:10" ht="15">
      <c r="A409" s="217">
        <v>46276</v>
      </c>
      <c r="B409" t="s">
        <v>14</v>
      </c>
      <c r="C409" t="s">
        <v>6088</v>
      </c>
      <c r="D409" t="s">
        <v>1333</v>
      </c>
      <c r="E409">
        <v>1</v>
      </c>
      <c r="F409" s="218" t="s">
        <v>6109</v>
      </c>
      <c r="G409" t="s">
        <v>2669</v>
      </c>
      <c r="H409" t="s">
        <v>5965</v>
      </c>
      <c r="I409" t="s">
        <v>5966</v>
      </c>
      <c r="J409" t="s">
        <v>217</v>
      </c>
    </row>
    <row r="410" spans="1:10" ht="15">
      <c r="A410" s="217">
        <v>46276</v>
      </c>
      <c r="B410" t="s">
        <v>14</v>
      </c>
      <c r="C410" t="s">
        <v>6088</v>
      </c>
      <c r="D410" t="s">
        <v>2959</v>
      </c>
      <c r="E410">
        <v>1</v>
      </c>
      <c r="F410" s="218" t="s">
        <v>2958</v>
      </c>
      <c r="G410" t="s">
        <v>2667</v>
      </c>
      <c r="H410" t="s">
        <v>5961</v>
      </c>
      <c r="I410" t="s">
        <v>5962</v>
      </c>
      <c r="J410" t="s">
        <v>231</v>
      </c>
    </row>
    <row r="411" spans="1:10" ht="15">
      <c r="A411" s="217">
        <v>46276</v>
      </c>
      <c r="B411" t="s">
        <v>14</v>
      </c>
      <c r="C411" t="s">
        <v>6088</v>
      </c>
      <c r="D411" t="s">
        <v>3125</v>
      </c>
      <c r="E411">
        <v>1</v>
      </c>
      <c r="F411" s="218" t="s">
        <v>6176</v>
      </c>
      <c r="G411" t="s">
        <v>2667</v>
      </c>
      <c r="H411" t="s">
        <v>5961</v>
      </c>
      <c r="I411" t="s">
        <v>5962</v>
      </c>
      <c r="J411" t="s">
        <v>231</v>
      </c>
    </row>
    <row r="412" spans="1:10" ht="15">
      <c r="A412" s="217">
        <v>46276</v>
      </c>
      <c r="B412" t="s">
        <v>14</v>
      </c>
      <c r="C412" t="s">
        <v>6088</v>
      </c>
      <c r="D412" t="s">
        <v>217</v>
      </c>
      <c r="E412">
        <v>1</v>
      </c>
      <c r="F412" s="218" t="s">
        <v>3293</v>
      </c>
      <c r="G412" t="s">
        <v>2667</v>
      </c>
      <c r="H412" t="s">
        <v>5961</v>
      </c>
      <c r="I412" t="s">
        <v>5962</v>
      </c>
      <c r="J412" t="s">
        <v>231</v>
      </c>
    </row>
    <row r="413" spans="1:10" ht="60.75">
      <c r="A413" s="217">
        <v>46276</v>
      </c>
      <c r="B413" t="s">
        <v>7</v>
      </c>
      <c r="C413" t="s">
        <v>6088</v>
      </c>
      <c r="D413" t="s">
        <v>217</v>
      </c>
      <c r="E413">
        <v>4</v>
      </c>
      <c r="F413" s="218" t="s">
        <v>6177</v>
      </c>
      <c r="G413" t="s">
        <v>2667</v>
      </c>
      <c r="H413" t="s">
        <v>5961</v>
      </c>
      <c r="I413" t="s">
        <v>5962</v>
      </c>
      <c r="J413" t="s">
        <v>231</v>
      </c>
    </row>
    <row r="414" spans="1:10" ht="30.75">
      <c r="A414" s="217">
        <v>46276</v>
      </c>
      <c r="B414" t="s">
        <v>4398</v>
      </c>
      <c r="C414" t="s">
        <v>6088</v>
      </c>
      <c r="D414" t="s">
        <v>217</v>
      </c>
      <c r="E414">
        <v>2</v>
      </c>
      <c r="F414" s="218" t="s">
        <v>6178</v>
      </c>
      <c r="G414" t="s">
        <v>2667</v>
      </c>
      <c r="H414" t="s">
        <v>5961</v>
      </c>
      <c r="I414" t="s">
        <v>5962</v>
      </c>
      <c r="J414" t="s">
        <v>231</v>
      </c>
    </row>
    <row r="415" spans="1:10" ht="15">
      <c r="A415" s="217">
        <v>46276</v>
      </c>
      <c r="B415" t="s">
        <v>4398</v>
      </c>
      <c r="C415" t="s">
        <v>6088</v>
      </c>
      <c r="D415" t="s">
        <v>3305</v>
      </c>
      <c r="E415">
        <v>1</v>
      </c>
      <c r="F415" s="218" t="s">
        <v>6179</v>
      </c>
      <c r="G415" t="s">
        <v>2667</v>
      </c>
      <c r="H415" t="s">
        <v>5961</v>
      </c>
      <c r="I415" t="s">
        <v>5962</v>
      </c>
      <c r="J415" t="s">
        <v>231</v>
      </c>
    </row>
    <row r="416" spans="1:10" ht="15">
      <c r="A416" s="217">
        <v>46276</v>
      </c>
      <c r="B416" t="s">
        <v>4398</v>
      </c>
      <c r="C416" t="s">
        <v>6088</v>
      </c>
      <c r="D416" t="s">
        <v>3257</v>
      </c>
      <c r="E416">
        <v>1</v>
      </c>
      <c r="F416" s="218" t="s">
        <v>6180</v>
      </c>
      <c r="G416" t="s">
        <v>2667</v>
      </c>
      <c r="H416" t="s">
        <v>5961</v>
      </c>
      <c r="I416" t="s">
        <v>5962</v>
      </c>
      <c r="J416" t="s">
        <v>231</v>
      </c>
    </row>
    <row r="417" spans="1:10" ht="15">
      <c r="A417" s="217">
        <v>46276</v>
      </c>
      <c r="B417" t="s">
        <v>47</v>
      </c>
      <c r="C417" t="s">
        <v>6088</v>
      </c>
      <c r="D417" t="s">
        <v>3312</v>
      </c>
      <c r="E417">
        <v>1</v>
      </c>
      <c r="F417" s="218" t="s">
        <v>6181</v>
      </c>
      <c r="G417" t="s">
        <v>2667</v>
      </c>
      <c r="H417" t="s">
        <v>5961</v>
      </c>
      <c r="I417" t="s">
        <v>5962</v>
      </c>
      <c r="J417" t="s">
        <v>231</v>
      </c>
    </row>
    <row r="418" spans="1:10" ht="15">
      <c r="A418" s="217">
        <v>46276</v>
      </c>
      <c r="B418" t="s">
        <v>47</v>
      </c>
      <c r="C418" t="s">
        <v>6088</v>
      </c>
      <c r="D418" t="s">
        <v>3315</v>
      </c>
      <c r="E418">
        <v>1</v>
      </c>
      <c r="F418" s="218" t="s">
        <v>6182</v>
      </c>
      <c r="G418" t="s">
        <v>2667</v>
      </c>
      <c r="H418" t="s">
        <v>5961</v>
      </c>
      <c r="I418" t="s">
        <v>5962</v>
      </c>
      <c r="J418" t="s">
        <v>231</v>
      </c>
    </row>
    <row r="419" spans="1:10" ht="60.75">
      <c r="A419" s="217">
        <v>46276</v>
      </c>
      <c r="B419" t="s">
        <v>47</v>
      </c>
      <c r="C419" t="s">
        <v>6088</v>
      </c>
      <c r="D419" t="s">
        <v>217</v>
      </c>
      <c r="E419">
        <v>4</v>
      </c>
      <c r="F419" s="218" t="s">
        <v>6183</v>
      </c>
      <c r="G419" t="s">
        <v>2667</v>
      </c>
      <c r="H419" t="s">
        <v>5961</v>
      </c>
      <c r="I419" t="s">
        <v>5962</v>
      </c>
      <c r="J419" t="s">
        <v>231</v>
      </c>
    </row>
    <row r="420" spans="1:10" ht="45.75">
      <c r="A420" s="217">
        <v>46276</v>
      </c>
      <c r="B420" t="s">
        <v>60</v>
      </c>
      <c r="C420" t="s">
        <v>6088</v>
      </c>
      <c r="D420" t="s">
        <v>217</v>
      </c>
      <c r="E420">
        <v>3</v>
      </c>
      <c r="F420" s="218" t="s">
        <v>6184</v>
      </c>
      <c r="G420" t="s">
        <v>2667</v>
      </c>
      <c r="H420" t="s">
        <v>5961</v>
      </c>
      <c r="I420" t="s">
        <v>5962</v>
      </c>
      <c r="J420" t="s">
        <v>231</v>
      </c>
    </row>
    <row r="421" spans="1:10" ht="60.75">
      <c r="A421" s="217">
        <v>46276</v>
      </c>
      <c r="B421" t="s">
        <v>60</v>
      </c>
      <c r="C421" t="s">
        <v>6088</v>
      </c>
      <c r="D421" t="s">
        <v>2847</v>
      </c>
      <c r="E421">
        <v>4</v>
      </c>
      <c r="F421" s="218" t="s">
        <v>6110</v>
      </c>
      <c r="G421" t="s">
        <v>2671</v>
      </c>
      <c r="H421" t="s">
        <v>5969</v>
      </c>
      <c r="I421" t="s">
        <v>5970</v>
      </c>
      <c r="J421" t="s">
        <v>2675</v>
      </c>
    </row>
    <row r="422" spans="1:10" ht="45.75">
      <c r="A422" s="217">
        <v>46276</v>
      </c>
      <c r="B422" t="s">
        <v>54</v>
      </c>
      <c r="C422" t="s">
        <v>6088</v>
      </c>
      <c r="D422" t="s">
        <v>217</v>
      </c>
      <c r="E422">
        <v>3</v>
      </c>
      <c r="F422" s="218" t="s">
        <v>6185</v>
      </c>
      <c r="G422" t="s">
        <v>2667</v>
      </c>
      <c r="H422" t="s">
        <v>5961</v>
      </c>
      <c r="I422" t="s">
        <v>5962</v>
      </c>
      <c r="J422" t="s">
        <v>231</v>
      </c>
    </row>
    <row r="423" spans="1:10" ht="15">
      <c r="A423" s="217">
        <v>46276</v>
      </c>
      <c r="B423" t="s">
        <v>54</v>
      </c>
      <c r="C423" t="s">
        <v>6088</v>
      </c>
      <c r="D423" t="s">
        <v>3312</v>
      </c>
      <c r="E423">
        <v>1</v>
      </c>
      <c r="F423" s="218" t="s">
        <v>6186</v>
      </c>
      <c r="G423" t="s">
        <v>2667</v>
      </c>
      <c r="H423" t="s">
        <v>5961</v>
      </c>
      <c r="I423" t="s">
        <v>5962</v>
      </c>
      <c r="J423" t="s">
        <v>231</v>
      </c>
    </row>
    <row r="424" spans="1:10" ht="15">
      <c r="A424" s="217">
        <v>46276</v>
      </c>
      <c r="B424" t="s">
        <v>54</v>
      </c>
      <c r="C424" t="s">
        <v>6088</v>
      </c>
      <c r="D424" t="s">
        <v>3332</v>
      </c>
      <c r="E424">
        <v>1</v>
      </c>
      <c r="F424" s="218" t="s">
        <v>6187</v>
      </c>
      <c r="G424" t="s">
        <v>2667</v>
      </c>
      <c r="H424" t="s">
        <v>5961</v>
      </c>
      <c r="I424" t="s">
        <v>5962</v>
      </c>
      <c r="J424" t="s">
        <v>231</v>
      </c>
    </row>
    <row r="425" spans="1:10" ht="15">
      <c r="A425" s="217">
        <v>46276</v>
      </c>
      <c r="B425" t="s">
        <v>54</v>
      </c>
      <c r="C425" t="s">
        <v>6088</v>
      </c>
      <c r="D425" t="s">
        <v>3335</v>
      </c>
      <c r="E425">
        <v>1</v>
      </c>
      <c r="F425" s="218" t="s">
        <v>6188</v>
      </c>
      <c r="G425" t="s">
        <v>2667</v>
      </c>
      <c r="H425" t="s">
        <v>5961</v>
      </c>
      <c r="I425" t="s">
        <v>5962</v>
      </c>
      <c r="J425" t="s">
        <v>231</v>
      </c>
    </row>
    <row r="426" spans="1:10" ht="45.75">
      <c r="A426" s="217">
        <v>46276</v>
      </c>
      <c r="B426" t="s">
        <v>54</v>
      </c>
      <c r="C426" t="s">
        <v>6088</v>
      </c>
      <c r="D426" t="s">
        <v>2847</v>
      </c>
      <c r="E426">
        <v>3</v>
      </c>
      <c r="F426" s="218" t="s">
        <v>6111</v>
      </c>
      <c r="G426" t="s">
        <v>2671</v>
      </c>
      <c r="H426" t="s">
        <v>5969</v>
      </c>
      <c r="I426" t="s">
        <v>5970</v>
      </c>
      <c r="J426" t="s">
        <v>2675</v>
      </c>
    </row>
    <row r="427" spans="1:10" ht="15">
      <c r="A427" s="217">
        <v>46276</v>
      </c>
      <c r="B427" t="s">
        <v>54</v>
      </c>
      <c r="C427" t="s">
        <v>6088</v>
      </c>
      <c r="D427" t="s">
        <v>3125</v>
      </c>
      <c r="E427">
        <v>1</v>
      </c>
      <c r="F427" s="218" t="s">
        <v>6189</v>
      </c>
      <c r="G427" t="s">
        <v>2667</v>
      </c>
      <c r="H427" t="s">
        <v>5961</v>
      </c>
      <c r="I427" t="s">
        <v>5962</v>
      </c>
      <c r="J427" t="s">
        <v>231</v>
      </c>
    </row>
    <row r="428" spans="1:10" ht="45.75">
      <c r="A428" s="217">
        <v>46276</v>
      </c>
      <c r="B428" t="s">
        <v>73</v>
      </c>
      <c r="C428" t="s">
        <v>6088</v>
      </c>
      <c r="D428" t="s">
        <v>3125</v>
      </c>
      <c r="E428">
        <v>3</v>
      </c>
      <c r="F428" s="218" t="s">
        <v>6191</v>
      </c>
      <c r="G428" t="s">
        <v>2667</v>
      </c>
      <c r="H428" t="s">
        <v>5961</v>
      </c>
      <c r="I428" t="s">
        <v>5962</v>
      </c>
      <c r="J428" t="s">
        <v>231</v>
      </c>
    </row>
    <row r="429" spans="1:10" ht="15">
      <c r="A429" s="217">
        <v>46276</v>
      </c>
      <c r="B429" t="s">
        <v>73</v>
      </c>
      <c r="C429" t="s">
        <v>6088</v>
      </c>
      <c r="D429" t="s">
        <v>3106</v>
      </c>
      <c r="E429">
        <v>1</v>
      </c>
      <c r="F429" s="218" t="s">
        <v>6144</v>
      </c>
      <c r="G429" t="s">
        <v>2667</v>
      </c>
      <c r="H429" t="s">
        <v>5961</v>
      </c>
      <c r="I429" t="s">
        <v>5962</v>
      </c>
      <c r="J429" t="s">
        <v>231</v>
      </c>
    </row>
    <row r="430" spans="1:10" ht="60.75">
      <c r="A430" s="217">
        <v>46276</v>
      </c>
      <c r="B430" t="s">
        <v>73</v>
      </c>
      <c r="C430" t="s">
        <v>6088</v>
      </c>
      <c r="D430" t="s">
        <v>217</v>
      </c>
      <c r="E430">
        <v>4</v>
      </c>
      <c r="F430" s="218" t="s">
        <v>6192</v>
      </c>
      <c r="G430" t="s">
        <v>2667</v>
      </c>
      <c r="H430" t="s">
        <v>5961</v>
      </c>
      <c r="I430" t="s">
        <v>5962</v>
      </c>
      <c r="J430" t="s">
        <v>231</v>
      </c>
    </row>
    <row r="431" spans="1:10" ht="30.75">
      <c r="A431" s="217">
        <v>46276</v>
      </c>
      <c r="B431" t="s">
        <v>73</v>
      </c>
      <c r="C431" t="s">
        <v>6088</v>
      </c>
      <c r="D431" t="s">
        <v>2847</v>
      </c>
      <c r="E431">
        <v>2</v>
      </c>
      <c r="F431" s="218" t="s">
        <v>6112</v>
      </c>
      <c r="G431" t="s">
        <v>2671</v>
      </c>
      <c r="H431" t="s">
        <v>5969</v>
      </c>
      <c r="I431" t="s">
        <v>5970</v>
      </c>
      <c r="J431" t="s">
        <v>2675</v>
      </c>
    </row>
    <row r="432" spans="1:10" ht="30.75">
      <c r="A432" s="217">
        <v>46276</v>
      </c>
      <c r="B432" t="s">
        <v>81</v>
      </c>
      <c r="C432" t="s">
        <v>6088</v>
      </c>
      <c r="D432" t="s">
        <v>217</v>
      </c>
      <c r="E432">
        <v>2</v>
      </c>
      <c r="F432" s="218" t="s">
        <v>6193</v>
      </c>
      <c r="G432" t="s">
        <v>2667</v>
      </c>
      <c r="H432" t="s">
        <v>5961</v>
      </c>
      <c r="I432" t="s">
        <v>5962</v>
      </c>
      <c r="J432" t="s">
        <v>231</v>
      </c>
    </row>
    <row r="433" spans="1:10" ht="15">
      <c r="A433" s="217">
        <v>46276</v>
      </c>
      <c r="B433" t="s">
        <v>86</v>
      </c>
      <c r="C433" t="s">
        <v>6088</v>
      </c>
      <c r="D433" t="s">
        <v>3125</v>
      </c>
      <c r="E433">
        <v>1</v>
      </c>
      <c r="F433" s="218" t="s">
        <v>6194</v>
      </c>
      <c r="G433" t="s">
        <v>2667</v>
      </c>
      <c r="H433" t="s">
        <v>5961</v>
      </c>
      <c r="I433" t="s">
        <v>5962</v>
      </c>
      <c r="J433" t="s">
        <v>231</v>
      </c>
    </row>
    <row r="434" spans="1:10" ht="45.75">
      <c r="A434" s="217">
        <v>46276</v>
      </c>
      <c r="B434" t="s">
        <v>86</v>
      </c>
      <c r="C434" t="s">
        <v>6088</v>
      </c>
      <c r="D434" t="s">
        <v>217</v>
      </c>
      <c r="E434">
        <v>3</v>
      </c>
      <c r="F434" s="218" t="s">
        <v>6195</v>
      </c>
      <c r="G434" t="s">
        <v>2667</v>
      </c>
      <c r="H434" t="s">
        <v>5961</v>
      </c>
      <c r="I434" t="s">
        <v>5962</v>
      </c>
      <c r="J434" t="s">
        <v>231</v>
      </c>
    </row>
    <row r="435" spans="1:10" ht="15">
      <c r="A435" s="217">
        <v>46276</v>
      </c>
      <c r="B435" t="s">
        <v>86</v>
      </c>
      <c r="C435" t="s">
        <v>6088</v>
      </c>
      <c r="D435" t="s">
        <v>1889</v>
      </c>
      <c r="E435">
        <v>1</v>
      </c>
      <c r="F435" s="218" t="s">
        <v>6147</v>
      </c>
      <c r="G435" t="s">
        <v>2667</v>
      </c>
      <c r="H435" t="s">
        <v>5961</v>
      </c>
      <c r="I435" t="s">
        <v>5962</v>
      </c>
      <c r="J435" t="s">
        <v>231</v>
      </c>
    </row>
    <row r="436" spans="1:10" ht="30.75">
      <c r="A436" s="217">
        <v>46276</v>
      </c>
      <c r="B436" t="s">
        <v>86</v>
      </c>
      <c r="C436" t="s">
        <v>6088</v>
      </c>
      <c r="D436" t="s">
        <v>2847</v>
      </c>
      <c r="E436">
        <v>2</v>
      </c>
      <c r="F436" s="218" t="s">
        <v>6115</v>
      </c>
      <c r="G436" t="s">
        <v>2671</v>
      </c>
      <c r="H436" t="s">
        <v>5969</v>
      </c>
      <c r="I436" t="s">
        <v>5970</v>
      </c>
      <c r="J436" t="s">
        <v>2675</v>
      </c>
    </row>
    <row r="437" spans="1:10" ht="15">
      <c r="A437" s="217">
        <v>46276</v>
      </c>
      <c r="B437" t="s">
        <v>87</v>
      </c>
      <c r="C437" t="s">
        <v>6088</v>
      </c>
      <c r="D437" t="s">
        <v>3125</v>
      </c>
      <c r="E437">
        <v>1</v>
      </c>
      <c r="F437" s="218" t="s">
        <v>6196</v>
      </c>
      <c r="G437" t="s">
        <v>2667</v>
      </c>
      <c r="H437" t="s">
        <v>5961</v>
      </c>
      <c r="I437" t="s">
        <v>5962</v>
      </c>
      <c r="J437" t="s">
        <v>231</v>
      </c>
    </row>
    <row r="438" spans="1:10" ht="15">
      <c r="A438" s="217">
        <v>46276</v>
      </c>
      <c r="B438" t="s">
        <v>87</v>
      </c>
      <c r="C438" t="s">
        <v>6088</v>
      </c>
      <c r="D438" t="s">
        <v>217</v>
      </c>
      <c r="E438">
        <v>1</v>
      </c>
      <c r="F438" s="218" t="s">
        <v>6197</v>
      </c>
      <c r="G438" t="s">
        <v>2667</v>
      </c>
      <c r="H438" t="s">
        <v>5961</v>
      </c>
      <c r="I438" t="s">
        <v>5962</v>
      </c>
      <c r="J438" t="s">
        <v>231</v>
      </c>
    </row>
    <row r="439" spans="1:10" ht="15">
      <c r="A439" s="217">
        <v>46276</v>
      </c>
      <c r="B439" t="s">
        <v>92</v>
      </c>
      <c r="C439" t="s">
        <v>6088</v>
      </c>
      <c r="D439" t="s">
        <v>217</v>
      </c>
      <c r="E439">
        <v>1</v>
      </c>
      <c r="F439" s="218" t="s">
        <v>6198</v>
      </c>
      <c r="G439" t="s">
        <v>2667</v>
      </c>
      <c r="H439" t="s">
        <v>5961</v>
      </c>
      <c r="I439" t="s">
        <v>5962</v>
      </c>
      <c r="J439" t="s">
        <v>231</v>
      </c>
    </row>
    <row r="440" spans="1:10" ht="15">
      <c r="A440" s="217">
        <v>46276</v>
      </c>
      <c r="B440" t="s">
        <v>92</v>
      </c>
      <c r="C440" t="s">
        <v>6088</v>
      </c>
      <c r="D440" t="s">
        <v>3125</v>
      </c>
      <c r="E440">
        <v>1</v>
      </c>
      <c r="F440" s="218" t="s">
        <v>6199</v>
      </c>
      <c r="G440" t="s">
        <v>2667</v>
      </c>
      <c r="H440" t="s">
        <v>5961</v>
      </c>
      <c r="I440" t="s">
        <v>5962</v>
      </c>
      <c r="J440" t="s">
        <v>231</v>
      </c>
    </row>
    <row r="441" spans="1:10" ht="15">
      <c r="A441" s="217">
        <v>46276</v>
      </c>
      <c r="B441" t="s">
        <v>92</v>
      </c>
      <c r="C441" t="s">
        <v>6088</v>
      </c>
      <c r="D441" t="s">
        <v>3257</v>
      </c>
      <c r="E441">
        <v>1</v>
      </c>
      <c r="F441" s="218" t="s">
        <v>6200</v>
      </c>
      <c r="G441" t="s">
        <v>2667</v>
      </c>
      <c r="H441" t="s">
        <v>5961</v>
      </c>
      <c r="I441" t="s">
        <v>5962</v>
      </c>
      <c r="J441" t="s">
        <v>231</v>
      </c>
    </row>
    <row r="442" spans="1:10" ht="15">
      <c r="A442" s="217">
        <v>46276</v>
      </c>
      <c r="B442" t="s">
        <v>92</v>
      </c>
      <c r="C442" t="s">
        <v>6088</v>
      </c>
      <c r="D442" t="s">
        <v>3373</v>
      </c>
      <c r="E442">
        <v>1</v>
      </c>
      <c r="F442" s="218" t="s">
        <v>6201</v>
      </c>
      <c r="G442" t="s">
        <v>2667</v>
      </c>
      <c r="H442" t="s">
        <v>5961</v>
      </c>
      <c r="I442" t="s">
        <v>5962</v>
      </c>
      <c r="J442" t="s">
        <v>231</v>
      </c>
    </row>
    <row r="443" spans="1:10" ht="15">
      <c r="A443" s="217">
        <v>46276</v>
      </c>
      <c r="B443" t="s">
        <v>92</v>
      </c>
      <c r="C443" t="s">
        <v>6088</v>
      </c>
      <c r="D443" t="s">
        <v>3006</v>
      </c>
      <c r="E443">
        <v>1</v>
      </c>
      <c r="F443" s="218" t="s">
        <v>6211</v>
      </c>
      <c r="G443" t="s">
        <v>2667</v>
      </c>
      <c r="H443" t="s">
        <v>5961</v>
      </c>
      <c r="I443" t="s">
        <v>5962</v>
      </c>
      <c r="J443" t="s">
        <v>231</v>
      </c>
    </row>
    <row r="444" spans="1:10" ht="15">
      <c r="A444" s="217">
        <v>46276</v>
      </c>
      <c r="B444" t="s">
        <v>92</v>
      </c>
      <c r="C444" t="s">
        <v>6088</v>
      </c>
      <c r="D444" t="s">
        <v>3375</v>
      </c>
      <c r="E444">
        <v>1</v>
      </c>
      <c r="F444" s="218" t="s">
        <v>6202</v>
      </c>
      <c r="G444" t="s">
        <v>2667</v>
      </c>
      <c r="H444" t="s">
        <v>5961</v>
      </c>
      <c r="I444" t="s">
        <v>5962</v>
      </c>
      <c r="J444" t="s">
        <v>231</v>
      </c>
    </row>
    <row r="445" spans="1:10" ht="15">
      <c r="A445" s="217">
        <v>46276</v>
      </c>
      <c r="B445" t="s">
        <v>92</v>
      </c>
      <c r="C445" t="s">
        <v>6088</v>
      </c>
      <c r="D445" t="s">
        <v>3378</v>
      </c>
      <c r="E445">
        <v>1</v>
      </c>
      <c r="F445" s="218" t="s">
        <v>6203</v>
      </c>
      <c r="G445" t="s">
        <v>2667</v>
      </c>
      <c r="H445" t="s">
        <v>5961</v>
      </c>
      <c r="I445" t="s">
        <v>5962</v>
      </c>
      <c r="J445" t="s">
        <v>231</v>
      </c>
    </row>
    <row r="446" spans="1:10" ht="15">
      <c r="A446" s="217">
        <v>46276</v>
      </c>
      <c r="B446" t="s">
        <v>98</v>
      </c>
      <c r="C446" t="s">
        <v>6088</v>
      </c>
      <c r="D446" t="s">
        <v>3382</v>
      </c>
      <c r="E446">
        <v>1</v>
      </c>
      <c r="F446" s="218" t="s">
        <v>6204</v>
      </c>
      <c r="G446" t="s">
        <v>2667</v>
      </c>
      <c r="H446" t="s">
        <v>5961</v>
      </c>
      <c r="I446" t="s">
        <v>5962</v>
      </c>
      <c r="J446" t="s">
        <v>231</v>
      </c>
    </row>
    <row r="447" spans="1:10" ht="30.75">
      <c r="A447" s="217">
        <v>46276</v>
      </c>
      <c r="B447" t="s">
        <v>98</v>
      </c>
      <c r="C447" t="s">
        <v>6088</v>
      </c>
      <c r="D447" t="s">
        <v>2847</v>
      </c>
      <c r="E447">
        <v>2</v>
      </c>
      <c r="F447" s="218" t="s">
        <v>6119</v>
      </c>
      <c r="G447" t="s">
        <v>2671</v>
      </c>
      <c r="H447" t="s">
        <v>5969</v>
      </c>
      <c r="I447" t="s">
        <v>5970</v>
      </c>
      <c r="J447" t="s">
        <v>2675</v>
      </c>
    </row>
    <row r="448" spans="1:10" ht="15">
      <c r="A448" s="217">
        <v>46276</v>
      </c>
      <c r="B448" t="s">
        <v>98</v>
      </c>
      <c r="C448" t="s">
        <v>6088</v>
      </c>
      <c r="D448" t="s">
        <v>3015</v>
      </c>
      <c r="E448">
        <v>1</v>
      </c>
      <c r="F448" s="218" t="s">
        <v>6120</v>
      </c>
      <c r="G448" t="s">
        <v>2671</v>
      </c>
      <c r="H448" t="s">
        <v>5969</v>
      </c>
      <c r="I448" t="s">
        <v>5970</v>
      </c>
      <c r="J448" t="s">
        <v>2675</v>
      </c>
    </row>
    <row r="449" spans="1:10" ht="15">
      <c r="A449" s="217">
        <v>46276</v>
      </c>
      <c r="B449" t="s">
        <v>98</v>
      </c>
      <c r="C449" t="s">
        <v>6088</v>
      </c>
      <c r="D449" t="s">
        <v>217</v>
      </c>
      <c r="E449">
        <v>1</v>
      </c>
      <c r="F449" s="218" t="s">
        <v>6205</v>
      </c>
      <c r="G449" t="s">
        <v>2667</v>
      </c>
      <c r="H449" t="s">
        <v>5961</v>
      </c>
      <c r="I449" t="s">
        <v>5962</v>
      </c>
      <c r="J449" t="s">
        <v>231</v>
      </c>
    </row>
    <row r="450" spans="1:10" ht="15">
      <c r="A450" s="217">
        <v>46276</v>
      </c>
      <c r="B450" t="s">
        <v>14</v>
      </c>
      <c r="C450" t="s">
        <v>2319</v>
      </c>
      <c r="D450" t="s">
        <v>1333</v>
      </c>
      <c r="E450">
        <v>1</v>
      </c>
      <c r="F450" s="218" t="s">
        <v>6109</v>
      </c>
      <c r="G450" t="s">
        <v>2681</v>
      </c>
      <c r="H450" t="s">
        <v>6212</v>
      </c>
      <c r="I450" t="s">
        <v>6213</v>
      </c>
      <c r="J450" t="s">
        <v>238</v>
      </c>
    </row>
    <row r="451" spans="1:10" ht="15">
      <c r="A451" s="217">
        <v>46276</v>
      </c>
      <c r="B451" t="s">
        <v>14</v>
      </c>
      <c r="C451" t="s">
        <v>2319</v>
      </c>
      <c r="D451" t="s">
        <v>2959</v>
      </c>
      <c r="E451">
        <v>1</v>
      </c>
      <c r="F451" s="218" t="s">
        <v>2958</v>
      </c>
      <c r="G451" t="s">
        <v>2681</v>
      </c>
      <c r="H451" t="s">
        <v>6212</v>
      </c>
      <c r="I451" t="s">
        <v>6213</v>
      </c>
      <c r="J451" t="s">
        <v>238</v>
      </c>
    </row>
    <row r="452" spans="1:10" ht="15">
      <c r="A452" s="217">
        <v>46276</v>
      </c>
      <c r="B452" t="s">
        <v>92</v>
      </c>
      <c r="C452" t="s">
        <v>2319</v>
      </c>
      <c r="D452" t="s">
        <v>3002</v>
      </c>
      <c r="E452">
        <v>1</v>
      </c>
      <c r="F452" s="218" t="s">
        <v>6117</v>
      </c>
      <c r="G452" t="s">
        <v>2681</v>
      </c>
      <c r="H452" t="s">
        <v>6212</v>
      </c>
      <c r="I452" t="s">
        <v>6213</v>
      </c>
      <c r="J452" t="s">
        <v>238</v>
      </c>
    </row>
    <row r="453" spans="1:10" ht="15">
      <c r="A453" s="217">
        <v>46279</v>
      </c>
      <c r="B453" t="s">
        <v>55</v>
      </c>
      <c r="C453" t="s">
        <v>6088</v>
      </c>
      <c r="D453" t="s">
        <v>2839</v>
      </c>
      <c r="E453">
        <v>1</v>
      </c>
      <c r="F453" s="218" t="s">
        <v>6089</v>
      </c>
      <c r="G453" t="s">
        <v>2687</v>
      </c>
      <c r="H453" t="s">
        <v>5977</v>
      </c>
      <c r="I453" t="s">
        <v>5978</v>
      </c>
      <c r="J453" t="s">
        <v>1290</v>
      </c>
    </row>
    <row r="454" spans="1:10" ht="76.5">
      <c r="A454" s="217">
        <v>46279</v>
      </c>
      <c r="B454" t="s">
        <v>55</v>
      </c>
      <c r="C454" t="s">
        <v>6088</v>
      </c>
      <c r="D454" t="s">
        <v>2847</v>
      </c>
      <c r="E454">
        <v>5</v>
      </c>
      <c r="F454" s="218" t="s">
        <v>6091</v>
      </c>
      <c r="G454" t="s">
        <v>2687</v>
      </c>
      <c r="H454" t="s">
        <v>5977</v>
      </c>
      <c r="I454" t="s">
        <v>5978</v>
      </c>
      <c r="J454" t="s">
        <v>1290</v>
      </c>
    </row>
    <row r="455" spans="1:10" ht="45.75">
      <c r="A455" s="217">
        <v>46279</v>
      </c>
      <c r="B455" t="s">
        <v>55</v>
      </c>
      <c r="C455" t="s">
        <v>6088</v>
      </c>
      <c r="D455" t="s">
        <v>2854</v>
      </c>
      <c r="E455">
        <v>3</v>
      </c>
      <c r="F455" s="218" t="s">
        <v>6093</v>
      </c>
      <c r="G455" t="s">
        <v>2687</v>
      </c>
      <c r="H455" t="s">
        <v>5977</v>
      </c>
      <c r="I455" t="s">
        <v>5978</v>
      </c>
      <c r="J455" t="s">
        <v>1290</v>
      </c>
    </row>
    <row r="456" spans="1:10" ht="45.75">
      <c r="A456" s="217">
        <v>46279</v>
      </c>
      <c r="B456" t="s">
        <v>70</v>
      </c>
      <c r="C456" t="s">
        <v>6088</v>
      </c>
      <c r="D456" t="s">
        <v>2847</v>
      </c>
      <c r="E456">
        <v>3</v>
      </c>
      <c r="F456" s="218" t="s">
        <v>6095</v>
      </c>
      <c r="G456" t="s">
        <v>2687</v>
      </c>
      <c r="H456" t="s">
        <v>5977</v>
      </c>
      <c r="I456" t="s">
        <v>5978</v>
      </c>
      <c r="J456" t="s">
        <v>1290</v>
      </c>
    </row>
    <row r="457" spans="1:10" ht="15">
      <c r="A457" s="217">
        <v>46279</v>
      </c>
      <c r="B457" t="s">
        <v>70</v>
      </c>
      <c r="C457" t="s">
        <v>6088</v>
      </c>
      <c r="D457" t="s">
        <v>2893</v>
      </c>
      <c r="E457">
        <v>1</v>
      </c>
      <c r="F457" s="218" t="s">
        <v>6096</v>
      </c>
      <c r="G457" t="s">
        <v>2687</v>
      </c>
      <c r="H457" t="s">
        <v>5977</v>
      </c>
      <c r="I457" t="s">
        <v>5978</v>
      </c>
      <c r="J457" t="s">
        <v>1290</v>
      </c>
    </row>
    <row r="458" spans="1:10" ht="45.75">
      <c r="A458" s="217">
        <v>46279</v>
      </c>
      <c r="B458" t="s">
        <v>70</v>
      </c>
      <c r="C458" t="s">
        <v>6088</v>
      </c>
      <c r="D458" t="s">
        <v>2854</v>
      </c>
      <c r="E458">
        <v>3</v>
      </c>
      <c r="F458" s="218" t="s">
        <v>6099</v>
      </c>
      <c r="G458" t="s">
        <v>2687</v>
      </c>
      <c r="H458" t="s">
        <v>5977</v>
      </c>
      <c r="I458" t="s">
        <v>5978</v>
      </c>
      <c r="J458" t="s">
        <v>1290</v>
      </c>
    </row>
    <row r="459" spans="1:10" ht="30.75">
      <c r="A459" s="217">
        <v>46279</v>
      </c>
      <c r="B459" t="s">
        <v>106</v>
      </c>
      <c r="C459" t="s">
        <v>6088</v>
      </c>
      <c r="D459" t="s">
        <v>2847</v>
      </c>
      <c r="E459">
        <v>2</v>
      </c>
      <c r="F459" s="218" t="s">
        <v>6100</v>
      </c>
      <c r="G459" t="s">
        <v>2687</v>
      </c>
      <c r="H459" t="s">
        <v>5977</v>
      </c>
      <c r="I459" t="s">
        <v>5978</v>
      </c>
      <c r="J459" t="s">
        <v>1290</v>
      </c>
    </row>
    <row r="460" spans="1:10" ht="15">
      <c r="A460" s="217">
        <v>46279</v>
      </c>
      <c r="B460" t="s">
        <v>106</v>
      </c>
      <c r="C460" t="s">
        <v>6088</v>
      </c>
      <c r="D460" t="s">
        <v>2893</v>
      </c>
      <c r="E460">
        <v>1</v>
      </c>
      <c r="F460" s="218" t="s">
        <v>6101</v>
      </c>
      <c r="G460" t="s">
        <v>2687</v>
      </c>
      <c r="H460" t="s">
        <v>5977</v>
      </c>
      <c r="I460" t="s">
        <v>5978</v>
      </c>
      <c r="J460" t="s">
        <v>1290</v>
      </c>
    </row>
    <row r="461" spans="1:10" ht="15">
      <c r="A461" s="217">
        <v>46279</v>
      </c>
      <c r="B461" t="s">
        <v>72</v>
      </c>
      <c r="C461" t="s">
        <v>6088</v>
      </c>
      <c r="D461" t="s">
        <v>2893</v>
      </c>
      <c r="E461">
        <v>1</v>
      </c>
      <c r="F461" s="218" t="s">
        <v>6103</v>
      </c>
      <c r="G461" t="s">
        <v>2687</v>
      </c>
      <c r="H461" t="s">
        <v>5977</v>
      </c>
      <c r="I461" t="s">
        <v>5978</v>
      </c>
      <c r="J461" t="s">
        <v>1290</v>
      </c>
    </row>
    <row r="462" spans="1:10" ht="15">
      <c r="A462" s="217">
        <v>46279</v>
      </c>
      <c r="B462" t="s">
        <v>72</v>
      </c>
      <c r="C462" t="s">
        <v>6088</v>
      </c>
      <c r="D462" t="s">
        <v>2922</v>
      </c>
      <c r="E462">
        <v>1</v>
      </c>
      <c r="F462" s="218" t="s">
        <v>6104</v>
      </c>
      <c r="G462" t="s">
        <v>2687</v>
      </c>
      <c r="H462" t="s">
        <v>5977</v>
      </c>
      <c r="I462" t="s">
        <v>5978</v>
      </c>
      <c r="J462" t="s">
        <v>1290</v>
      </c>
    </row>
    <row r="463" spans="1:10" ht="15">
      <c r="A463" s="217">
        <v>46279</v>
      </c>
      <c r="B463" t="s">
        <v>72</v>
      </c>
      <c r="C463" t="s">
        <v>6088</v>
      </c>
      <c r="D463" t="s">
        <v>2847</v>
      </c>
      <c r="E463">
        <v>1</v>
      </c>
      <c r="F463" s="218" t="s">
        <v>6105</v>
      </c>
      <c r="G463" t="s">
        <v>2687</v>
      </c>
      <c r="H463" t="s">
        <v>5977</v>
      </c>
      <c r="I463" t="s">
        <v>5978</v>
      </c>
      <c r="J463" t="s">
        <v>1290</v>
      </c>
    </row>
    <row r="464" spans="1:10" ht="15">
      <c r="A464" s="217">
        <v>46279</v>
      </c>
      <c r="B464" t="s">
        <v>97</v>
      </c>
      <c r="C464" t="s">
        <v>6088</v>
      </c>
      <c r="D464" t="s">
        <v>2839</v>
      </c>
      <c r="E464">
        <v>1</v>
      </c>
      <c r="F464" s="218" t="s">
        <v>6106</v>
      </c>
      <c r="G464" t="s">
        <v>2687</v>
      </c>
      <c r="H464" t="s">
        <v>5977</v>
      </c>
      <c r="I464" t="s">
        <v>5978</v>
      </c>
      <c r="J464" t="s">
        <v>1290</v>
      </c>
    </row>
    <row r="465" spans="1:10" ht="15">
      <c r="A465" s="217">
        <v>46279</v>
      </c>
      <c r="B465" t="s">
        <v>14</v>
      </c>
      <c r="C465" t="s">
        <v>6088</v>
      </c>
      <c r="D465" t="s">
        <v>2854</v>
      </c>
      <c r="E465">
        <v>1</v>
      </c>
      <c r="F465" s="218" t="s">
        <v>6108</v>
      </c>
      <c r="G465" t="s">
        <v>2687</v>
      </c>
      <c r="H465" t="s">
        <v>5977</v>
      </c>
      <c r="I465" t="s">
        <v>5978</v>
      </c>
      <c r="J465" t="s">
        <v>1290</v>
      </c>
    </row>
    <row r="466" spans="1:10" ht="60.75">
      <c r="A466" s="217">
        <v>46279</v>
      </c>
      <c r="B466" t="s">
        <v>60</v>
      </c>
      <c r="C466" t="s">
        <v>6088</v>
      </c>
      <c r="D466" t="s">
        <v>2847</v>
      </c>
      <c r="E466">
        <v>4</v>
      </c>
      <c r="F466" s="218" t="s">
        <v>6110</v>
      </c>
      <c r="G466" t="s">
        <v>2687</v>
      </c>
      <c r="H466" t="s">
        <v>5977</v>
      </c>
      <c r="I466" t="s">
        <v>5978</v>
      </c>
      <c r="J466" t="s">
        <v>1290</v>
      </c>
    </row>
    <row r="467" spans="1:10" ht="45.75">
      <c r="A467" s="217">
        <v>46279</v>
      </c>
      <c r="B467" t="s">
        <v>54</v>
      </c>
      <c r="C467" t="s">
        <v>6088</v>
      </c>
      <c r="D467" t="s">
        <v>2847</v>
      </c>
      <c r="E467">
        <v>3</v>
      </c>
      <c r="F467" s="218" t="s">
        <v>6111</v>
      </c>
      <c r="G467" t="s">
        <v>2687</v>
      </c>
      <c r="H467" t="s">
        <v>5977</v>
      </c>
      <c r="I467" t="s">
        <v>5978</v>
      </c>
      <c r="J467" t="s">
        <v>1290</v>
      </c>
    </row>
    <row r="468" spans="1:10" ht="30.75">
      <c r="A468" s="217">
        <v>46279</v>
      </c>
      <c r="B468" t="s">
        <v>73</v>
      </c>
      <c r="C468" t="s">
        <v>6088</v>
      </c>
      <c r="D468" t="s">
        <v>2847</v>
      </c>
      <c r="E468">
        <v>2</v>
      </c>
      <c r="F468" s="218" t="s">
        <v>6112</v>
      </c>
      <c r="G468" t="s">
        <v>2687</v>
      </c>
      <c r="H468" t="s">
        <v>5977</v>
      </c>
      <c r="I468" t="s">
        <v>5978</v>
      </c>
      <c r="J468" t="s">
        <v>1290</v>
      </c>
    </row>
    <row r="469" spans="1:10" ht="60.75">
      <c r="A469" s="217">
        <v>46279</v>
      </c>
      <c r="B469" t="s">
        <v>86</v>
      </c>
      <c r="C469" t="s">
        <v>6088</v>
      </c>
      <c r="D469" t="s">
        <v>2854</v>
      </c>
      <c r="E469">
        <v>4</v>
      </c>
      <c r="F469" s="218" t="s">
        <v>6113</v>
      </c>
      <c r="G469" t="s">
        <v>2687</v>
      </c>
      <c r="H469" t="s">
        <v>5977</v>
      </c>
      <c r="I469" t="s">
        <v>5978</v>
      </c>
      <c r="J469" t="s">
        <v>1290</v>
      </c>
    </row>
    <row r="470" spans="1:10" ht="15">
      <c r="A470" s="217">
        <v>46279</v>
      </c>
      <c r="B470" t="s">
        <v>86</v>
      </c>
      <c r="C470" t="s">
        <v>6088</v>
      </c>
      <c r="D470" t="s">
        <v>2893</v>
      </c>
      <c r="E470">
        <v>1</v>
      </c>
      <c r="F470" s="218" t="s">
        <v>6114</v>
      </c>
      <c r="G470" t="s">
        <v>2687</v>
      </c>
      <c r="H470" t="s">
        <v>5977</v>
      </c>
      <c r="I470" t="s">
        <v>5978</v>
      </c>
      <c r="J470" t="s">
        <v>1290</v>
      </c>
    </row>
    <row r="471" spans="1:10" ht="30.75">
      <c r="A471" s="217">
        <v>46279</v>
      </c>
      <c r="B471" t="s">
        <v>86</v>
      </c>
      <c r="C471" t="s">
        <v>6088</v>
      </c>
      <c r="D471" t="s">
        <v>2847</v>
      </c>
      <c r="E471">
        <v>2</v>
      </c>
      <c r="F471" s="218" t="s">
        <v>6115</v>
      </c>
      <c r="G471" t="s">
        <v>2687</v>
      </c>
      <c r="H471" t="s">
        <v>5977</v>
      </c>
      <c r="I471" t="s">
        <v>5978</v>
      </c>
      <c r="J471" t="s">
        <v>1290</v>
      </c>
    </row>
    <row r="472" spans="1:10" ht="15">
      <c r="A472" s="217">
        <v>46279</v>
      </c>
      <c r="B472" t="s">
        <v>87</v>
      </c>
      <c r="C472" t="s">
        <v>6088</v>
      </c>
      <c r="D472" t="s">
        <v>2854</v>
      </c>
      <c r="E472">
        <v>1</v>
      </c>
      <c r="F472" s="218" t="s">
        <v>6116</v>
      </c>
      <c r="G472" t="s">
        <v>2687</v>
      </c>
      <c r="H472" t="s">
        <v>5977</v>
      </c>
      <c r="I472" t="s">
        <v>5978</v>
      </c>
      <c r="J472" t="s">
        <v>1290</v>
      </c>
    </row>
    <row r="473" spans="1:10" ht="15">
      <c r="A473" s="217">
        <v>46279</v>
      </c>
      <c r="B473" t="s">
        <v>98</v>
      </c>
      <c r="C473" t="s">
        <v>6088</v>
      </c>
      <c r="D473" t="s">
        <v>2854</v>
      </c>
      <c r="E473">
        <v>1</v>
      </c>
      <c r="F473" s="218" t="s">
        <v>6118</v>
      </c>
      <c r="G473" t="s">
        <v>2687</v>
      </c>
      <c r="H473" t="s">
        <v>5977</v>
      </c>
      <c r="I473" t="s">
        <v>5978</v>
      </c>
      <c r="J473" t="s">
        <v>1290</v>
      </c>
    </row>
    <row r="474" spans="1:10" ht="30.75">
      <c r="A474" s="217">
        <v>46279</v>
      </c>
      <c r="B474" t="s">
        <v>98</v>
      </c>
      <c r="C474" t="s">
        <v>6088</v>
      </c>
      <c r="D474" t="s">
        <v>2847</v>
      </c>
      <c r="E474">
        <v>2</v>
      </c>
      <c r="F474" s="218" t="s">
        <v>6119</v>
      </c>
      <c r="G474" t="s">
        <v>2687</v>
      </c>
      <c r="H474" t="s">
        <v>5977</v>
      </c>
      <c r="I474" t="s">
        <v>5978</v>
      </c>
      <c r="J474" t="s">
        <v>1290</v>
      </c>
    </row>
    <row r="475" spans="1:10" ht="15">
      <c r="A475" s="217">
        <v>46279</v>
      </c>
      <c r="B475" t="s">
        <v>98</v>
      </c>
      <c r="C475" t="s">
        <v>6088</v>
      </c>
      <c r="D475" t="s">
        <v>3015</v>
      </c>
      <c r="E475">
        <v>1</v>
      </c>
      <c r="F475" s="218" t="s">
        <v>6120</v>
      </c>
      <c r="G475" t="s">
        <v>2687</v>
      </c>
      <c r="H475" t="s">
        <v>5977</v>
      </c>
      <c r="I475" t="s">
        <v>5978</v>
      </c>
      <c r="J475" t="s">
        <v>1290</v>
      </c>
    </row>
    <row r="476" spans="1:10" ht="15">
      <c r="A476" s="217">
        <v>46279</v>
      </c>
      <c r="B476" t="s">
        <v>55</v>
      </c>
      <c r="C476" t="s">
        <v>2319</v>
      </c>
      <c r="D476" t="s">
        <v>2844</v>
      </c>
      <c r="E476">
        <v>1</v>
      </c>
      <c r="F476" s="218" t="s">
        <v>6090</v>
      </c>
      <c r="G476" t="s">
        <v>2696</v>
      </c>
      <c r="H476" t="s">
        <v>6121</v>
      </c>
      <c r="I476" t="s">
        <v>6214</v>
      </c>
      <c r="J476" t="s">
        <v>231</v>
      </c>
    </row>
    <row r="477" spans="1:10" ht="15">
      <c r="A477" s="217">
        <v>46279</v>
      </c>
      <c r="B477" t="s">
        <v>14</v>
      </c>
      <c r="C477" t="s">
        <v>2319</v>
      </c>
      <c r="D477" t="s">
        <v>1333</v>
      </c>
      <c r="E477">
        <v>1</v>
      </c>
      <c r="F477" s="218" t="s">
        <v>6109</v>
      </c>
      <c r="G477" t="s">
        <v>2696</v>
      </c>
      <c r="H477" t="s">
        <v>6121</v>
      </c>
      <c r="I477" t="s">
        <v>6214</v>
      </c>
      <c r="J477" t="s">
        <v>231</v>
      </c>
    </row>
    <row r="478" spans="1:10" ht="15">
      <c r="A478" s="217">
        <v>46279</v>
      </c>
      <c r="B478" t="s">
        <v>14</v>
      </c>
      <c r="C478" t="s">
        <v>2319</v>
      </c>
      <c r="D478" t="s">
        <v>2959</v>
      </c>
      <c r="E478">
        <v>1</v>
      </c>
      <c r="F478" s="218" t="s">
        <v>2958</v>
      </c>
      <c r="G478" t="s">
        <v>2696</v>
      </c>
      <c r="H478" t="s">
        <v>6121</v>
      </c>
      <c r="I478" t="s">
        <v>6214</v>
      </c>
      <c r="J478" t="s">
        <v>231</v>
      </c>
    </row>
    <row r="479" spans="1:10" ht="15">
      <c r="A479" s="217">
        <v>46279</v>
      </c>
      <c r="B479" t="s">
        <v>4398</v>
      </c>
      <c r="C479" t="s">
        <v>2319</v>
      </c>
      <c r="D479" t="s">
        <v>3305</v>
      </c>
      <c r="E479">
        <v>1</v>
      </c>
      <c r="F479" s="218" t="s">
        <v>6179</v>
      </c>
      <c r="G479" t="s">
        <v>2696</v>
      </c>
      <c r="H479" t="s">
        <v>6121</v>
      </c>
      <c r="I479" t="s">
        <v>6214</v>
      </c>
      <c r="J479" t="s">
        <v>231</v>
      </c>
    </row>
    <row r="480" spans="1:10" ht="15">
      <c r="A480" s="217">
        <v>46279</v>
      </c>
      <c r="B480" t="s">
        <v>92</v>
      </c>
      <c r="C480" t="s">
        <v>2319</v>
      </c>
      <c r="D480" t="s">
        <v>3002</v>
      </c>
      <c r="E480">
        <v>1</v>
      </c>
      <c r="F480" s="218" t="s">
        <v>6117</v>
      </c>
      <c r="G480" t="s">
        <v>2696</v>
      </c>
      <c r="H480" t="s">
        <v>6121</v>
      </c>
      <c r="I480" t="s">
        <v>6214</v>
      </c>
      <c r="J480" t="s">
        <v>231</v>
      </c>
    </row>
    <row r="481" spans="1:10" ht="30.75">
      <c r="A481" s="217">
        <v>46280</v>
      </c>
      <c r="B481" t="s">
        <v>32</v>
      </c>
      <c r="C481" t="s">
        <v>6088</v>
      </c>
      <c r="D481" t="s">
        <v>3125</v>
      </c>
      <c r="E481">
        <v>2</v>
      </c>
      <c r="F481" s="218" t="s">
        <v>6151</v>
      </c>
      <c r="G481" t="s">
        <v>2347</v>
      </c>
      <c r="H481" t="s">
        <v>5989</v>
      </c>
      <c r="I481" t="s">
        <v>5990</v>
      </c>
      <c r="J481" t="s">
        <v>1836</v>
      </c>
    </row>
    <row r="482" spans="1:10" ht="30.75">
      <c r="A482" s="217">
        <v>46280</v>
      </c>
      <c r="B482" t="s">
        <v>32</v>
      </c>
      <c r="C482" t="s">
        <v>6088</v>
      </c>
      <c r="D482" t="s">
        <v>669</v>
      </c>
      <c r="E482">
        <v>2</v>
      </c>
      <c r="F482" s="218" t="s">
        <v>6123</v>
      </c>
      <c r="G482" t="s">
        <v>2349</v>
      </c>
      <c r="H482" t="s">
        <v>5991</v>
      </c>
      <c r="I482" t="s">
        <v>5992</v>
      </c>
      <c r="J482" t="s">
        <v>231</v>
      </c>
    </row>
    <row r="483" spans="1:10" ht="15">
      <c r="A483" s="217">
        <v>46280</v>
      </c>
      <c r="B483" t="s">
        <v>32</v>
      </c>
      <c r="C483" t="s">
        <v>6088</v>
      </c>
      <c r="D483" t="s">
        <v>3025</v>
      </c>
      <c r="E483">
        <v>1</v>
      </c>
      <c r="F483" s="218" t="s">
        <v>6124</v>
      </c>
      <c r="G483" t="s">
        <v>2349</v>
      </c>
      <c r="H483" t="s">
        <v>5991</v>
      </c>
      <c r="I483" t="s">
        <v>5992</v>
      </c>
      <c r="J483" t="s">
        <v>231</v>
      </c>
    </row>
    <row r="484" spans="1:10" ht="15">
      <c r="A484" s="217">
        <v>46280</v>
      </c>
      <c r="B484" t="s">
        <v>32</v>
      </c>
      <c r="C484" t="s">
        <v>6088</v>
      </c>
      <c r="D484" t="s">
        <v>1889</v>
      </c>
      <c r="E484">
        <v>1</v>
      </c>
      <c r="F484" s="218" t="s">
        <v>6125</v>
      </c>
      <c r="G484" t="s">
        <v>2349</v>
      </c>
      <c r="H484" t="s">
        <v>5991</v>
      </c>
      <c r="I484" t="s">
        <v>5992</v>
      </c>
      <c r="J484" t="s">
        <v>231</v>
      </c>
    </row>
    <row r="485" spans="1:10" ht="15">
      <c r="A485" s="217">
        <v>46280</v>
      </c>
      <c r="B485" t="s">
        <v>32</v>
      </c>
      <c r="C485" t="s">
        <v>6088</v>
      </c>
      <c r="D485" t="s">
        <v>217</v>
      </c>
      <c r="E485">
        <v>1</v>
      </c>
      <c r="F485" s="218" t="s">
        <v>6152</v>
      </c>
      <c r="G485" t="s">
        <v>2347</v>
      </c>
      <c r="H485" t="s">
        <v>5989</v>
      </c>
      <c r="I485" t="s">
        <v>5990</v>
      </c>
      <c r="J485" t="s">
        <v>1836</v>
      </c>
    </row>
    <row r="486" spans="1:10" ht="15">
      <c r="A486" s="217">
        <v>46280</v>
      </c>
      <c r="B486" t="s">
        <v>55</v>
      </c>
      <c r="C486" t="s">
        <v>6088</v>
      </c>
      <c r="D486" t="s">
        <v>2839</v>
      </c>
      <c r="E486">
        <v>1</v>
      </c>
      <c r="F486" s="218" t="s">
        <v>6089</v>
      </c>
      <c r="G486" t="s">
        <v>2700</v>
      </c>
      <c r="H486" t="s">
        <v>5993</v>
      </c>
      <c r="I486" t="s">
        <v>5994</v>
      </c>
      <c r="J486" t="s">
        <v>231</v>
      </c>
    </row>
    <row r="487" spans="1:10" ht="15">
      <c r="A487" s="217">
        <v>46280</v>
      </c>
      <c r="B487" t="s">
        <v>55</v>
      </c>
      <c r="C487" t="s">
        <v>6088</v>
      </c>
      <c r="D487" t="s">
        <v>2844</v>
      </c>
      <c r="E487">
        <v>1</v>
      </c>
      <c r="F487" s="218" t="s">
        <v>6090</v>
      </c>
      <c r="G487" t="s">
        <v>2349</v>
      </c>
      <c r="H487" t="s">
        <v>5991</v>
      </c>
      <c r="I487" t="s">
        <v>5992</v>
      </c>
      <c r="J487" t="s">
        <v>231</v>
      </c>
    </row>
    <row r="488" spans="1:10" ht="76.5">
      <c r="A488" s="217">
        <v>46280</v>
      </c>
      <c r="B488" t="s">
        <v>55</v>
      </c>
      <c r="C488" t="s">
        <v>6088</v>
      </c>
      <c r="D488" t="s">
        <v>2847</v>
      </c>
      <c r="E488">
        <v>5</v>
      </c>
      <c r="F488" s="218" t="s">
        <v>6091</v>
      </c>
      <c r="G488" t="s">
        <v>2700</v>
      </c>
      <c r="H488" t="s">
        <v>5993</v>
      </c>
      <c r="I488" t="s">
        <v>5994</v>
      </c>
      <c r="J488" t="s">
        <v>231</v>
      </c>
    </row>
    <row r="489" spans="1:10" ht="45.75">
      <c r="A489" s="217">
        <v>46280</v>
      </c>
      <c r="B489" t="s">
        <v>55</v>
      </c>
      <c r="C489" t="s">
        <v>6088</v>
      </c>
      <c r="D489" t="s">
        <v>217</v>
      </c>
      <c r="E489">
        <v>3</v>
      </c>
      <c r="F489" s="218" t="s">
        <v>6153</v>
      </c>
      <c r="G489" t="s">
        <v>2347</v>
      </c>
      <c r="H489" t="s">
        <v>5989</v>
      </c>
      <c r="I489" t="s">
        <v>5990</v>
      </c>
      <c r="J489" t="s">
        <v>1836</v>
      </c>
    </row>
    <row r="490" spans="1:10" ht="15">
      <c r="A490" s="217">
        <v>46280</v>
      </c>
      <c r="B490" t="s">
        <v>55</v>
      </c>
      <c r="C490" t="s">
        <v>6088</v>
      </c>
      <c r="D490" t="s">
        <v>3032</v>
      </c>
      <c r="E490">
        <v>1</v>
      </c>
      <c r="F490" s="218" t="s">
        <v>6126</v>
      </c>
      <c r="G490" t="s">
        <v>2349</v>
      </c>
      <c r="H490" t="s">
        <v>5991</v>
      </c>
      <c r="I490" t="s">
        <v>5992</v>
      </c>
      <c r="J490" t="s">
        <v>231</v>
      </c>
    </row>
    <row r="491" spans="1:10" ht="30.75">
      <c r="A491" s="217">
        <v>46280</v>
      </c>
      <c r="B491" t="s">
        <v>55</v>
      </c>
      <c r="C491" t="s">
        <v>6088</v>
      </c>
      <c r="D491" t="s">
        <v>669</v>
      </c>
      <c r="E491">
        <v>2</v>
      </c>
      <c r="F491" s="218" t="s">
        <v>6127</v>
      </c>
      <c r="G491" t="s">
        <v>2349</v>
      </c>
      <c r="H491" t="s">
        <v>5991</v>
      </c>
      <c r="I491" t="s">
        <v>5992</v>
      </c>
      <c r="J491" t="s">
        <v>231</v>
      </c>
    </row>
    <row r="492" spans="1:10" ht="30.75">
      <c r="A492" s="217">
        <v>46280</v>
      </c>
      <c r="B492" t="s">
        <v>55</v>
      </c>
      <c r="C492" t="s">
        <v>6088</v>
      </c>
      <c r="D492" t="s">
        <v>2851</v>
      </c>
      <c r="E492">
        <v>2</v>
      </c>
      <c r="F492" s="218" t="s">
        <v>6092</v>
      </c>
      <c r="G492" t="s">
        <v>2344</v>
      </c>
      <c r="H492" t="s">
        <v>5987</v>
      </c>
      <c r="I492" t="s">
        <v>5988</v>
      </c>
      <c r="J492" t="s">
        <v>1265</v>
      </c>
    </row>
    <row r="493" spans="1:10" ht="15">
      <c r="A493" s="217">
        <v>46280</v>
      </c>
      <c r="B493" t="s">
        <v>55</v>
      </c>
      <c r="C493" t="s">
        <v>6088</v>
      </c>
      <c r="D493" t="s">
        <v>3036</v>
      </c>
      <c r="E493">
        <v>1</v>
      </c>
      <c r="F493" s="218" t="s">
        <v>6128</v>
      </c>
      <c r="G493" t="s">
        <v>2349</v>
      </c>
      <c r="H493" t="s">
        <v>5991</v>
      </c>
      <c r="I493" t="s">
        <v>5992</v>
      </c>
      <c r="J493" t="s">
        <v>231</v>
      </c>
    </row>
    <row r="494" spans="1:10" ht="60.75">
      <c r="A494" s="217">
        <v>46280</v>
      </c>
      <c r="B494" t="s">
        <v>55</v>
      </c>
      <c r="C494" t="s">
        <v>6088</v>
      </c>
      <c r="D494" t="s">
        <v>3125</v>
      </c>
      <c r="E494">
        <v>4</v>
      </c>
      <c r="F494" s="218" t="s">
        <v>6154</v>
      </c>
      <c r="G494" t="s">
        <v>2347</v>
      </c>
      <c r="H494" t="s">
        <v>5989</v>
      </c>
      <c r="I494" t="s">
        <v>5990</v>
      </c>
      <c r="J494" t="s">
        <v>1836</v>
      </c>
    </row>
    <row r="495" spans="1:10" ht="15">
      <c r="A495" s="217">
        <v>46280</v>
      </c>
      <c r="B495" t="s">
        <v>55</v>
      </c>
      <c r="C495" t="s">
        <v>6088</v>
      </c>
      <c r="D495" t="s">
        <v>3144</v>
      </c>
      <c r="E495">
        <v>1</v>
      </c>
      <c r="F495" s="218" t="s">
        <v>6155</v>
      </c>
      <c r="G495" t="s">
        <v>2347</v>
      </c>
      <c r="H495" t="s">
        <v>5989</v>
      </c>
      <c r="I495" t="s">
        <v>5990</v>
      </c>
      <c r="J495" t="s">
        <v>1836</v>
      </c>
    </row>
    <row r="496" spans="1:10" ht="15">
      <c r="A496" s="217">
        <v>46280</v>
      </c>
      <c r="B496" t="s">
        <v>55</v>
      </c>
      <c r="C496" t="s">
        <v>6088</v>
      </c>
      <c r="D496" t="s">
        <v>1333</v>
      </c>
      <c r="E496">
        <v>1</v>
      </c>
      <c r="F496" s="218" t="s">
        <v>6094</v>
      </c>
      <c r="G496" t="s">
        <v>2344</v>
      </c>
      <c r="H496" t="s">
        <v>5987</v>
      </c>
      <c r="I496" t="s">
        <v>5988</v>
      </c>
      <c r="J496" t="s">
        <v>1265</v>
      </c>
    </row>
    <row r="497" spans="1:10" ht="45.75">
      <c r="A497" s="217">
        <v>46280</v>
      </c>
      <c r="B497" t="s">
        <v>59</v>
      </c>
      <c r="C497" t="s">
        <v>6088</v>
      </c>
      <c r="D497" t="s">
        <v>669</v>
      </c>
      <c r="E497">
        <v>3</v>
      </c>
      <c r="F497" s="218" t="s">
        <v>6129</v>
      </c>
      <c r="G497" t="s">
        <v>2349</v>
      </c>
      <c r="H497" t="s">
        <v>5991</v>
      </c>
      <c r="I497" t="s">
        <v>5992</v>
      </c>
      <c r="J497" t="s">
        <v>231</v>
      </c>
    </row>
    <row r="498" spans="1:10" ht="106.5">
      <c r="A498" s="217">
        <v>46280</v>
      </c>
      <c r="B498" t="s">
        <v>59</v>
      </c>
      <c r="C498" t="s">
        <v>6088</v>
      </c>
      <c r="D498" t="s">
        <v>217</v>
      </c>
      <c r="E498">
        <v>7</v>
      </c>
      <c r="F498" s="218" t="s">
        <v>6156</v>
      </c>
      <c r="G498" t="s">
        <v>2347</v>
      </c>
      <c r="H498" t="s">
        <v>5989</v>
      </c>
      <c r="I498" t="s">
        <v>5990</v>
      </c>
      <c r="J498" t="s">
        <v>1836</v>
      </c>
    </row>
    <row r="499" spans="1:10" ht="15">
      <c r="A499" s="217">
        <v>46280</v>
      </c>
      <c r="B499" t="s">
        <v>59</v>
      </c>
      <c r="C499" t="s">
        <v>6088</v>
      </c>
      <c r="D499" t="s">
        <v>3154</v>
      </c>
      <c r="E499">
        <v>1</v>
      </c>
      <c r="F499" s="218" t="s">
        <v>6157</v>
      </c>
      <c r="G499" t="s">
        <v>2347</v>
      </c>
      <c r="H499" t="s">
        <v>5989</v>
      </c>
      <c r="I499" t="s">
        <v>5990</v>
      </c>
      <c r="J499" t="s">
        <v>1836</v>
      </c>
    </row>
    <row r="500" spans="1:10" ht="15">
      <c r="A500" s="217">
        <v>46280</v>
      </c>
      <c r="B500" t="s">
        <v>59</v>
      </c>
      <c r="C500" t="s">
        <v>6088</v>
      </c>
      <c r="D500" t="s">
        <v>3157</v>
      </c>
      <c r="E500">
        <v>1</v>
      </c>
      <c r="F500" s="218" t="s">
        <v>6158</v>
      </c>
      <c r="G500" t="s">
        <v>2347</v>
      </c>
      <c r="H500" t="s">
        <v>5989</v>
      </c>
      <c r="I500" t="s">
        <v>5990</v>
      </c>
      <c r="J500" t="s">
        <v>1836</v>
      </c>
    </row>
    <row r="501" spans="1:10" ht="15">
      <c r="A501" s="217">
        <v>46280</v>
      </c>
      <c r="B501" t="s">
        <v>59</v>
      </c>
      <c r="C501" t="s">
        <v>6088</v>
      </c>
      <c r="D501" t="s">
        <v>3125</v>
      </c>
      <c r="E501">
        <v>1</v>
      </c>
      <c r="F501" s="218" t="s">
        <v>6159</v>
      </c>
      <c r="G501" t="s">
        <v>2347</v>
      </c>
      <c r="H501" t="s">
        <v>5989</v>
      </c>
      <c r="I501" t="s">
        <v>5990</v>
      </c>
      <c r="J501" t="s">
        <v>1836</v>
      </c>
    </row>
    <row r="502" spans="1:10" ht="30.75">
      <c r="A502" s="217">
        <v>46280</v>
      </c>
      <c r="B502" t="s">
        <v>70</v>
      </c>
      <c r="C502" t="s">
        <v>6088</v>
      </c>
      <c r="D502" t="s">
        <v>3125</v>
      </c>
      <c r="E502">
        <v>2</v>
      </c>
      <c r="F502" s="218" t="s">
        <v>6160</v>
      </c>
      <c r="G502" t="s">
        <v>2347</v>
      </c>
      <c r="H502" t="s">
        <v>5989</v>
      </c>
      <c r="I502" t="s">
        <v>5990</v>
      </c>
      <c r="J502" t="s">
        <v>1836</v>
      </c>
    </row>
    <row r="503" spans="1:10" ht="15">
      <c r="A503" s="217">
        <v>46280</v>
      </c>
      <c r="B503" t="s">
        <v>70</v>
      </c>
      <c r="C503" t="s">
        <v>6088</v>
      </c>
      <c r="D503" t="s">
        <v>3048</v>
      </c>
      <c r="E503">
        <v>1</v>
      </c>
      <c r="F503" s="218" t="s">
        <v>6130</v>
      </c>
      <c r="G503" t="s">
        <v>2349</v>
      </c>
      <c r="H503" t="s">
        <v>5991</v>
      </c>
      <c r="I503" t="s">
        <v>5992</v>
      </c>
      <c r="J503" t="s">
        <v>231</v>
      </c>
    </row>
    <row r="504" spans="1:10" ht="15">
      <c r="A504" s="217">
        <v>46280</v>
      </c>
      <c r="B504" t="s">
        <v>70</v>
      </c>
      <c r="C504" t="s">
        <v>6088</v>
      </c>
      <c r="D504" t="s">
        <v>3176</v>
      </c>
      <c r="E504">
        <v>1</v>
      </c>
      <c r="F504" s="218" t="s">
        <v>6161</v>
      </c>
      <c r="G504" t="s">
        <v>2347</v>
      </c>
      <c r="H504" t="s">
        <v>5989</v>
      </c>
      <c r="I504" t="s">
        <v>5990</v>
      </c>
      <c r="J504" t="s">
        <v>1836</v>
      </c>
    </row>
    <row r="505" spans="1:10" ht="45.75">
      <c r="A505" s="217">
        <v>46280</v>
      </c>
      <c r="B505" t="s">
        <v>70</v>
      </c>
      <c r="C505" t="s">
        <v>6088</v>
      </c>
      <c r="D505" t="s">
        <v>2847</v>
      </c>
      <c r="E505">
        <v>3</v>
      </c>
      <c r="F505" s="218" t="s">
        <v>6095</v>
      </c>
      <c r="G505" t="s">
        <v>2700</v>
      </c>
      <c r="H505" t="s">
        <v>5993</v>
      </c>
      <c r="I505" t="s">
        <v>5994</v>
      </c>
      <c r="J505" t="s">
        <v>231</v>
      </c>
    </row>
    <row r="506" spans="1:10" ht="15">
      <c r="A506" s="217">
        <v>46280</v>
      </c>
      <c r="B506" t="s">
        <v>70</v>
      </c>
      <c r="C506" t="s">
        <v>6088</v>
      </c>
      <c r="D506" t="s">
        <v>2893</v>
      </c>
      <c r="E506">
        <v>1</v>
      </c>
      <c r="F506" s="218" t="s">
        <v>6096</v>
      </c>
      <c r="G506" t="s">
        <v>2700</v>
      </c>
      <c r="H506" t="s">
        <v>5993</v>
      </c>
      <c r="I506" t="s">
        <v>5994</v>
      </c>
      <c r="J506" t="s">
        <v>231</v>
      </c>
    </row>
    <row r="507" spans="1:10" ht="30.75">
      <c r="A507" s="217">
        <v>46280</v>
      </c>
      <c r="B507" t="s">
        <v>70</v>
      </c>
      <c r="C507" t="s">
        <v>6088</v>
      </c>
      <c r="D507" t="s">
        <v>217</v>
      </c>
      <c r="E507">
        <v>2</v>
      </c>
      <c r="F507" s="218" t="s">
        <v>6162</v>
      </c>
      <c r="G507" t="s">
        <v>2347</v>
      </c>
      <c r="H507" t="s">
        <v>5989</v>
      </c>
      <c r="I507" t="s">
        <v>5990</v>
      </c>
      <c r="J507" t="s">
        <v>1836</v>
      </c>
    </row>
    <row r="508" spans="1:10" ht="15">
      <c r="A508" s="217">
        <v>46280</v>
      </c>
      <c r="B508" t="s">
        <v>70</v>
      </c>
      <c r="C508" t="s">
        <v>6088</v>
      </c>
      <c r="D508" t="s">
        <v>2897</v>
      </c>
      <c r="E508">
        <v>1</v>
      </c>
      <c r="F508" s="218" t="s">
        <v>6097</v>
      </c>
      <c r="G508" t="s">
        <v>2347</v>
      </c>
      <c r="H508" t="s">
        <v>5989</v>
      </c>
      <c r="I508" t="s">
        <v>5990</v>
      </c>
      <c r="J508" t="s">
        <v>1836</v>
      </c>
    </row>
    <row r="509" spans="1:10" ht="30.75">
      <c r="A509" s="217">
        <v>46280</v>
      </c>
      <c r="B509" t="s">
        <v>70</v>
      </c>
      <c r="C509" t="s">
        <v>6088</v>
      </c>
      <c r="D509" t="s">
        <v>669</v>
      </c>
      <c r="E509">
        <v>2</v>
      </c>
      <c r="F509" s="218" t="s">
        <v>6131</v>
      </c>
      <c r="G509" t="s">
        <v>2349</v>
      </c>
      <c r="H509" t="s">
        <v>5991</v>
      </c>
      <c r="I509" t="s">
        <v>5992</v>
      </c>
      <c r="J509" t="s">
        <v>231</v>
      </c>
    </row>
    <row r="510" spans="1:10" ht="15">
      <c r="A510" s="217">
        <v>46280</v>
      </c>
      <c r="B510" t="s">
        <v>70</v>
      </c>
      <c r="C510" t="s">
        <v>6088</v>
      </c>
      <c r="D510" t="s">
        <v>3054</v>
      </c>
      <c r="E510">
        <v>1</v>
      </c>
      <c r="F510" s="218" t="s">
        <v>6132</v>
      </c>
      <c r="G510" t="s">
        <v>2347</v>
      </c>
      <c r="H510" t="s">
        <v>5989</v>
      </c>
      <c r="I510" t="s">
        <v>5990</v>
      </c>
      <c r="J510" t="s">
        <v>1836</v>
      </c>
    </row>
    <row r="511" spans="1:10" ht="15">
      <c r="A511" s="217">
        <v>46280</v>
      </c>
      <c r="B511" t="s">
        <v>70</v>
      </c>
      <c r="C511" t="s">
        <v>6088</v>
      </c>
      <c r="D511" t="s">
        <v>1333</v>
      </c>
      <c r="E511">
        <v>1</v>
      </c>
      <c r="F511" s="218" t="s">
        <v>6098</v>
      </c>
      <c r="G511" t="s">
        <v>2344</v>
      </c>
      <c r="H511" t="s">
        <v>5987</v>
      </c>
      <c r="I511" t="s">
        <v>5988</v>
      </c>
      <c r="J511" t="s">
        <v>1265</v>
      </c>
    </row>
    <row r="512" spans="1:10" ht="76.5">
      <c r="A512" s="217">
        <v>46280</v>
      </c>
      <c r="B512" t="s">
        <v>106</v>
      </c>
      <c r="C512" t="s">
        <v>6088</v>
      </c>
      <c r="D512" t="s">
        <v>217</v>
      </c>
      <c r="E512">
        <v>5</v>
      </c>
      <c r="F512" s="218" t="s">
        <v>6163</v>
      </c>
      <c r="G512" t="s">
        <v>2347</v>
      </c>
      <c r="H512" t="s">
        <v>5989</v>
      </c>
      <c r="I512" t="s">
        <v>5990</v>
      </c>
      <c r="J512" t="s">
        <v>1836</v>
      </c>
    </row>
    <row r="513" spans="1:10" ht="30.75">
      <c r="A513" s="217">
        <v>46280</v>
      </c>
      <c r="B513" t="s">
        <v>106</v>
      </c>
      <c r="C513" t="s">
        <v>6088</v>
      </c>
      <c r="D513" t="s">
        <v>669</v>
      </c>
      <c r="E513">
        <v>2</v>
      </c>
      <c r="F513" s="218" t="s">
        <v>6133</v>
      </c>
      <c r="G513" t="s">
        <v>2349</v>
      </c>
      <c r="H513" t="s">
        <v>5991</v>
      </c>
      <c r="I513" t="s">
        <v>5992</v>
      </c>
      <c r="J513" t="s">
        <v>231</v>
      </c>
    </row>
    <row r="514" spans="1:10" ht="30.75">
      <c r="A514" s="217">
        <v>46280</v>
      </c>
      <c r="B514" t="s">
        <v>106</v>
      </c>
      <c r="C514" t="s">
        <v>6088</v>
      </c>
      <c r="D514" t="s">
        <v>2847</v>
      </c>
      <c r="E514">
        <v>2</v>
      </c>
      <c r="F514" s="218" t="s">
        <v>6100</v>
      </c>
      <c r="G514" t="s">
        <v>2700</v>
      </c>
      <c r="H514" t="s">
        <v>5993</v>
      </c>
      <c r="I514" t="s">
        <v>5994</v>
      </c>
      <c r="J514" t="s">
        <v>231</v>
      </c>
    </row>
    <row r="515" spans="1:10" ht="60.75">
      <c r="A515" s="217">
        <v>46280</v>
      </c>
      <c r="B515" t="s">
        <v>106</v>
      </c>
      <c r="C515" t="s">
        <v>6088</v>
      </c>
      <c r="D515" t="s">
        <v>3125</v>
      </c>
      <c r="E515">
        <v>4</v>
      </c>
      <c r="F515" s="218" t="s">
        <v>6164</v>
      </c>
      <c r="G515" t="s">
        <v>2347</v>
      </c>
      <c r="H515" t="s">
        <v>5989</v>
      </c>
      <c r="I515" t="s">
        <v>5990</v>
      </c>
      <c r="J515" t="s">
        <v>1836</v>
      </c>
    </row>
    <row r="516" spans="1:10" ht="15">
      <c r="A516" s="217">
        <v>46280</v>
      </c>
      <c r="B516" t="s">
        <v>106</v>
      </c>
      <c r="C516" t="s">
        <v>6088</v>
      </c>
      <c r="D516" t="s">
        <v>2893</v>
      </c>
      <c r="E516">
        <v>1</v>
      </c>
      <c r="F516" s="218" t="s">
        <v>6101</v>
      </c>
      <c r="G516" t="s">
        <v>2700</v>
      </c>
      <c r="H516" t="s">
        <v>5993</v>
      </c>
      <c r="I516" t="s">
        <v>5994</v>
      </c>
      <c r="J516" t="s">
        <v>231</v>
      </c>
    </row>
    <row r="517" spans="1:10" ht="15">
      <c r="A517" s="217">
        <v>46280</v>
      </c>
      <c r="B517" t="s">
        <v>106</v>
      </c>
      <c r="C517" t="s">
        <v>6088</v>
      </c>
      <c r="D517" t="s">
        <v>3195</v>
      </c>
      <c r="E517">
        <v>1</v>
      </c>
      <c r="F517" s="218" t="s">
        <v>6165</v>
      </c>
      <c r="G517" t="s">
        <v>2347</v>
      </c>
      <c r="H517" t="s">
        <v>5989</v>
      </c>
      <c r="I517" t="s">
        <v>5990</v>
      </c>
      <c r="J517" t="s">
        <v>1836</v>
      </c>
    </row>
    <row r="518" spans="1:10" ht="15">
      <c r="A518" s="217">
        <v>46280</v>
      </c>
      <c r="B518" t="s">
        <v>106</v>
      </c>
      <c r="C518" t="s">
        <v>6088</v>
      </c>
      <c r="D518" t="s">
        <v>3200</v>
      </c>
      <c r="E518">
        <v>1</v>
      </c>
      <c r="F518" s="218" t="s">
        <v>6166</v>
      </c>
      <c r="G518" t="s">
        <v>2347</v>
      </c>
      <c r="H518" t="s">
        <v>5989</v>
      </c>
      <c r="I518" t="s">
        <v>5990</v>
      </c>
      <c r="J518" t="s">
        <v>1836</v>
      </c>
    </row>
    <row r="519" spans="1:10" ht="15">
      <c r="A519" s="217">
        <v>46280</v>
      </c>
      <c r="B519" t="s">
        <v>106</v>
      </c>
      <c r="C519" t="s">
        <v>6088</v>
      </c>
      <c r="D519" t="s">
        <v>3066</v>
      </c>
      <c r="E519">
        <v>1</v>
      </c>
      <c r="F519" s="218" t="s">
        <v>3065</v>
      </c>
      <c r="G519" t="s">
        <v>2349</v>
      </c>
      <c r="H519" t="s">
        <v>5991</v>
      </c>
      <c r="I519" t="s">
        <v>5992</v>
      </c>
      <c r="J519" t="s">
        <v>231</v>
      </c>
    </row>
    <row r="520" spans="1:10" ht="15">
      <c r="A520" s="217">
        <v>46280</v>
      </c>
      <c r="B520" t="s">
        <v>106</v>
      </c>
      <c r="C520" t="s">
        <v>6088</v>
      </c>
      <c r="D520" t="s">
        <v>1333</v>
      </c>
      <c r="E520">
        <v>1</v>
      </c>
      <c r="F520" s="218" t="s">
        <v>6102</v>
      </c>
      <c r="G520" t="s">
        <v>2344</v>
      </c>
      <c r="H520" t="s">
        <v>5987</v>
      </c>
      <c r="I520" t="s">
        <v>5988</v>
      </c>
      <c r="J520" t="s">
        <v>1265</v>
      </c>
    </row>
    <row r="521" spans="1:10" ht="45.75">
      <c r="A521" s="217">
        <v>46280</v>
      </c>
      <c r="B521" t="s">
        <v>72</v>
      </c>
      <c r="C521" t="s">
        <v>6088</v>
      </c>
      <c r="D521" t="s">
        <v>669</v>
      </c>
      <c r="E521">
        <v>3</v>
      </c>
      <c r="F521" s="218" t="s">
        <v>6134</v>
      </c>
      <c r="G521" t="s">
        <v>2349</v>
      </c>
      <c r="H521" t="s">
        <v>5991</v>
      </c>
      <c r="I521" t="s">
        <v>5992</v>
      </c>
      <c r="J521" t="s">
        <v>231</v>
      </c>
    </row>
    <row r="522" spans="1:10" ht="152.25">
      <c r="A522" s="217">
        <v>46280</v>
      </c>
      <c r="B522" t="s">
        <v>72</v>
      </c>
      <c r="C522" t="s">
        <v>6088</v>
      </c>
      <c r="D522" t="s">
        <v>3125</v>
      </c>
      <c r="E522">
        <v>10</v>
      </c>
      <c r="F522" s="218" t="s">
        <v>6167</v>
      </c>
      <c r="G522" t="s">
        <v>2347</v>
      </c>
      <c r="H522" t="s">
        <v>5989</v>
      </c>
      <c r="I522" t="s">
        <v>5990</v>
      </c>
      <c r="J522" t="s">
        <v>1836</v>
      </c>
    </row>
    <row r="523" spans="1:10" ht="15">
      <c r="A523" s="217">
        <v>46280</v>
      </c>
      <c r="B523" t="s">
        <v>72</v>
      </c>
      <c r="C523" t="s">
        <v>6088</v>
      </c>
      <c r="D523" t="s">
        <v>3071</v>
      </c>
      <c r="E523">
        <v>1</v>
      </c>
      <c r="F523" s="218" t="s">
        <v>6135</v>
      </c>
      <c r="G523" t="s">
        <v>2349</v>
      </c>
      <c r="H523" t="s">
        <v>5991</v>
      </c>
      <c r="I523" t="s">
        <v>5992</v>
      </c>
      <c r="J523" t="s">
        <v>231</v>
      </c>
    </row>
    <row r="524" spans="1:10" ht="60.75">
      <c r="A524" s="217">
        <v>46280</v>
      </c>
      <c r="B524" t="s">
        <v>72</v>
      </c>
      <c r="C524" t="s">
        <v>6088</v>
      </c>
      <c r="D524" t="s">
        <v>217</v>
      </c>
      <c r="E524">
        <v>4</v>
      </c>
      <c r="F524" s="218" t="s">
        <v>6168</v>
      </c>
      <c r="G524" t="s">
        <v>2347</v>
      </c>
      <c r="H524" t="s">
        <v>5989</v>
      </c>
      <c r="I524" t="s">
        <v>5990</v>
      </c>
      <c r="J524" t="s">
        <v>1836</v>
      </c>
    </row>
    <row r="525" spans="1:10" ht="15">
      <c r="A525" s="217">
        <v>46280</v>
      </c>
      <c r="B525" t="s">
        <v>72</v>
      </c>
      <c r="C525" t="s">
        <v>6088</v>
      </c>
      <c r="D525" t="s">
        <v>2893</v>
      </c>
      <c r="E525">
        <v>1</v>
      </c>
      <c r="F525" s="218" t="s">
        <v>6103</v>
      </c>
      <c r="G525" t="s">
        <v>2700</v>
      </c>
      <c r="H525" t="s">
        <v>5993</v>
      </c>
      <c r="I525" t="s">
        <v>5994</v>
      </c>
      <c r="J525" t="s">
        <v>231</v>
      </c>
    </row>
    <row r="526" spans="1:10" ht="30.75">
      <c r="A526" s="217">
        <v>46280</v>
      </c>
      <c r="B526" t="s">
        <v>72</v>
      </c>
      <c r="C526" t="s">
        <v>6088</v>
      </c>
      <c r="D526" t="s">
        <v>3074</v>
      </c>
      <c r="E526">
        <v>2</v>
      </c>
      <c r="F526" s="218" t="s">
        <v>6136</v>
      </c>
      <c r="G526" t="s">
        <v>2349</v>
      </c>
      <c r="H526" t="s">
        <v>5991</v>
      </c>
      <c r="I526" t="s">
        <v>5992</v>
      </c>
      <c r="J526" t="s">
        <v>231</v>
      </c>
    </row>
    <row r="527" spans="1:10" ht="15">
      <c r="A527" s="217">
        <v>46280</v>
      </c>
      <c r="B527" t="s">
        <v>72</v>
      </c>
      <c r="C527" t="s">
        <v>6088</v>
      </c>
      <c r="D527" t="s">
        <v>2922</v>
      </c>
      <c r="E527">
        <v>1</v>
      </c>
      <c r="F527" s="218" t="s">
        <v>6104</v>
      </c>
      <c r="G527" t="s">
        <v>2700</v>
      </c>
      <c r="H527" t="s">
        <v>5993</v>
      </c>
      <c r="I527" t="s">
        <v>5994</v>
      </c>
      <c r="J527" t="s">
        <v>231</v>
      </c>
    </row>
    <row r="528" spans="1:10" ht="15">
      <c r="A528" s="217">
        <v>46280</v>
      </c>
      <c r="B528" t="s">
        <v>72</v>
      </c>
      <c r="C528" t="s">
        <v>6088</v>
      </c>
      <c r="D528" t="s">
        <v>2847</v>
      </c>
      <c r="E528">
        <v>1</v>
      </c>
      <c r="F528" s="218" t="s">
        <v>6105</v>
      </c>
      <c r="G528" t="s">
        <v>2700</v>
      </c>
      <c r="H528" t="s">
        <v>5993</v>
      </c>
      <c r="I528" t="s">
        <v>5994</v>
      </c>
      <c r="J528" t="s">
        <v>231</v>
      </c>
    </row>
    <row r="529" spans="1:10" ht="15">
      <c r="A529" s="217">
        <v>46280</v>
      </c>
      <c r="B529" t="s">
        <v>72</v>
      </c>
      <c r="C529" t="s">
        <v>6088</v>
      </c>
      <c r="D529" t="s">
        <v>3083</v>
      </c>
      <c r="E529">
        <v>1</v>
      </c>
      <c r="F529" s="218" t="s">
        <v>6137</v>
      </c>
      <c r="G529" t="s">
        <v>2349</v>
      </c>
      <c r="H529" t="s">
        <v>5991</v>
      </c>
      <c r="I529" t="s">
        <v>5992</v>
      </c>
      <c r="J529" t="s">
        <v>231</v>
      </c>
    </row>
    <row r="530" spans="1:10" ht="15">
      <c r="A530" s="217">
        <v>46280</v>
      </c>
      <c r="B530" t="s">
        <v>72</v>
      </c>
      <c r="C530" t="s">
        <v>6088</v>
      </c>
      <c r="D530" t="s">
        <v>3472</v>
      </c>
      <c r="E530">
        <v>1</v>
      </c>
      <c r="F530" s="218" t="s">
        <v>6215</v>
      </c>
      <c r="G530" t="s">
        <v>2344</v>
      </c>
      <c r="H530" t="s">
        <v>5987</v>
      </c>
      <c r="I530" t="s">
        <v>5988</v>
      </c>
      <c r="J530" t="s">
        <v>1265</v>
      </c>
    </row>
    <row r="531" spans="1:10" ht="121.5">
      <c r="A531" s="217">
        <v>46280</v>
      </c>
      <c r="B531" t="s">
        <v>78</v>
      </c>
      <c r="C531" t="s">
        <v>6088</v>
      </c>
      <c r="D531" t="s">
        <v>217</v>
      </c>
      <c r="E531">
        <v>8</v>
      </c>
      <c r="F531" s="218" t="s">
        <v>6169</v>
      </c>
      <c r="G531" t="s">
        <v>2347</v>
      </c>
      <c r="H531" t="s">
        <v>5989</v>
      </c>
      <c r="I531" t="s">
        <v>5990</v>
      </c>
      <c r="J531" t="s">
        <v>1836</v>
      </c>
    </row>
    <row r="532" spans="1:10" ht="60.75">
      <c r="A532" s="217">
        <v>46280</v>
      </c>
      <c r="B532" t="s">
        <v>78</v>
      </c>
      <c r="C532" t="s">
        <v>6088</v>
      </c>
      <c r="D532" t="s">
        <v>3125</v>
      </c>
      <c r="E532">
        <v>4</v>
      </c>
      <c r="F532" s="218" t="s">
        <v>6170</v>
      </c>
      <c r="G532" t="s">
        <v>2347</v>
      </c>
      <c r="H532" t="s">
        <v>5989</v>
      </c>
      <c r="I532" t="s">
        <v>5990</v>
      </c>
      <c r="J532" t="s">
        <v>1836</v>
      </c>
    </row>
    <row r="533" spans="1:10" ht="15">
      <c r="A533" s="217">
        <v>46280</v>
      </c>
      <c r="B533" t="s">
        <v>78</v>
      </c>
      <c r="C533" t="s">
        <v>6088</v>
      </c>
      <c r="D533" t="s">
        <v>669</v>
      </c>
      <c r="E533">
        <v>1</v>
      </c>
      <c r="F533" s="218" t="s">
        <v>6138</v>
      </c>
      <c r="G533" t="s">
        <v>2349</v>
      </c>
      <c r="H533" t="s">
        <v>5991</v>
      </c>
      <c r="I533" t="s">
        <v>5992</v>
      </c>
      <c r="J533" t="s">
        <v>231</v>
      </c>
    </row>
    <row r="534" spans="1:10" ht="15">
      <c r="A534" s="217">
        <v>46280</v>
      </c>
      <c r="B534" t="s">
        <v>78</v>
      </c>
      <c r="C534" t="s">
        <v>6088</v>
      </c>
      <c r="D534" t="s">
        <v>3257</v>
      </c>
      <c r="E534">
        <v>1</v>
      </c>
      <c r="F534" s="218" t="s">
        <v>6172</v>
      </c>
      <c r="G534" t="s">
        <v>2347</v>
      </c>
      <c r="H534" t="s">
        <v>5989</v>
      </c>
      <c r="I534" t="s">
        <v>5990</v>
      </c>
      <c r="J534" t="s">
        <v>1836</v>
      </c>
    </row>
    <row r="535" spans="1:10" ht="15">
      <c r="A535" s="217">
        <v>46280</v>
      </c>
      <c r="B535" t="s">
        <v>97</v>
      </c>
      <c r="C535" t="s">
        <v>6088</v>
      </c>
      <c r="D535" t="s">
        <v>3090</v>
      </c>
      <c r="E535">
        <v>1</v>
      </c>
      <c r="F535" s="218" t="s">
        <v>6140</v>
      </c>
      <c r="G535" t="s">
        <v>2349</v>
      </c>
      <c r="H535" t="s">
        <v>5991</v>
      </c>
      <c r="I535" t="s">
        <v>5992</v>
      </c>
      <c r="J535" t="s">
        <v>231</v>
      </c>
    </row>
    <row r="536" spans="1:10" ht="106.5">
      <c r="A536" s="217">
        <v>46280</v>
      </c>
      <c r="B536" t="s">
        <v>97</v>
      </c>
      <c r="C536" t="s">
        <v>6088</v>
      </c>
      <c r="D536" t="s">
        <v>217</v>
      </c>
      <c r="E536">
        <v>7</v>
      </c>
      <c r="F536" s="218" t="s">
        <v>6173</v>
      </c>
      <c r="G536" t="s">
        <v>2347</v>
      </c>
      <c r="H536" t="s">
        <v>5989</v>
      </c>
      <c r="I536" t="s">
        <v>5990</v>
      </c>
      <c r="J536" t="s">
        <v>1836</v>
      </c>
    </row>
    <row r="537" spans="1:10" ht="76.5">
      <c r="A537" s="217">
        <v>46280</v>
      </c>
      <c r="B537" t="s">
        <v>97</v>
      </c>
      <c r="C537" t="s">
        <v>6088</v>
      </c>
      <c r="D537" t="s">
        <v>3125</v>
      </c>
      <c r="E537">
        <v>5</v>
      </c>
      <c r="F537" s="218" t="s">
        <v>6174</v>
      </c>
      <c r="G537" t="s">
        <v>2347</v>
      </c>
      <c r="H537" t="s">
        <v>5989</v>
      </c>
      <c r="I537" t="s">
        <v>5990</v>
      </c>
      <c r="J537" t="s">
        <v>1836</v>
      </c>
    </row>
    <row r="538" spans="1:10" ht="30.75">
      <c r="A538" s="217">
        <v>46280</v>
      </c>
      <c r="B538" t="s">
        <v>97</v>
      </c>
      <c r="C538" t="s">
        <v>6088</v>
      </c>
      <c r="D538" t="s">
        <v>3269</v>
      </c>
      <c r="E538">
        <v>2</v>
      </c>
      <c r="F538" s="218" t="s">
        <v>6175</v>
      </c>
      <c r="G538" t="s">
        <v>2347</v>
      </c>
      <c r="H538" t="s">
        <v>5989</v>
      </c>
      <c r="I538" t="s">
        <v>5990</v>
      </c>
      <c r="J538" t="s">
        <v>1836</v>
      </c>
    </row>
    <row r="539" spans="1:10" ht="15">
      <c r="A539" s="217">
        <v>46280</v>
      </c>
      <c r="B539" t="s">
        <v>97</v>
      </c>
      <c r="C539" t="s">
        <v>6088</v>
      </c>
      <c r="D539" t="s">
        <v>3092</v>
      </c>
      <c r="E539">
        <v>1</v>
      </c>
      <c r="F539" s="218" t="s">
        <v>6141</v>
      </c>
      <c r="G539" t="s">
        <v>2349</v>
      </c>
      <c r="H539" t="s">
        <v>5991</v>
      </c>
      <c r="I539" t="s">
        <v>5992</v>
      </c>
      <c r="J539" t="s">
        <v>231</v>
      </c>
    </row>
    <row r="540" spans="1:10" ht="15">
      <c r="A540" s="217">
        <v>46280</v>
      </c>
      <c r="B540" t="s">
        <v>97</v>
      </c>
      <c r="C540" t="s">
        <v>6088</v>
      </c>
      <c r="D540" t="s">
        <v>2839</v>
      </c>
      <c r="E540">
        <v>1</v>
      </c>
      <c r="F540" s="218" t="s">
        <v>6106</v>
      </c>
      <c r="G540" t="s">
        <v>2700</v>
      </c>
      <c r="H540" t="s">
        <v>5993</v>
      </c>
      <c r="I540" t="s">
        <v>5994</v>
      </c>
      <c r="J540" t="s">
        <v>231</v>
      </c>
    </row>
    <row r="541" spans="1:10" ht="30.75">
      <c r="A541" s="217">
        <v>46280</v>
      </c>
      <c r="B541" t="s">
        <v>97</v>
      </c>
      <c r="C541" t="s">
        <v>6088</v>
      </c>
      <c r="D541" t="s">
        <v>1333</v>
      </c>
      <c r="E541">
        <v>2</v>
      </c>
      <c r="F541" s="218" t="s">
        <v>6107</v>
      </c>
      <c r="G541" t="s">
        <v>2344</v>
      </c>
      <c r="H541" t="s">
        <v>5987</v>
      </c>
      <c r="I541" t="s">
        <v>5988</v>
      </c>
      <c r="J541" t="s">
        <v>1265</v>
      </c>
    </row>
    <row r="542" spans="1:10" ht="15">
      <c r="A542" s="217">
        <v>46280</v>
      </c>
      <c r="B542" t="s">
        <v>14</v>
      </c>
      <c r="C542" t="s">
        <v>6088</v>
      </c>
      <c r="D542" t="s">
        <v>669</v>
      </c>
      <c r="E542">
        <v>1</v>
      </c>
      <c r="F542" s="218" t="s">
        <v>6142</v>
      </c>
      <c r="G542" t="s">
        <v>2349</v>
      </c>
      <c r="H542" t="s">
        <v>5991</v>
      </c>
      <c r="I542" t="s">
        <v>5992</v>
      </c>
      <c r="J542" t="s">
        <v>231</v>
      </c>
    </row>
    <row r="543" spans="1:10" ht="15">
      <c r="A543" s="217">
        <v>46280</v>
      </c>
      <c r="B543" t="s">
        <v>14</v>
      </c>
      <c r="C543" t="s">
        <v>6088</v>
      </c>
      <c r="D543" t="s">
        <v>1333</v>
      </c>
      <c r="E543">
        <v>1</v>
      </c>
      <c r="F543" s="218" t="s">
        <v>6109</v>
      </c>
      <c r="G543" t="s">
        <v>2344</v>
      </c>
      <c r="H543" t="s">
        <v>5987</v>
      </c>
      <c r="I543" t="s">
        <v>5988</v>
      </c>
      <c r="J543" t="s">
        <v>1265</v>
      </c>
    </row>
    <row r="544" spans="1:10" ht="15">
      <c r="A544" s="217">
        <v>46280</v>
      </c>
      <c r="B544" t="s">
        <v>14</v>
      </c>
      <c r="C544" t="s">
        <v>6088</v>
      </c>
      <c r="D544" t="s">
        <v>2959</v>
      </c>
      <c r="E544">
        <v>1</v>
      </c>
      <c r="F544" s="218" t="s">
        <v>2958</v>
      </c>
      <c r="G544" t="s">
        <v>2347</v>
      </c>
      <c r="H544" t="s">
        <v>5989</v>
      </c>
      <c r="I544" t="s">
        <v>5990</v>
      </c>
      <c r="J544" t="s">
        <v>1836</v>
      </c>
    </row>
    <row r="545" spans="1:10" ht="15">
      <c r="A545" s="217">
        <v>46280</v>
      </c>
      <c r="B545" t="s">
        <v>14</v>
      </c>
      <c r="C545" t="s">
        <v>6088</v>
      </c>
      <c r="D545" t="s">
        <v>3125</v>
      </c>
      <c r="E545">
        <v>1</v>
      </c>
      <c r="F545" s="218" t="s">
        <v>6176</v>
      </c>
      <c r="G545" t="s">
        <v>2347</v>
      </c>
      <c r="H545" t="s">
        <v>5989</v>
      </c>
      <c r="I545" t="s">
        <v>5990</v>
      </c>
      <c r="J545" t="s">
        <v>1836</v>
      </c>
    </row>
    <row r="546" spans="1:10" ht="15">
      <c r="A546" s="217">
        <v>46280</v>
      </c>
      <c r="B546" t="s">
        <v>14</v>
      </c>
      <c r="C546" t="s">
        <v>6088</v>
      </c>
      <c r="D546" t="s">
        <v>217</v>
      </c>
      <c r="E546">
        <v>1</v>
      </c>
      <c r="F546" s="218" t="s">
        <v>3293</v>
      </c>
      <c r="G546" t="s">
        <v>2347</v>
      </c>
      <c r="H546" t="s">
        <v>5989</v>
      </c>
      <c r="I546" t="s">
        <v>5990</v>
      </c>
      <c r="J546" t="s">
        <v>1836</v>
      </c>
    </row>
    <row r="547" spans="1:10" ht="60.75">
      <c r="A547" s="217">
        <v>46280</v>
      </c>
      <c r="B547" t="s">
        <v>7</v>
      </c>
      <c r="C547" t="s">
        <v>6088</v>
      </c>
      <c r="D547" t="s">
        <v>217</v>
      </c>
      <c r="E547">
        <v>4</v>
      </c>
      <c r="F547" s="218" t="s">
        <v>6177</v>
      </c>
      <c r="G547" t="s">
        <v>2347</v>
      </c>
      <c r="H547" t="s">
        <v>5989</v>
      </c>
      <c r="I547" t="s">
        <v>5990</v>
      </c>
      <c r="J547" t="s">
        <v>1836</v>
      </c>
    </row>
    <row r="548" spans="1:10" ht="30.75">
      <c r="A548" s="217">
        <v>46280</v>
      </c>
      <c r="B548" t="s">
        <v>4398</v>
      </c>
      <c r="C548" t="s">
        <v>6088</v>
      </c>
      <c r="D548" t="s">
        <v>217</v>
      </c>
      <c r="E548">
        <v>2</v>
      </c>
      <c r="F548" s="218" t="s">
        <v>6178</v>
      </c>
      <c r="G548" t="s">
        <v>2347</v>
      </c>
      <c r="H548" t="s">
        <v>5989</v>
      </c>
      <c r="I548" t="s">
        <v>5990</v>
      </c>
      <c r="J548" t="s">
        <v>1836</v>
      </c>
    </row>
    <row r="549" spans="1:10" ht="15">
      <c r="A549" s="217">
        <v>46280</v>
      </c>
      <c r="B549" t="s">
        <v>4398</v>
      </c>
      <c r="C549" t="s">
        <v>6088</v>
      </c>
      <c r="D549" t="s">
        <v>3305</v>
      </c>
      <c r="E549">
        <v>1</v>
      </c>
      <c r="F549" s="218" t="s">
        <v>6179</v>
      </c>
      <c r="G549" t="s">
        <v>2347</v>
      </c>
      <c r="H549" t="s">
        <v>5989</v>
      </c>
      <c r="I549" t="s">
        <v>5990</v>
      </c>
      <c r="J549" t="s">
        <v>1836</v>
      </c>
    </row>
    <row r="550" spans="1:10" ht="15">
      <c r="A550" s="217">
        <v>46280</v>
      </c>
      <c r="B550" t="s">
        <v>4398</v>
      </c>
      <c r="C550" t="s">
        <v>6088</v>
      </c>
      <c r="D550" t="s">
        <v>3257</v>
      </c>
      <c r="E550">
        <v>1</v>
      </c>
      <c r="F550" s="218" t="s">
        <v>6180</v>
      </c>
      <c r="G550" t="s">
        <v>2347</v>
      </c>
      <c r="H550" t="s">
        <v>5989</v>
      </c>
      <c r="I550" t="s">
        <v>5990</v>
      </c>
      <c r="J550" t="s">
        <v>1836</v>
      </c>
    </row>
    <row r="551" spans="1:10" ht="15">
      <c r="A551" s="217">
        <v>46280</v>
      </c>
      <c r="B551" t="s">
        <v>47</v>
      </c>
      <c r="C551" t="s">
        <v>6088</v>
      </c>
      <c r="D551" t="s">
        <v>3312</v>
      </c>
      <c r="E551">
        <v>1</v>
      </c>
      <c r="F551" s="218" t="s">
        <v>6181</v>
      </c>
      <c r="G551" t="s">
        <v>2347</v>
      </c>
      <c r="H551" t="s">
        <v>5989</v>
      </c>
      <c r="I551" t="s">
        <v>5990</v>
      </c>
      <c r="J551" t="s">
        <v>1836</v>
      </c>
    </row>
    <row r="552" spans="1:10" ht="30.75">
      <c r="A552" s="217">
        <v>46280</v>
      </c>
      <c r="B552" t="s">
        <v>47</v>
      </c>
      <c r="C552" t="s">
        <v>6088</v>
      </c>
      <c r="D552" t="s">
        <v>669</v>
      </c>
      <c r="E552">
        <v>2</v>
      </c>
      <c r="F552" s="218" t="s">
        <v>6143</v>
      </c>
      <c r="G552" t="s">
        <v>2349</v>
      </c>
      <c r="H552" t="s">
        <v>5991</v>
      </c>
      <c r="I552" t="s">
        <v>5992</v>
      </c>
      <c r="J552" t="s">
        <v>231</v>
      </c>
    </row>
    <row r="553" spans="1:10" ht="15">
      <c r="A553" s="217">
        <v>46280</v>
      </c>
      <c r="B553" t="s">
        <v>47</v>
      </c>
      <c r="C553" t="s">
        <v>6088</v>
      </c>
      <c r="D553" t="s">
        <v>3315</v>
      </c>
      <c r="E553">
        <v>1</v>
      </c>
      <c r="F553" s="218" t="s">
        <v>6182</v>
      </c>
      <c r="G553" t="s">
        <v>2347</v>
      </c>
      <c r="H553" t="s">
        <v>5989</v>
      </c>
      <c r="I553" t="s">
        <v>5990</v>
      </c>
      <c r="J553" t="s">
        <v>1836</v>
      </c>
    </row>
    <row r="554" spans="1:10" ht="60.75">
      <c r="A554" s="217">
        <v>46280</v>
      </c>
      <c r="B554" t="s">
        <v>47</v>
      </c>
      <c r="C554" t="s">
        <v>6088</v>
      </c>
      <c r="D554" t="s">
        <v>217</v>
      </c>
      <c r="E554">
        <v>4</v>
      </c>
      <c r="F554" s="218" t="s">
        <v>6183</v>
      </c>
      <c r="G554" t="s">
        <v>2347</v>
      </c>
      <c r="H554" t="s">
        <v>5989</v>
      </c>
      <c r="I554" t="s">
        <v>5990</v>
      </c>
      <c r="J554" t="s">
        <v>1836</v>
      </c>
    </row>
    <row r="555" spans="1:10" ht="45.75">
      <c r="A555" s="217">
        <v>46280</v>
      </c>
      <c r="B555" t="s">
        <v>60</v>
      </c>
      <c r="C555" t="s">
        <v>6088</v>
      </c>
      <c r="D555" t="s">
        <v>217</v>
      </c>
      <c r="E555">
        <v>3</v>
      </c>
      <c r="F555" s="218" t="s">
        <v>6184</v>
      </c>
      <c r="G555" t="s">
        <v>2347</v>
      </c>
      <c r="H555" t="s">
        <v>5989</v>
      </c>
      <c r="I555" t="s">
        <v>5990</v>
      </c>
      <c r="J555" t="s">
        <v>1836</v>
      </c>
    </row>
    <row r="556" spans="1:10" ht="60.75">
      <c r="A556" s="217">
        <v>46280</v>
      </c>
      <c r="B556" t="s">
        <v>60</v>
      </c>
      <c r="C556" t="s">
        <v>6088</v>
      </c>
      <c r="D556" t="s">
        <v>2847</v>
      </c>
      <c r="E556">
        <v>4</v>
      </c>
      <c r="F556" s="218" t="s">
        <v>6110</v>
      </c>
      <c r="G556" t="s">
        <v>2700</v>
      </c>
      <c r="H556" t="s">
        <v>5993</v>
      </c>
      <c r="I556" t="s">
        <v>5994</v>
      </c>
      <c r="J556" t="s">
        <v>231</v>
      </c>
    </row>
    <row r="557" spans="1:10" ht="45.75">
      <c r="A557" s="217">
        <v>46280</v>
      </c>
      <c r="B557" t="s">
        <v>54</v>
      </c>
      <c r="C557" t="s">
        <v>6088</v>
      </c>
      <c r="D557" t="s">
        <v>217</v>
      </c>
      <c r="E557">
        <v>3</v>
      </c>
      <c r="F557" s="218" t="s">
        <v>6185</v>
      </c>
      <c r="G557" t="s">
        <v>2347</v>
      </c>
      <c r="H557" t="s">
        <v>5989</v>
      </c>
      <c r="I557" t="s">
        <v>5990</v>
      </c>
      <c r="J557" t="s">
        <v>1836</v>
      </c>
    </row>
    <row r="558" spans="1:10" ht="15">
      <c r="A558" s="217">
        <v>46280</v>
      </c>
      <c r="B558" t="s">
        <v>54</v>
      </c>
      <c r="C558" t="s">
        <v>6088</v>
      </c>
      <c r="D558" t="s">
        <v>3312</v>
      </c>
      <c r="E558">
        <v>1</v>
      </c>
      <c r="F558" s="218" t="s">
        <v>6186</v>
      </c>
      <c r="G558" t="s">
        <v>2347</v>
      </c>
      <c r="H558" t="s">
        <v>5989</v>
      </c>
      <c r="I558" t="s">
        <v>5990</v>
      </c>
      <c r="J558" t="s">
        <v>1836</v>
      </c>
    </row>
    <row r="559" spans="1:10" ht="15">
      <c r="A559" s="217">
        <v>46280</v>
      </c>
      <c r="B559" t="s">
        <v>54</v>
      </c>
      <c r="C559" t="s">
        <v>6088</v>
      </c>
      <c r="D559" t="s">
        <v>3332</v>
      </c>
      <c r="E559">
        <v>1</v>
      </c>
      <c r="F559" s="218" t="s">
        <v>6187</v>
      </c>
      <c r="G559" t="s">
        <v>2347</v>
      </c>
      <c r="H559" t="s">
        <v>5989</v>
      </c>
      <c r="I559" t="s">
        <v>5990</v>
      </c>
      <c r="J559" t="s">
        <v>1836</v>
      </c>
    </row>
    <row r="560" spans="1:10" ht="15">
      <c r="A560" s="217">
        <v>46280</v>
      </c>
      <c r="B560" t="s">
        <v>54</v>
      </c>
      <c r="C560" t="s">
        <v>6088</v>
      </c>
      <c r="D560" t="s">
        <v>3335</v>
      </c>
      <c r="E560">
        <v>1</v>
      </c>
      <c r="F560" s="218" t="s">
        <v>6188</v>
      </c>
      <c r="G560" t="s">
        <v>2347</v>
      </c>
      <c r="H560" t="s">
        <v>5989</v>
      </c>
      <c r="I560" t="s">
        <v>5990</v>
      </c>
      <c r="J560" t="s">
        <v>1836</v>
      </c>
    </row>
    <row r="561" spans="1:10" ht="45.75">
      <c r="A561" s="217">
        <v>46280</v>
      </c>
      <c r="B561" t="s">
        <v>54</v>
      </c>
      <c r="C561" t="s">
        <v>6088</v>
      </c>
      <c r="D561" t="s">
        <v>2847</v>
      </c>
      <c r="E561">
        <v>3</v>
      </c>
      <c r="F561" s="218" t="s">
        <v>6111</v>
      </c>
      <c r="G561" t="s">
        <v>2700</v>
      </c>
      <c r="H561" t="s">
        <v>5993</v>
      </c>
      <c r="I561" t="s">
        <v>5994</v>
      </c>
      <c r="J561" t="s">
        <v>231</v>
      </c>
    </row>
    <row r="562" spans="1:10" ht="15">
      <c r="A562" s="217">
        <v>46280</v>
      </c>
      <c r="B562" t="s">
        <v>54</v>
      </c>
      <c r="C562" t="s">
        <v>6088</v>
      </c>
      <c r="D562" t="s">
        <v>3125</v>
      </c>
      <c r="E562">
        <v>1</v>
      </c>
      <c r="F562" s="218" t="s">
        <v>6189</v>
      </c>
      <c r="G562" t="s">
        <v>2347</v>
      </c>
      <c r="H562" t="s">
        <v>5989</v>
      </c>
      <c r="I562" t="s">
        <v>5990</v>
      </c>
      <c r="J562" t="s">
        <v>1836</v>
      </c>
    </row>
    <row r="563" spans="1:10" ht="45.75">
      <c r="A563" s="217">
        <v>46280</v>
      </c>
      <c r="B563" t="s">
        <v>73</v>
      </c>
      <c r="C563" t="s">
        <v>6088</v>
      </c>
      <c r="D563" t="s">
        <v>3125</v>
      </c>
      <c r="E563">
        <v>3</v>
      </c>
      <c r="F563" s="218" t="s">
        <v>6191</v>
      </c>
      <c r="G563" t="s">
        <v>2347</v>
      </c>
      <c r="H563" t="s">
        <v>5989</v>
      </c>
      <c r="I563" t="s">
        <v>5990</v>
      </c>
      <c r="J563" t="s">
        <v>1836</v>
      </c>
    </row>
    <row r="564" spans="1:10" ht="15">
      <c r="A564" s="217">
        <v>46280</v>
      </c>
      <c r="B564" t="s">
        <v>73</v>
      </c>
      <c r="C564" t="s">
        <v>6088</v>
      </c>
      <c r="D564" t="s">
        <v>3106</v>
      </c>
      <c r="E564">
        <v>1</v>
      </c>
      <c r="F564" s="218" t="s">
        <v>6144</v>
      </c>
      <c r="G564" t="s">
        <v>2349</v>
      </c>
      <c r="H564" t="s">
        <v>5991</v>
      </c>
      <c r="I564" t="s">
        <v>5992</v>
      </c>
      <c r="J564" t="s">
        <v>231</v>
      </c>
    </row>
    <row r="565" spans="1:10" ht="60.75">
      <c r="A565" s="217">
        <v>46280</v>
      </c>
      <c r="B565" t="s">
        <v>73</v>
      </c>
      <c r="C565" t="s">
        <v>6088</v>
      </c>
      <c r="D565" t="s">
        <v>217</v>
      </c>
      <c r="E565">
        <v>4</v>
      </c>
      <c r="F565" s="218" t="s">
        <v>6192</v>
      </c>
      <c r="G565" t="s">
        <v>2347</v>
      </c>
      <c r="H565" t="s">
        <v>5989</v>
      </c>
      <c r="I565" t="s">
        <v>5990</v>
      </c>
      <c r="J565" t="s">
        <v>1836</v>
      </c>
    </row>
    <row r="566" spans="1:10" ht="30.75">
      <c r="A566" s="217">
        <v>46280</v>
      </c>
      <c r="B566" t="s">
        <v>73</v>
      </c>
      <c r="C566" t="s">
        <v>6088</v>
      </c>
      <c r="D566" t="s">
        <v>2847</v>
      </c>
      <c r="E566">
        <v>2</v>
      </c>
      <c r="F566" s="218" t="s">
        <v>6112</v>
      </c>
      <c r="G566" t="s">
        <v>2700</v>
      </c>
      <c r="H566" t="s">
        <v>5993</v>
      </c>
      <c r="I566" t="s">
        <v>5994</v>
      </c>
      <c r="J566" t="s">
        <v>231</v>
      </c>
    </row>
    <row r="567" spans="1:10" ht="30.75">
      <c r="A567" s="217">
        <v>46280</v>
      </c>
      <c r="B567" t="s">
        <v>81</v>
      </c>
      <c r="C567" t="s">
        <v>6088</v>
      </c>
      <c r="D567" t="s">
        <v>217</v>
      </c>
      <c r="E567">
        <v>2</v>
      </c>
      <c r="F567" s="218" t="s">
        <v>6193</v>
      </c>
      <c r="G567" t="s">
        <v>2347</v>
      </c>
      <c r="H567" t="s">
        <v>5989</v>
      </c>
      <c r="I567" t="s">
        <v>5990</v>
      </c>
      <c r="J567" t="s">
        <v>1836</v>
      </c>
    </row>
    <row r="568" spans="1:10" ht="45.75">
      <c r="A568" s="217">
        <v>46280</v>
      </c>
      <c r="B568" t="s">
        <v>86</v>
      </c>
      <c r="C568" t="s">
        <v>6088</v>
      </c>
      <c r="D568" t="s">
        <v>669</v>
      </c>
      <c r="E568">
        <v>3</v>
      </c>
      <c r="F568" s="218" t="s">
        <v>6145</v>
      </c>
      <c r="G568" t="s">
        <v>2349</v>
      </c>
      <c r="H568" t="s">
        <v>5991</v>
      </c>
      <c r="I568" t="s">
        <v>5992</v>
      </c>
      <c r="J568" t="s">
        <v>231</v>
      </c>
    </row>
    <row r="569" spans="1:10" ht="15">
      <c r="A569" s="217">
        <v>46280</v>
      </c>
      <c r="B569" t="s">
        <v>86</v>
      </c>
      <c r="C569" t="s">
        <v>6088</v>
      </c>
      <c r="D569" t="s">
        <v>3113</v>
      </c>
      <c r="E569">
        <v>1</v>
      </c>
      <c r="F569" s="218" t="s">
        <v>6146</v>
      </c>
      <c r="G569" t="s">
        <v>2349</v>
      </c>
      <c r="H569" t="s">
        <v>5991</v>
      </c>
      <c r="I569" t="s">
        <v>5992</v>
      </c>
      <c r="J569" t="s">
        <v>231</v>
      </c>
    </row>
    <row r="570" spans="1:10" ht="15">
      <c r="A570" s="217">
        <v>46280</v>
      </c>
      <c r="B570" t="s">
        <v>86</v>
      </c>
      <c r="C570" t="s">
        <v>6088</v>
      </c>
      <c r="D570" t="s">
        <v>3125</v>
      </c>
      <c r="E570">
        <v>1</v>
      </c>
      <c r="F570" s="218" t="s">
        <v>6194</v>
      </c>
      <c r="G570" t="s">
        <v>2347</v>
      </c>
      <c r="H570" t="s">
        <v>5989</v>
      </c>
      <c r="I570" t="s">
        <v>5990</v>
      </c>
      <c r="J570" t="s">
        <v>1836</v>
      </c>
    </row>
    <row r="571" spans="1:10" ht="45.75">
      <c r="A571" s="217">
        <v>46280</v>
      </c>
      <c r="B571" t="s">
        <v>86</v>
      </c>
      <c r="C571" t="s">
        <v>6088</v>
      </c>
      <c r="D571" t="s">
        <v>217</v>
      </c>
      <c r="E571">
        <v>3</v>
      </c>
      <c r="F571" s="218" t="s">
        <v>6195</v>
      </c>
      <c r="G571" t="s">
        <v>2347</v>
      </c>
      <c r="H571" t="s">
        <v>5989</v>
      </c>
      <c r="I571" t="s">
        <v>5990</v>
      </c>
      <c r="J571" t="s">
        <v>1836</v>
      </c>
    </row>
    <row r="572" spans="1:10" ht="15">
      <c r="A572" s="217">
        <v>46280</v>
      </c>
      <c r="B572" t="s">
        <v>86</v>
      </c>
      <c r="C572" t="s">
        <v>6088</v>
      </c>
      <c r="D572" t="s">
        <v>1889</v>
      </c>
      <c r="E572">
        <v>1</v>
      </c>
      <c r="F572" s="218" t="s">
        <v>6147</v>
      </c>
      <c r="G572" t="s">
        <v>2349</v>
      </c>
      <c r="H572" t="s">
        <v>5991</v>
      </c>
      <c r="I572" t="s">
        <v>5992</v>
      </c>
      <c r="J572" t="s">
        <v>231</v>
      </c>
    </row>
    <row r="573" spans="1:10" ht="15">
      <c r="A573" s="217">
        <v>46280</v>
      </c>
      <c r="B573" t="s">
        <v>86</v>
      </c>
      <c r="C573" t="s">
        <v>6088</v>
      </c>
      <c r="D573" t="s">
        <v>2893</v>
      </c>
      <c r="E573">
        <v>1</v>
      </c>
      <c r="F573" s="218" t="s">
        <v>6114</v>
      </c>
      <c r="G573" t="s">
        <v>2700</v>
      </c>
      <c r="H573" t="s">
        <v>5993</v>
      </c>
      <c r="I573" t="s">
        <v>5994</v>
      </c>
      <c r="J573" t="s">
        <v>231</v>
      </c>
    </row>
    <row r="574" spans="1:10" ht="30.75">
      <c r="A574" s="217">
        <v>46280</v>
      </c>
      <c r="B574" t="s">
        <v>86</v>
      </c>
      <c r="C574" t="s">
        <v>6088</v>
      </c>
      <c r="D574" t="s">
        <v>2847</v>
      </c>
      <c r="E574">
        <v>2</v>
      </c>
      <c r="F574" s="218" t="s">
        <v>6115</v>
      </c>
      <c r="G574" t="s">
        <v>2700</v>
      </c>
      <c r="H574" t="s">
        <v>5993</v>
      </c>
      <c r="I574" t="s">
        <v>5994</v>
      </c>
      <c r="J574" t="s">
        <v>231</v>
      </c>
    </row>
    <row r="575" spans="1:10" ht="15">
      <c r="A575" s="217">
        <v>46280</v>
      </c>
      <c r="B575" t="s">
        <v>87</v>
      </c>
      <c r="C575" t="s">
        <v>6088</v>
      </c>
      <c r="D575" t="s">
        <v>3125</v>
      </c>
      <c r="E575">
        <v>1</v>
      </c>
      <c r="F575" s="218" t="s">
        <v>6196</v>
      </c>
      <c r="G575" t="s">
        <v>2347</v>
      </c>
      <c r="H575" t="s">
        <v>5989</v>
      </c>
      <c r="I575" t="s">
        <v>5990</v>
      </c>
      <c r="J575" t="s">
        <v>1836</v>
      </c>
    </row>
    <row r="576" spans="1:10" ht="15">
      <c r="A576" s="217">
        <v>46280</v>
      </c>
      <c r="B576" t="s">
        <v>87</v>
      </c>
      <c r="C576" t="s">
        <v>6088</v>
      </c>
      <c r="D576" t="s">
        <v>217</v>
      </c>
      <c r="E576">
        <v>1</v>
      </c>
      <c r="F576" s="218" t="s">
        <v>6197</v>
      </c>
      <c r="G576" t="s">
        <v>2347</v>
      </c>
      <c r="H576" t="s">
        <v>5989</v>
      </c>
      <c r="I576" t="s">
        <v>5990</v>
      </c>
      <c r="J576" t="s">
        <v>1836</v>
      </c>
    </row>
    <row r="577" spans="1:10" ht="15">
      <c r="A577" s="217">
        <v>46280</v>
      </c>
      <c r="B577" t="s">
        <v>87</v>
      </c>
      <c r="C577" t="s">
        <v>6088</v>
      </c>
      <c r="D577" t="s">
        <v>669</v>
      </c>
      <c r="E577">
        <v>1</v>
      </c>
      <c r="F577" s="218" t="s">
        <v>6148</v>
      </c>
      <c r="G577" t="s">
        <v>2349</v>
      </c>
      <c r="H577" t="s">
        <v>5991</v>
      </c>
      <c r="I577" t="s">
        <v>5992</v>
      </c>
      <c r="J577" t="s">
        <v>231</v>
      </c>
    </row>
    <row r="578" spans="1:10" ht="15">
      <c r="A578" s="217">
        <v>46280</v>
      </c>
      <c r="B578" t="s">
        <v>92</v>
      </c>
      <c r="C578" t="s">
        <v>6088</v>
      </c>
      <c r="D578" t="s">
        <v>669</v>
      </c>
      <c r="E578">
        <v>1</v>
      </c>
      <c r="F578" s="218" t="s">
        <v>2999</v>
      </c>
      <c r="G578" t="s">
        <v>2349</v>
      </c>
      <c r="H578" t="s">
        <v>5991</v>
      </c>
      <c r="I578" t="s">
        <v>5992</v>
      </c>
      <c r="J578" t="s">
        <v>231</v>
      </c>
    </row>
    <row r="579" spans="1:10" ht="15">
      <c r="A579" s="217">
        <v>46280</v>
      </c>
      <c r="B579" t="s">
        <v>92</v>
      </c>
      <c r="C579" t="s">
        <v>6088</v>
      </c>
      <c r="D579" t="s">
        <v>217</v>
      </c>
      <c r="E579">
        <v>1</v>
      </c>
      <c r="F579" s="218" t="s">
        <v>6198</v>
      </c>
      <c r="G579" t="s">
        <v>2347</v>
      </c>
      <c r="H579" t="s">
        <v>5989</v>
      </c>
      <c r="I579" t="s">
        <v>5990</v>
      </c>
      <c r="J579" t="s">
        <v>1836</v>
      </c>
    </row>
    <row r="580" spans="1:10" ht="15">
      <c r="A580" s="217">
        <v>46280</v>
      </c>
      <c r="B580" t="s">
        <v>92</v>
      </c>
      <c r="C580" t="s">
        <v>6088</v>
      </c>
      <c r="D580" t="s">
        <v>3125</v>
      </c>
      <c r="E580">
        <v>1</v>
      </c>
      <c r="F580" s="218" t="s">
        <v>6199</v>
      </c>
      <c r="G580" t="s">
        <v>2347</v>
      </c>
      <c r="H580" t="s">
        <v>5989</v>
      </c>
      <c r="I580" t="s">
        <v>5990</v>
      </c>
      <c r="J580" t="s">
        <v>1836</v>
      </c>
    </row>
    <row r="581" spans="1:10" ht="15">
      <c r="A581" s="217">
        <v>46280</v>
      </c>
      <c r="B581" t="s">
        <v>92</v>
      </c>
      <c r="C581" t="s">
        <v>6088</v>
      </c>
      <c r="D581" t="s">
        <v>3002</v>
      </c>
      <c r="E581">
        <v>1</v>
      </c>
      <c r="F581" s="218" t="s">
        <v>6117</v>
      </c>
      <c r="G581" t="s">
        <v>2344</v>
      </c>
      <c r="H581" t="s">
        <v>5987</v>
      </c>
      <c r="I581" t="s">
        <v>5988</v>
      </c>
      <c r="J581" t="s">
        <v>1265</v>
      </c>
    </row>
    <row r="582" spans="1:10" ht="15">
      <c r="A582" s="217">
        <v>46280</v>
      </c>
      <c r="B582" t="s">
        <v>92</v>
      </c>
      <c r="C582" t="s">
        <v>6088</v>
      </c>
      <c r="D582" t="s">
        <v>3257</v>
      </c>
      <c r="E582">
        <v>1</v>
      </c>
      <c r="F582" s="218" t="s">
        <v>6200</v>
      </c>
      <c r="G582" t="s">
        <v>2347</v>
      </c>
      <c r="H582" t="s">
        <v>5989</v>
      </c>
      <c r="I582" t="s">
        <v>5990</v>
      </c>
      <c r="J582" t="s">
        <v>1836</v>
      </c>
    </row>
    <row r="583" spans="1:10" ht="15">
      <c r="A583" s="217">
        <v>46280</v>
      </c>
      <c r="B583" t="s">
        <v>92</v>
      </c>
      <c r="C583" t="s">
        <v>6088</v>
      </c>
      <c r="D583" t="s">
        <v>3373</v>
      </c>
      <c r="E583">
        <v>1</v>
      </c>
      <c r="F583" s="218" t="s">
        <v>6201</v>
      </c>
      <c r="G583" t="s">
        <v>2347</v>
      </c>
      <c r="H583" t="s">
        <v>5989</v>
      </c>
      <c r="I583" t="s">
        <v>5990</v>
      </c>
      <c r="J583" t="s">
        <v>1836</v>
      </c>
    </row>
    <row r="584" spans="1:10" ht="15">
      <c r="A584" s="217">
        <v>46280</v>
      </c>
      <c r="B584" t="s">
        <v>92</v>
      </c>
      <c r="C584" t="s">
        <v>6088</v>
      </c>
      <c r="D584" t="s">
        <v>3375</v>
      </c>
      <c r="E584">
        <v>1</v>
      </c>
      <c r="F584" s="218" t="s">
        <v>6202</v>
      </c>
      <c r="G584" t="s">
        <v>2347</v>
      </c>
      <c r="H584" t="s">
        <v>5989</v>
      </c>
      <c r="I584" t="s">
        <v>5990</v>
      </c>
      <c r="J584" t="s">
        <v>1836</v>
      </c>
    </row>
    <row r="585" spans="1:10" ht="15">
      <c r="A585" s="217">
        <v>46280</v>
      </c>
      <c r="B585" t="s">
        <v>92</v>
      </c>
      <c r="C585" t="s">
        <v>6088</v>
      </c>
      <c r="D585" t="s">
        <v>3378</v>
      </c>
      <c r="E585">
        <v>1</v>
      </c>
      <c r="F585" s="218" t="s">
        <v>6203</v>
      </c>
      <c r="G585" t="s">
        <v>2347</v>
      </c>
      <c r="H585" t="s">
        <v>5989</v>
      </c>
      <c r="I585" t="s">
        <v>5990</v>
      </c>
      <c r="J585" t="s">
        <v>1836</v>
      </c>
    </row>
    <row r="586" spans="1:10" ht="15">
      <c r="A586" s="217">
        <v>46280</v>
      </c>
      <c r="B586" t="s">
        <v>98</v>
      </c>
      <c r="C586" t="s">
        <v>6088</v>
      </c>
      <c r="D586" t="s">
        <v>3382</v>
      </c>
      <c r="E586">
        <v>1</v>
      </c>
      <c r="F586" s="218" t="s">
        <v>6204</v>
      </c>
      <c r="G586" t="s">
        <v>2347</v>
      </c>
      <c r="H586" t="s">
        <v>5989</v>
      </c>
      <c r="I586" t="s">
        <v>5990</v>
      </c>
      <c r="J586" t="s">
        <v>1836</v>
      </c>
    </row>
    <row r="587" spans="1:10" ht="30.75">
      <c r="A587" s="217">
        <v>46280</v>
      </c>
      <c r="B587" t="s">
        <v>98</v>
      </c>
      <c r="C587" t="s">
        <v>6088</v>
      </c>
      <c r="D587" t="s">
        <v>2847</v>
      </c>
      <c r="E587">
        <v>2</v>
      </c>
      <c r="F587" s="218" t="s">
        <v>6119</v>
      </c>
      <c r="G587" t="s">
        <v>2700</v>
      </c>
      <c r="H587" t="s">
        <v>5993</v>
      </c>
      <c r="I587" t="s">
        <v>5994</v>
      </c>
      <c r="J587" t="s">
        <v>231</v>
      </c>
    </row>
    <row r="588" spans="1:10" ht="15">
      <c r="A588" s="217">
        <v>46280</v>
      </c>
      <c r="B588" t="s">
        <v>98</v>
      </c>
      <c r="C588" t="s">
        <v>6088</v>
      </c>
      <c r="D588" t="s">
        <v>3015</v>
      </c>
      <c r="E588">
        <v>1</v>
      </c>
      <c r="F588" s="218" t="s">
        <v>6120</v>
      </c>
      <c r="G588" t="s">
        <v>2700</v>
      </c>
      <c r="H588" t="s">
        <v>5993</v>
      </c>
      <c r="I588" t="s">
        <v>5994</v>
      </c>
      <c r="J588" t="s">
        <v>231</v>
      </c>
    </row>
    <row r="589" spans="1:10" ht="15">
      <c r="A589" s="217">
        <v>46280</v>
      </c>
      <c r="B589" t="s">
        <v>98</v>
      </c>
      <c r="C589" t="s">
        <v>6088</v>
      </c>
      <c r="D589" t="s">
        <v>217</v>
      </c>
      <c r="E589">
        <v>1</v>
      </c>
      <c r="F589" s="218" t="s">
        <v>6205</v>
      </c>
      <c r="G589" t="s">
        <v>2347</v>
      </c>
      <c r="H589" t="s">
        <v>5989</v>
      </c>
      <c r="I589" t="s">
        <v>5990</v>
      </c>
      <c r="J589" t="s">
        <v>1836</v>
      </c>
    </row>
    <row r="590" spans="1:10" ht="15">
      <c r="A590" s="217">
        <v>46280</v>
      </c>
      <c r="B590" t="s">
        <v>14</v>
      </c>
      <c r="C590" t="s">
        <v>2319</v>
      </c>
      <c r="D590" t="s">
        <v>1333</v>
      </c>
      <c r="E590">
        <v>1</v>
      </c>
      <c r="F590" s="218" t="s">
        <v>6109</v>
      </c>
      <c r="G590" t="s">
        <v>2468</v>
      </c>
      <c r="H590" t="s">
        <v>6216</v>
      </c>
      <c r="I590" t="s">
        <v>6217</v>
      </c>
      <c r="J590" t="s">
        <v>238</v>
      </c>
    </row>
    <row r="591" spans="1:10" ht="15">
      <c r="A591" s="217">
        <v>46280</v>
      </c>
      <c r="B591" t="s">
        <v>14</v>
      </c>
      <c r="C591" t="s">
        <v>2319</v>
      </c>
      <c r="D591" t="s">
        <v>2959</v>
      </c>
      <c r="E591">
        <v>1</v>
      </c>
      <c r="F591" s="218" t="s">
        <v>2958</v>
      </c>
      <c r="G591" t="s">
        <v>2468</v>
      </c>
      <c r="H591" t="s">
        <v>6216</v>
      </c>
      <c r="I591" t="s">
        <v>6217</v>
      </c>
      <c r="J591" t="s">
        <v>238</v>
      </c>
    </row>
    <row r="592" spans="1:10" ht="15">
      <c r="A592" s="217">
        <v>46280</v>
      </c>
      <c r="B592" t="s">
        <v>92</v>
      </c>
      <c r="C592" t="s">
        <v>2319</v>
      </c>
      <c r="D592" t="s">
        <v>3002</v>
      </c>
      <c r="E592">
        <v>1</v>
      </c>
      <c r="F592" s="218" t="s">
        <v>6117</v>
      </c>
      <c r="G592" t="s">
        <v>2468</v>
      </c>
      <c r="H592" t="s">
        <v>6216</v>
      </c>
      <c r="I592" t="s">
        <v>6217</v>
      </c>
      <c r="J592" t="s">
        <v>238</v>
      </c>
    </row>
    <row r="593" spans="1:10" ht="30.75">
      <c r="A593" s="217">
        <v>46281</v>
      </c>
      <c r="B593" t="s">
        <v>55</v>
      </c>
      <c r="C593" t="s">
        <v>6088</v>
      </c>
      <c r="D593" t="s">
        <v>2851</v>
      </c>
      <c r="E593">
        <v>2</v>
      </c>
      <c r="F593" s="218" t="s">
        <v>6092</v>
      </c>
      <c r="G593" t="s">
        <v>2711</v>
      </c>
      <c r="H593" t="s">
        <v>6001</v>
      </c>
      <c r="I593" t="s">
        <v>6002</v>
      </c>
      <c r="J593" t="s">
        <v>231</v>
      </c>
    </row>
    <row r="594" spans="1:10" ht="15">
      <c r="A594" s="217">
        <v>46281</v>
      </c>
      <c r="B594" t="s">
        <v>55</v>
      </c>
      <c r="C594" t="s">
        <v>6088</v>
      </c>
      <c r="D594" t="s">
        <v>1333</v>
      </c>
      <c r="E594">
        <v>1</v>
      </c>
      <c r="F594" s="218" t="s">
        <v>6094</v>
      </c>
      <c r="G594" t="s">
        <v>2711</v>
      </c>
      <c r="H594" t="s">
        <v>6001</v>
      </c>
      <c r="I594" t="s">
        <v>6002</v>
      </c>
      <c r="J594" t="s">
        <v>231</v>
      </c>
    </row>
    <row r="595" spans="1:10" ht="15">
      <c r="A595" s="217">
        <v>46281</v>
      </c>
      <c r="B595" t="s">
        <v>70</v>
      </c>
      <c r="C595" t="s">
        <v>6088</v>
      </c>
      <c r="D595" t="s">
        <v>2897</v>
      </c>
      <c r="E595">
        <v>1</v>
      </c>
      <c r="F595" s="218" t="s">
        <v>6097</v>
      </c>
      <c r="G595" t="s">
        <v>2711</v>
      </c>
      <c r="H595" t="s">
        <v>6001</v>
      </c>
      <c r="I595" t="s">
        <v>6002</v>
      </c>
      <c r="J595" t="s">
        <v>231</v>
      </c>
    </row>
    <row r="596" spans="1:10" ht="15">
      <c r="A596" s="217">
        <v>46281</v>
      </c>
      <c r="B596" t="s">
        <v>70</v>
      </c>
      <c r="C596" t="s">
        <v>6088</v>
      </c>
      <c r="D596" t="s">
        <v>1333</v>
      </c>
      <c r="E596">
        <v>1</v>
      </c>
      <c r="F596" s="218" t="s">
        <v>6098</v>
      </c>
      <c r="G596" t="s">
        <v>2711</v>
      </c>
      <c r="H596" t="s">
        <v>6001</v>
      </c>
      <c r="I596" t="s">
        <v>6002</v>
      </c>
      <c r="J596" t="s">
        <v>231</v>
      </c>
    </row>
    <row r="597" spans="1:10" ht="15">
      <c r="A597" s="217">
        <v>46281</v>
      </c>
      <c r="B597" t="s">
        <v>106</v>
      </c>
      <c r="C597" t="s">
        <v>6088</v>
      </c>
      <c r="D597" t="s">
        <v>1333</v>
      </c>
      <c r="E597">
        <v>1</v>
      </c>
      <c r="F597" s="218" t="s">
        <v>6102</v>
      </c>
      <c r="G597" t="s">
        <v>2711</v>
      </c>
      <c r="H597" t="s">
        <v>6001</v>
      </c>
      <c r="I597" t="s">
        <v>6002</v>
      </c>
      <c r="J597" t="s">
        <v>231</v>
      </c>
    </row>
    <row r="598" spans="1:10" ht="30.75">
      <c r="A598" s="217">
        <v>46281</v>
      </c>
      <c r="B598" t="s">
        <v>97</v>
      </c>
      <c r="C598" t="s">
        <v>6088</v>
      </c>
      <c r="D598" t="s">
        <v>1333</v>
      </c>
      <c r="E598">
        <v>2</v>
      </c>
      <c r="F598" s="218" t="s">
        <v>6107</v>
      </c>
      <c r="G598" t="s">
        <v>2711</v>
      </c>
      <c r="H598" t="s">
        <v>6001</v>
      </c>
      <c r="I598" t="s">
        <v>6002</v>
      </c>
      <c r="J598" t="s">
        <v>231</v>
      </c>
    </row>
    <row r="599" spans="1:10" ht="15">
      <c r="A599" s="217">
        <v>46281</v>
      </c>
      <c r="B599" t="s">
        <v>14</v>
      </c>
      <c r="C599" t="s">
        <v>6088</v>
      </c>
      <c r="D599" t="s">
        <v>1333</v>
      </c>
      <c r="E599">
        <v>1</v>
      </c>
      <c r="F599" s="218" t="s">
        <v>6109</v>
      </c>
      <c r="G599" t="s">
        <v>2711</v>
      </c>
      <c r="H599" t="s">
        <v>6001</v>
      </c>
      <c r="I599" t="s">
        <v>6002</v>
      </c>
      <c r="J599" t="s">
        <v>231</v>
      </c>
    </row>
    <row r="600" spans="1:10" ht="15">
      <c r="A600" s="217">
        <v>46281</v>
      </c>
      <c r="B600" t="s">
        <v>14</v>
      </c>
      <c r="C600" t="s">
        <v>6088</v>
      </c>
      <c r="D600" t="s">
        <v>2959</v>
      </c>
      <c r="E600">
        <v>1</v>
      </c>
      <c r="F600" s="218" t="s">
        <v>2958</v>
      </c>
      <c r="G600" t="s">
        <v>2711</v>
      </c>
      <c r="H600" t="s">
        <v>6001</v>
      </c>
      <c r="I600" t="s">
        <v>6002</v>
      </c>
      <c r="J600" t="s">
        <v>231</v>
      </c>
    </row>
    <row r="601" spans="1:10" ht="15">
      <c r="A601" s="217">
        <v>46281</v>
      </c>
      <c r="B601" t="s">
        <v>92</v>
      </c>
      <c r="C601" t="s">
        <v>6088</v>
      </c>
      <c r="D601" t="s">
        <v>3002</v>
      </c>
      <c r="E601">
        <v>1</v>
      </c>
      <c r="F601" s="218" t="s">
        <v>6117</v>
      </c>
      <c r="G601" t="s">
        <v>2711</v>
      </c>
      <c r="H601" t="s">
        <v>6001</v>
      </c>
      <c r="I601" t="s">
        <v>6002</v>
      </c>
      <c r="J601" t="s">
        <v>231</v>
      </c>
    </row>
    <row r="602" spans="1:10" ht="15">
      <c r="A602" s="217">
        <v>46281</v>
      </c>
      <c r="B602" t="s">
        <v>14</v>
      </c>
      <c r="C602" t="s">
        <v>2319</v>
      </c>
      <c r="D602" t="s">
        <v>1333</v>
      </c>
      <c r="E602">
        <v>1</v>
      </c>
      <c r="F602" s="218" t="s">
        <v>6109</v>
      </c>
      <c r="G602" t="s">
        <v>2340</v>
      </c>
      <c r="H602" t="s">
        <v>6218</v>
      </c>
      <c r="I602" t="s">
        <v>6219</v>
      </c>
      <c r="J602" t="s">
        <v>217</v>
      </c>
    </row>
    <row r="603" spans="1:10" ht="30.75">
      <c r="A603" s="217">
        <v>46281</v>
      </c>
      <c r="B603" t="s">
        <v>73</v>
      </c>
      <c r="C603" t="s">
        <v>2319</v>
      </c>
      <c r="D603" t="s">
        <v>3341</v>
      </c>
      <c r="E603">
        <v>2</v>
      </c>
      <c r="F603" s="218" t="s">
        <v>6190</v>
      </c>
      <c r="G603" t="s">
        <v>2340</v>
      </c>
      <c r="H603" t="s">
        <v>6218</v>
      </c>
      <c r="I603" t="s">
        <v>6219</v>
      </c>
      <c r="J603" t="s">
        <v>217</v>
      </c>
    </row>
    <row r="604" spans="1:10" ht="15">
      <c r="A604" s="217">
        <v>46281</v>
      </c>
      <c r="B604" t="s">
        <v>92</v>
      </c>
      <c r="C604" t="s">
        <v>2319</v>
      </c>
      <c r="D604" t="s">
        <v>3002</v>
      </c>
      <c r="E604">
        <v>1</v>
      </c>
      <c r="F604" s="218" t="s">
        <v>6117</v>
      </c>
      <c r="G604" t="s">
        <v>2340</v>
      </c>
      <c r="H604" t="s">
        <v>6218</v>
      </c>
      <c r="I604" t="s">
        <v>6219</v>
      </c>
      <c r="J604" t="s">
        <v>217</v>
      </c>
    </row>
    <row r="605" spans="1:10" ht="30.75">
      <c r="A605" s="217">
        <v>46282</v>
      </c>
      <c r="B605" t="s">
        <v>32</v>
      </c>
      <c r="C605" t="s">
        <v>6088</v>
      </c>
      <c r="D605" t="s">
        <v>3125</v>
      </c>
      <c r="E605">
        <v>2</v>
      </c>
      <c r="F605" s="218" t="s">
        <v>6151</v>
      </c>
      <c r="G605" t="s">
        <v>2726</v>
      </c>
      <c r="H605" t="s">
        <v>6008</v>
      </c>
      <c r="I605" t="s">
        <v>6009</v>
      </c>
      <c r="J605" t="s">
        <v>2728</v>
      </c>
    </row>
    <row r="606" spans="1:10" ht="30.75">
      <c r="A606" s="217">
        <v>46282</v>
      </c>
      <c r="B606" t="s">
        <v>32</v>
      </c>
      <c r="C606" t="s">
        <v>6088</v>
      </c>
      <c r="D606" t="s">
        <v>669</v>
      </c>
      <c r="E606">
        <v>2</v>
      </c>
      <c r="F606" s="218" t="s">
        <v>6123</v>
      </c>
      <c r="G606" t="s">
        <v>2724</v>
      </c>
      <c r="H606" t="s">
        <v>6007</v>
      </c>
      <c r="I606" t="s">
        <v>6006</v>
      </c>
      <c r="J606" t="s">
        <v>2634</v>
      </c>
    </row>
    <row r="607" spans="1:10" ht="15">
      <c r="A607" s="217">
        <v>46282</v>
      </c>
      <c r="B607" t="s">
        <v>32</v>
      </c>
      <c r="C607" t="s">
        <v>6088</v>
      </c>
      <c r="D607" t="s">
        <v>1889</v>
      </c>
      <c r="E607">
        <v>1</v>
      </c>
      <c r="F607" s="218" t="s">
        <v>6125</v>
      </c>
      <c r="G607" t="s">
        <v>2730</v>
      </c>
      <c r="H607" t="s">
        <v>6010</v>
      </c>
      <c r="I607" t="s">
        <v>6009</v>
      </c>
      <c r="J607" t="s">
        <v>2732</v>
      </c>
    </row>
    <row r="608" spans="1:10" ht="15">
      <c r="A608" s="217">
        <v>46282</v>
      </c>
      <c r="B608" t="s">
        <v>32</v>
      </c>
      <c r="C608" t="s">
        <v>6088</v>
      </c>
      <c r="D608" t="s">
        <v>217</v>
      </c>
      <c r="E608">
        <v>1</v>
      </c>
      <c r="F608" s="218" t="s">
        <v>6152</v>
      </c>
      <c r="G608" t="s">
        <v>2726</v>
      </c>
      <c r="H608" t="s">
        <v>6008</v>
      </c>
      <c r="I608" t="s">
        <v>6009</v>
      </c>
      <c r="J608" t="s">
        <v>2728</v>
      </c>
    </row>
    <row r="609" spans="1:10" ht="15">
      <c r="A609" s="217">
        <v>46282</v>
      </c>
      <c r="B609" t="s">
        <v>55</v>
      </c>
      <c r="C609" t="s">
        <v>6088</v>
      </c>
      <c r="D609" t="s">
        <v>2839</v>
      </c>
      <c r="E609">
        <v>1</v>
      </c>
      <c r="F609" s="218" t="s">
        <v>6089</v>
      </c>
      <c r="G609" t="s">
        <v>2741</v>
      </c>
      <c r="H609" t="s">
        <v>6019</v>
      </c>
      <c r="I609" t="s">
        <v>6020</v>
      </c>
      <c r="J609" t="s">
        <v>2743</v>
      </c>
    </row>
    <row r="610" spans="1:10" ht="76.5">
      <c r="A610" s="217">
        <v>46282</v>
      </c>
      <c r="B610" t="s">
        <v>55</v>
      </c>
      <c r="C610" t="s">
        <v>6088</v>
      </c>
      <c r="D610" t="s">
        <v>2847</v>
      </c>
      <c r="E610">
        <v>5</v>
      </c>
      <c r="F610" s="218" t="s">
        <v>6091</v>
      </c>
      <c r="G610" t="s">
        <v>2741</v>
      </c>
      <c r="H610" t="s">
        <v>6019</v>
      </c>
      <c r="I610" t="s">
        <v>6020</v>
      </c>
      <c r="J610" t="s">
        <v>2743</v>
      </c>
    </row>
    <row r="611" spans="1:10" ht="45.75">
      <c r="A611" s="217">
        <v>46282</v>
      </c>
      <c r="B611" t="s">
        <v>55</v>
      </c>
      <c r="C611" t="s">
        <v>6088</v>
      </c>
      <c r="D611" t="s">
        <v>217</v>
      </c>
      <c r="E611">
        <v>3</v>
      </c>
      <c r="F611" s="218" t="s">
        <v>6153</v>
      </c>
      <c r="G611" t="s">
        <v>2726</v>
      </c>
      <c r="H611" t="s">
        <v>6008</v>
      </c>
      <c r="I611" t="s">
        <v>6009</v>
      </c>
      <c r="J611" t="s">
        <v>2728</v>
      </c>
    </row>
    <row r="612" spans="1:10" ht="15">
      <c r="A612" s="217">
        <v>46282</v>
      </c>
      <c r="B612" t="s">
        <v>55</v>
      </c>
      <c r="C612" t="s">
        <v>6088</v>
      </c>
      <c r="D612" t="s">
        <v>3032</v>
      </c>
      <c r="E612">
        <v>1</v>
      </c>
      <c r="F612" s="218" t="s">
        <v>6126</v>
      </c>
      <c r="G612" t="s">
        <v>2724</v>
      </c>
      <c r="H612" t="s">
        <v>6007</v>
      </c>
      <c r="I612" t="s">
        <v>6006</v>
      </c>
      <c r="J612" t="s">
        <v>2634</v>
      </c>
    </row>
    <row r="613" spans="1:10" ht="30.75">
      <c r="A613" s="217">
        <v>46282</v>
      </c>
      <c r="B613" t="s">
        <v>55</v>
      </c>
      <c r="C613" t="s">
        <v>6088</v>
      </c>
      <c r="D613" t="s">
        <v>669</v>
      </c>
      <c r="E613">
        <v>2</v>
      </c>
      <c r="F613" s="218" t="s">
        <v>6127</v>
      </c>
      <c r="G613" t="s">
        <v>2724</v>
      </c>
      <c r="H613" t="s">
        <v>6007</v>
      </c>
      <c r="I613" t="s">
        <v>6006</v>
      </c>
      <c r="J613" t="s">
        <v>2634</v>
      </c>
    </row>
    <row r="614" spans="1:10" ht="30.75">
      <c r="A614" s="217">
        <v>46282</v>
      </c>
      <c r="B614" t="s">
        <v>55</v>
      </c>
      <c r="C614" t="s">
        <v>6088</v>
      </c>
      <c r="D614" t="s">
        <v>2851</v>
      </c>
      <c r="E614">
        <v>2</v>
      </c>
      <c r="F614" s="218" t="s">
        <v>6092</v>
      </c>
      <c r="G614" t="s">
        <v>2739</v>
      </c>
      <c r="H614" t="s">
        <v>6017</v>
      </c>
      <c r="I614" t="s">
        <v>6018</v>
      </c>
      <c r="J614" t="s">
        <v>669</v>
      </c>
    </row>
    <row r="615" spans="1:10" ht="15">
      <c r="A615" s="217">
        <v>46282</v>
      </c>
      <c r="B615" t="s">
        <v>55</v>
      </c>
      <c r="C615" t="s">
        <v>6088</v>
      </c>
      <c r="D615" t="s">
        <v>3036</v>
      </c>
      <c r="E615">
        <v>1</v>
      </c>
      <c r="F615" s="218" t="s">
        <v>6128</v>
      </c>
      <c r="G615" t="s">
        <v>2724</v>
      </c>
      <c r="H615" t="s">
        <v>6007</v>
      </c>
      <c r="I615" t="s">
        <v>6006</v>
      </c>
      <c r="J615" t="s">
        <v>2634</v>
      </c>
    </row>
    <row r="616" spans="1:10" ht="60.75">
      <c r="A616" s="217">
        <v>46282</v>
      </c>
      <c r="B616" t="s">
        <v>55</v>
      </c>
      <c r="C616" t="s">
        <v>6088</v>
      </c>
      <c r="D616" t="s">
        <v>3125</v>
      </c>
      <c r="E616">
        <v>4</v>
      </c>
      <c r="F616" s="218" t="s">
        <v>6154</v>
      </c>
      <c r="G616" t="s">
        <v>2726</v>
      </c>
      <c r="H616" t="s">
        <v>6008</v>
      </c>
      <c r="I616" t="s">
        <v>6009</v>
      </c>
      <c r="J616" t="s">
        <v>2728</v>
      </c>
    </row>
    <row r="617" spans="1:10" ht="15">
      <c r="A617" s="217">
        <v>46282</v>
      </c>
      <c r="B617" t="s">
        <v>55</v>
      </c>
      <c r="C617" t="s">
        <v>6088</v>
      </c>
      <c r="D617" t="s">
        <v>3144</v>
      </c>
      <c r="E617">
        <v>1</v>
      </c>
      <c r="F617" s="218" t="s">
        <v>6155</v>
      </c>
      <c r="G617" t="s">
        <v>2726</v>
      </c>
      <c r="H617" t="s">
        <v>6008</v>
      </c>
      <c r="I617" t="s">
        <v>6009</v>
      </c>
      <c r="J617" t="s">
        <v>2728</v>
      </c>
    </row>
    <row r="618" spans="1:10" ht="15">
      <c r="A618" s="217">
        <v>46282</v>
      </c>
      <c r="B618" t="s">
        <v>55</v>
      </c>
      <c r="C618" t="s">
        <v>6088</v>
      </c>
      <c r="D618" t="s">
        <v>1333</v>
      </c>
      <c r="E618">
        <v>1</v>
      </c>
      <c r="F618" s="218" t="s">
        <v>6094</v>
      </c>
      <c r="G618" t="s">
        <v>2739</v>
      </c>
      <c r="H618" t="s">
        <v>6017</v>
      </c>
      <c r="I618" t="s">
        <v>6018</v>
      </c>
      <c r="J618" t="s">
        <v>669</v>
      </c>
    </row>
    <row r="619" spans="1:10" ht="45.75">
      <c r="A619" s="217">
        <v>46282</v>
      </c>
      <c r="B619" t="s">
        <v>59</v>
      </c>
      <c r="C619" t="s">
        <v>6088</v>
      </c>
      <c r="D619" t="s">
        <v>669</v>
      </c>
      <c r="E619">
        <v>3</v>
      </c>
      <c r="F619" s="218" t="s">
        <v>6129</v>
      </c>
      <c r="G619" t="s">
        <v>2724</v>
      </c>
      <c r="H619" t="s">
        <v>6007</v>
      </c>
      <c r="I619" t="s">
        <v>6006</v>
      </c>
      <c r="J619" t="s">
        <v>2634</v>
      </c>
    </row>
    <row r="620" spans="1:10" ht="106.5">
      <c r="A620" s="217">
        <v>46282</v>
      </c>
      <c r="B620" t="s">
        <v>59</v>
      </c>
      <c r="C620" t="s">
        <v>6088</v>
      </c>
      <c r="D620" t="s">
        <v>217</v>
      </c>
      <c r="E620">
        <v>7</v>
      </c>
      <c r="F620" s="218" t="s">
        <v>6156</v>
      </c>
      <c r="G620" t="s">
        <v>2726</v>
      </c>
      <c r="H620" t="s">
        <v>6008</v>
      </c>
      <c r="I620" t="s">
        <v>6009</v>
      </c>
      <c r="J620" t="s">
        <v>2728</v>
      </c>
    </row>
    <row r="621" spans="1:10" ht="15">
      <c r="A621" s="217">
        <v>46282</v>
      </c>
      <c r="B621" t="s">
        <v>59</v>
      </c>
      <c r="C621" t="s">
        <v>6088</v>
      </c>
      <c r="D621" t="s">
        <v>3154</v>
      </c>
      <c r="E621">
        <v>1</v>
      </c>
      <c r="F621" s="218" t="s">
        <v>6157</v>
      </c>
      <c r="G621" t="s">
        <v>2726</v>
      </c>
      <c r="H621" t="s">
        <v>6008</v>
      </c>
      <c r="I621" t="s">
        <v>6009</v>
      </c>
      <c r="J621" t="s">
        <v>2728</v>
      </c>
    </row>
    <row r="622" spans="1:10" ht="15">
      <c r="A622" s="217">
        <v>46282</v>
      </c>
      <c r="B622" t="s">
        <v>59</v>
      </c>
      <c r="C622" t="s">
        <v>6088</v>
      </c>
      <c r="D622" t="s">
        <v>3157</v>
      </c>
      <c r="E622">
        <v>1</v>
      </c>
      <c r="F622" s="218" t="s">
        <v>6158</v>
      </c>
      <c r="G622" t="s">
        <v>2739</v>
      </c>
      <c r="H622" t="s">
        <v>6017</v>
      </c>
      <c r="I622" t="s">
        <v>6018</v>
      </c>
      <c r="J622" t="s">
        <v>669</v>
      </c>
    </row>
    <row r="623" spans="1:10" ht="15">
      <c r="A623" s="217">
        <v>46282</v>
      </c>
      <c r="B623" t="s">
        <v>59</v>
      </c>
      <c r="C623" t="s">
        <v>6088</v>
      </c>
      <c r="D623" t="s">
        <v>3125</v>
      </c>
      <c r="E623">
        <v>1</v>
      </c>
      <c r="F623" s="218" t="s">
        <v>6159</v>
      </c>
      <c r="G623" t="s">
        <v>2726</v>
      </c>
      <c r="H623" t="s">
        <v>6008</v>
      </c>
      <c r="I623" t="s">
        <v>6009</v>
      </c>
      <c r="J623" t="s">
        <v>2728</v>
      </c>
    </row>
    <row r="624" spans="1:10" ht="30.75">
      <c r="A624" s="217">
        <v>46282</v>
      </c>
      <c r="B624" t="s">
        <v>70</v>
      </c>
      <c r="C624" t="s">
        <v>6088</v>
      </c>
      <c r="D624" t="s">
        <v>3125</v>
      </c>
      <c r="E624">
        <v>2</v>
      </c>
      <c r="F624" s="218" t="s">
        <v>6160</v>
      </c>
      <c r="G624" t="s">
        <v>2726</v>
      </c>
      <c r="H624" t="s">
        <v>6008</v>
      </c>
      <c r="I624" t="s">
        <v>6009</v>
      </c>
      <c r="J624" t="s">
        <v>2728</v>
      </c>
    </row>
    <row r="625" spans="1:10" ht="15">
      <c r="A625" s="217">
        <v>46282</v>
      </c>
      <c r="B625" t="s">
        <v>70</v>
      </c>
      <c r="C625" t="s">
        <v>6088</v>
      </c>
      <c r="D625" t="s">
        <v>3048</v>
      </c>
      <c r="E625">
        <v>1</v>
      </c>
      <c r="F625" s="218" t="s">
        <v>6130</v>
      </c>
      <c r="G625" t="s">
        <v>2724</v>
      </c>
      <c r="H625" t="s">
        <v>6007</v>
      </c>
      <c r="I625" t="s">
        <v>6006</v>
      </c>
      <c r="J625" t="s">
        <v>2634</v>
      </c>
    </row>
    <row r="626" spans="1:10" ht="15">
      <c r="A626" s="217">
        <v>46282</v>
      </c>
      <c r="B626" t="s">
        <v>70</v>
      </c>
      <c r="C626" t="s">
        <v>6088</v>
      </c>
      <c r="D626" t="s">
        <v>3176</v>
      </c>
      <c r="E626">
        <v>1</v>
      </c>
      <c r="F626" s="218" t="s">
        <v>6161</v>
      </c>
      <c r="G626" t="s">
        <v>2726</v>
      </c>
      <c r="H626" t="s">
        <v>6008</v>
      </c>
      <c r="I626" t="s">
        <v>6009</v>
      </c>
      <c r="J626" t="s">
        <v>2728</v>
      </c>
    </row>
    <row r="627" spans="1:10" ht="45.75">
      <c r="A627" s="217">
        <v>46282</v>
      </c>
      <c r="B627" t="s">
        <v>70</v>
      </c>
      <c r="C627" t="s">
        <v>6088</v>
      </c>
      <c r="D627" t="s">
        <v>2847</v>
      </c>
      <c r="E627">
        <v>3</v>
      </c>
      <c r="F627" s="218" t="s">
        <v>6095</v>
      </c>
      <c r="G627" t="s">
        <v>2741</v>
      </c>
      <c r="H627" t="s">
        <v>6019</v>
      </c>
      <c r="I627" t="s">
        <v>6020</v>
      </c>
      <c r="J627" t="s">
        <v>2743</v>
      </c>
    </row>
    <row r="628" spans="1:10" ht="15">
      <c r="A628" s="217">
        <v>46282</v>
      </c>
      <c r="B628" t="s">
        <v>70</v>
      </c>
      <c r="C628" t="s">
        <v>6088</v>
      </c>
      <c r="D628" t="s">
        <v>2893</v>
      </c>
      <c r="E628">
        <v>1</v>
      </c>
      <c r="F628" s="218" t="s">
        <v>6096</v>
      </c>
      <c r="G628" t="s">
        <v>2741</v>
      </c>
      <c r="H628" t="s">
        <v>6019</v>
      </c>
      <c r="I628" t="s">
        <v>6020</v>
      </c>
      <c r="J628" t="s">
        <v>2743</v>
      </c>
    </row>
    <row r="629" spans="1:10" ht="30.75">
      <c r="A629" s="217">
        <v>46282</v>
      </c>
      <c r="B629" t="s">
        <v>70</v>
      </c>
      <c r="C629" t="s">
        <v>6088</v>
      </c>
      <c r="D629" t="s">
        <v>217</v>
      </c>
      <c r="E629">
        <v>2</v>
      </c>
      <c r="F629" s="218" t="s">
        <v>6162</v>
      </c>
      <c r="G629" t="s">
        <v>2726</v>
      </c>
      <c r="H629" t="s">
        <v>6008</v>
      </c>
      <c r="I629" t="s">
        <v>6009</v>
      </c>
      <c r="J629" t="s">
        <v>2728</v>
      </c>
    </row>
    <row r="630" spans="1:10" ht="15">
      <c r="A630" s="217">
        <v>46282</v>
      </c>
      <c r="B630" t="s">
        <v>70</v>
      </c>
      <c r="C630" t="s">
        <v>6088</v>
      </c>
      <c r="D630" t="s">
        <v>2897</v>
      </c>
      <c r="E630">
        <v>1</v>
      </c>
      <c r="F630" s="218" t="s">
        <v>6097</v>
      </c>
      <c r="G630" t="s">
        <v>2739</v>
      </c>
      <c r="H630" t="s">
        <v>6017</v>
      </c>
      <c r="I630" t="s">
        <v>6018</v>
      </c>
      <c r="J630" t="s">
        <v>669</v>
      </c>
    </row>
    <row r="631" spans="1:10" ht="30.75">
      <c r="A631" s="217">
        <v>46282</v>
      </c>
      <c r="B631" t="s">
        <v>70</v>
      </c>
      <c r="C631" t="s">
        <v>6088</v>
      </c>
      <c r="D631" t="s">
        <v>669</v>
      </c>
      <c r="E631">
        <v>2</v>
      </c>
      <c r="F631" s="218" t="s">
        <v>6131</v>
      </c>
      <c r="G631" t="s">
        <v>2724</v>
      </c>
      <c r="H631" t="s">
        <v>6007</v>
      </c>
      <c r="I631" t="s">
        <v>6006</v>
      </c>
      <c r="J631" t="s">
        <v>2634</v>
      </c>
    </row>
    <row r="632" spans="1:10" ht="15">
      <c r="A632" s="217">
        <v>46282</v>
      </c>
      <c r="B632" t="s">
        <v>70</v>
      </c>
      <c r="C632" t="s">
        <v>6088</v>
      </c>
      <c r="D632" t="s">
        <v>3054</v>
      </c>
      <c r="E632">
        <v>1</v>
      </c>
      <c r="F632" s="218" t="s">
        <v>6132</v>
      </c>
      <c r="G632" t="s">
        <v>2739</v>
      </c>
      <c r="H632" t="s">
        <v>6017</v>
      </c>
      <c r="I632" t="s">
        <v>6018</v>
      </c>
      <c r="J632" t="s">
        <v>669</v>
      </c>
    </row>
    <row r="633" spans="1:10" ht="15">
      <c r="A633" s="217">
        <v>46282</v>
      </c>
      <c r="B633" t="s">
        <v>70</v>
      </c>
      <c r="C633" t="s">
        <v>6088</v>
      </c>
      <c r="D633" t="s">
        <v>1333</v>
      </c>
      <c r="E633">
        <v>1</v>
      </c>
      <c r="F633" s="218" t="s">
        <v>6098</v>
      </c>
      <c r="G633" t="s">
        <v>2739</v>
      </c>
      <c r="H633" t="s">
        <v>6017</v>
      </c>
      <c r="I633" t="s">
        <v>6018</v>
      </c>
      <c r="J633" t="s">
        <v>669</v>
      </c>
    </row>
    <row r="634" spans="1:10" ht="76.5">
      <c r="A634" s="217">
        <v>46282</v>
      </c>
      <c r="B634" t="s">
        <v>106</v>
      </c>
      <c r="C634" t="s">
        <v>6088</v>
      </c>
      <c r="D634" t="s">
        <v>217</v>
      </c>
      <c r="E634">
        <v>5</v>
      </c>
      <c r="F634" s="218" t="s">
        <v>6163</v>
      </c>
      <c r="G634" t="s">
        <v>2726</v>
      </c>
      <c r="H634" t="s">
        <v>6008</v>
      </c>
      <c r="I634" t="s">
        <v>6009</v>
      </c>
      <c r="J634" t="s">
        <v>2728</v>
      </c>
    </row>
    <row r="635" spans="1:10" ht="30.75">
      <c r="A635" s="217">
        <v>46282</v>
      </c>
      <c r="B635" t="s">
        <v>106</v>
      </c>
      <c r="C635" t="s">
        <v>6088</v>
      </c>
      <c r="D635" t="s">
        <v>669</v>
      </c>
      <c r="E635">
        <v>2</v>
      </c>
      <c r="F635" s="218" t="s">
        <v>6133</v>
      </c>
      <c r="G635" t="s">
        <v>2724</v>
      </c>
      <c r="H635" t="s">
        <v>6007</v>
      </c>
      <c r="I635" t="s">
        <v>6006</v>
      </c>
      <c r="J635" t="s">
        <v>2634</v>
      </c>
    </row>
    <row r="636" spans="1:10" ht="30.75">
      <c r="A636" s="217">
        <v>46282</v>
      </c>
      <c r="B636" t="s">
        <v>106</v>
      </c>
      <c r="C636" t="s">
        <v>6088</v>
      </c>
      <c r="D636" t="s">
        <v>2847</v>
      </c>
      <c r="E636">
        <v>2</v>
      </c>
      <c r="F636" s="218" t="s">
        <v>6100</v>
      </c>
      <c r="G636" t="s">
        <v>2741</v>
      </c>
      <c r="H636" t="s">
        <v>6019</v>
      </c>
      <c r="I636" t="s">
        <v>6020</v>
      </c>
      <c r="J636" t="s">
        <v>2743</v>
      </c>
    </row>
    <row r="637" spans="1:10" ht="60.75">
      <c r="A637" s="217">
        <v>46282</v>
      </c>
      <c r="B637" t="s">
        <v>106</v>
      </c>
      <c r="C637" t="s">
        <v>6088</v>
      </c>
      <c r="D637" t="s">
        <v>3125</v>
      </c>
      <c r="E637">
        <v>4</v>
      </c>
      <c r="F637" s="218" t="s">
        <v>6164</v>
      </c>
      <c r="G637" t="s">
        <v>2726</v>
      </c>
      <c r="H637" t="s">
        <v>6008</v>
      </c>
      <c r="I637" t="s">
        <v>6009</v>
      </c>
      <c r="J637" t="s">
        <v>2728</v>
      </c>
    </row>
    <row r="638" spans="1:10" ht="15">
      <c r="A638" s="217">
        <v>46282</v>
      </c>
      <c r="B638" t="s">
        <v>106</v>
      </c>
      <c r="C638" t="s">
        <v>6088</v>
      </c>
      <c r="D638" t="s">
        <v>2893</v>
      </c>
      <c r="E638">
        <v>1</v>
      </c>
      <c r="F638" s="218" t="s">
        <v>6101</v>
      </c>
      <c r="G638" t="s">
        <v>2741</v>
      </c>
      <c r="H638" t="s">
        <v>6019</v>
      </c>
      <c r="I638" t="s">
        <v>6020</v>
      </c>
      <c r="J638" t="s">
        <v>2743</v>
      </c>
    </row>
    <row r="639" spans="1:10" ht="15">
      <c r="A639" s="217">
        <v>46282</v>
      </c>
      <c r="B639" t="s">
        <v>106</v>
      </c>
      <c r="C639" t="s">
        <v>6088</v>
      </c>
      <c r="D639" t="s">
        <v>3195</v>
      </c>
      <c r="E639">
        <v>1</v>
      </c>
      <c r="F639" s="218" t="s">
        <v>6165</v>
      </c>
      <c r="G639" t="s">
        <v>2726</v>
      </c>
      <c r="H639" t="s">
        <v>6008</v>
      </c>
      <c r="I639" t="s">
        <v>6009</v>
      </c>
      <c r="J639" t="s">
        <v>2728</v>
      </c>
    </row>
    <row r="640" spans="1:10" ht="15">
      <c r="A640" s="217">
        <v>46282</v>
      </c>
      <c r="B640" t="s">
        <v>106</v>
      </c>
      <c r="C640" t="s">
        <v>6088</v>
      </c>
      <c r="D640" t="s">
        <v>3200</v>
      </c>
      <c r="E640">
        <v>1</v>
      </c>
      <c r="F640" s="218" t="s">
        <v>6166</v>
      </c>
      <c r="G640" t="s">
        <v>2726</v>
      </c>
      <c r="H640" t="s">
        <v>6008</v>
      </c>
      <c r="I640" t="s">
        <v>6009</v>
      </c>
      <c r="J640" t="s">
        <v>2728</v>
      </c>
    </row>
    <row r="641" spans="1:10" ht="15">
      <c r="A641" s="217">
        <v>46282</v>
      </c>
      <c r="B641" t="s">
        <v>106</v>
      </c>
      <c r="C641" t="s">
        <v>6088</v>
      </c>
      <c r="D641" t="s">
        <v>3447</v>
      </c>
      <c r="E641">
        <v>1</v>
      </c>
      <c r="F641" s="218" t="s">
        <v>6220</v>
      </c>
      <c r="G641" t="s">
        <v>2724</v>
      </c>
      <c r="H641" t="s">
        <v>6007</v>
      </c>
      <c r="I641" t="s">
        <v>6006</v>
      </c>
      <c r="J641" t="s">
        <v>2634</v>
      </c>
    </row>
    <row r="642" spans="1:10" ht="15">
      <c r="A642" s="217">
        <v>46282</v>
      </c>
      <c r="B642" t="s">
        <v>106</v>
      </c>
      <c r="C642" t="s">
        <v>6088</v>
      </c>
      <c r="D642" t="s">
        <v>1333</v>
      </c>
      <c r="E642">
        <v>1</v>
      </c>
      <c r="F642" s="218" t="s">
        <v>6102</v>
      </c>
      <c r="G642" t="s">
        <v>2739</v>
      </c>
      <c r="H642" t="s">
        <v>6017</v>
      </c>
      <c r="I642" t="s">
        <v>6018</v>
      </c>
      <c r="J642" t="s">
        <v>669</v>
      </c>
    </row>
    <row r="643" spans="1:10" ht="45.75">
      <c r="A643" s="217">
        <v>46282</v>
      </c>
      <c r="B643" t="s">
        <v>72</v>
      </c>
      <c r="C643" t="s">
        <v>6088</v>
      </c>
      <c r="D643" t="s">
        <v>669</v>
      </c>
      <c r="E643">
        <v>3</v>
      </c>
      <c r="F643" s="218" t="s">
        <v>6134</v>
      </c>
      <c r="G643" t="s">
        <v>2724</v>
      </c>
      <c r="H643" t="s">
        <v>6007</v>
      </c>
      <c r="I643" t="s">
        <v>6006</v>
      </c>
      <c r="J643" t="s">
        <v>2634</v>
      </c>
    </row>
    <row r="644" spans="1:10" ht="152.25">
      <c r="A644" s="217">
        <v>46282</v>
      </c>
      <c r="B644" t="s">
        <v>72</v>
      </c>
      <c r="C644" t="s">
        <v>6088</v>
      </c>
      <c r="D644" t="s">
        <v>3125</v>
      </c>
      <c r="E644">
        <v>10</v>
      </c>
      <c r="F644" s="218" t="s">
        <v>6167</v>
      </c>
      <c r="G644" t="s">
        <v>2726</v>
      </c>
      <c r="H644" t="s">
        <v>6008</v>
      </c>
      <c r="I644" t="s">
        <v>6009</v>
      </c>
      <c r="J644" t="s">
        <v>2728</v>
      </c>
    </row>
    <row r="645" spans="1:10" ht="15">
      <c r="A645" s="217">
        <v>46282</v>
      </c>
      <c r="B645" t="s">
        <v>72</v>
      </c>
      <c r="C645" t="s">
        <v>6088</v>
      </c>
      <c r="D645" t="s">
        <v>3071</v>
      </c>
      <c r="E645">
        <v>1</v>
      </c>
      <c r="F645" s="218" t="s">
        <v>6135</v>
      </c>
      <c r="G645" t="s">
        <v>2724</v>
      </c>
      <c r="H645" t="s">
        <v>6007</v>
      </c>
      <c r="I645" t="s">
        <v>6006</v>
      </c>
      <c r="J645" t="s">
        <v>2634</v>
      </c>
    </row>
    <row r="646" spans="1:10" ht="60.75">
      <c r="A646" s="217">
        <v>46282</v>
      </c>
      <c r="B646" t="s">
        <v>72</v>
      </c>
      <c r="C646" t="s">
        <v>6088</v>
      </c>
      <c r="D646" t="s">
        <v>217</v>
      </c>
      <c r="E646">
        <v>4</v>
      </c>
      <c r="F646" s="218" t="s">
        <v>6168</v>
      </c>
      <c r="G646" t="s">
        <v>2726</v>
      </c>
      <c r="H646" t="s">
        <v>6008</v>
      </c>
      <c r="I646" t="s">
        <v>6009</v>
      </c>
      <c r="J646" t="s">
        <v>2728</v>
      </c>
    </row>
    <row r="647" spans="1:10" ht="15">
      <c r="A647" s="217">
        <v>46282</v>
      </c>
      <c r="B647" t="s">
        <v>72</v>
      </c>
      <c r="C647" t="s">
        <v>6088</v>
      </c>
      <c r="D647" t="s">
        <v>2893</v>
      </c>
      <c r="E647">
        <v>1</v>
      </c>
      <c r="F647" s="218" t="s">
        <v>6103</v>
      </c>
      <c r="G647" t="s">
        <v>2741</v>
      </c>
      <c r="H647" t="s">
        <v>6019</v>
      </c>
      <c r="I647" t="s">
        <v>6020</v>
      </c>
      <c r="J647" t="s">
        <v>2743</v>
      </c>
    </row>
    <row r="648" spans="1:10" ht="30.75">
      <c r="A648" s="217">
        <v>46282</v>
      </c>
      <c r="B648" t="s">
        <v>72</v>
      </c>
      <c r="C648" t="s">
        <v>6088</v>
      </c>
      <c r="D648" t="s">
        <v>3074</v>
      </c>
      <c r="E648">
        <v>2</v>
      </c>
      <c r="F648" s="218" t="s">
        <v>6136</v>
      </c>
      <c r="G648" t="s">
        <v>2724</v>
      </c>
      <c r="H648" t="s">
        <v>6007</v>
      </c>
      <c r="I648" t="s">
        <v>6006</v>
      </c>
      <c r="J648" t="s">
        <v>2634</v>
      </c>
    </row>
    <row r="649" spans="1:10" ht="15">
      <c r="A649" s="217">
        <v>46282</v>
      </c>
      <c r="B649" t="s">
        <v>72</v>
      </c>
      <c r="C649" t="s">
        <v>6088</v>
      </c>
      <c r="D649" t="s">
        <v>2922</v>
      </c>
      <c r="E649">
        <v>1</v>
      </c>
      <c r="F649" s="218" t="s">
        <v>6104</v>
      </c>
      <c r="G649" t="s">
        <v>2741</v>
      </c>
      <c r="H649" t="s">
        <v>6019</v>
      </c>
      <c r="I649" t="s">
        <v>6020</v>
      </c>
      <c r="J649" t="s">
        <v>2743</v>
      </c>
    </row>
    <row r="650" spans="1:10" ht="15">
      <c r="A650" s="217">
        <v>46282</v>
      </c>
      <c r="B650" t="s">
        <v>72</v>
      </c>
      <c r="C650" t="s">
        <v>6088</v>
      </c>
      <c r="D650" t="s">
        <v>2847</v>
      </c>
      <c r="E650">
        <v>1</v>
      </c>
      <c r="F650" s="218" t="s">
        <v>6105</v>
      </c>
      <c r="G650" t="s">
        <v>2741</v>
      </c>
      <c r="H650" t="s">
        <v>6019</v>
      </c>
      <c r="I650" t="s">
        <v>6020</v>
      </c>
      <c r="J650" t="s">
        <v>2743</v>
      </c>
    </row>
    <row r="651" spans="1:10" ht="15">
      <c r="A651" s="217">
        <v>46282</v>
      </c>
      <c r="B651" t="s">
        <v>72</v>
      </c>
      <c r="C651" t="s">
        <v>6088</v>
      </c>
      <c r="D651" t="s">
        <v>3083</v>
      </c>
      <c r="E651">
        <v>1</v>
      </c>
      <c r="F651" s="218" t="s">
        <v>6137</v>
      </c>
      <c r="G651" t="s">
        <v>2730</v>
      </c>
      <c r="H651" t="s">
        <v>6010</v>
      </c>
      <c r="I651" t="s">
        <v>6009</v>
      </c>
      <c r="J651" t="s">
        <v>2732</v>
      </c>
    </row>
    <row r="652" spans="1:10" ht="121.5">
      <c r="A652" s="217">
        <v>46282</v>
      </c>
      <c r="B652" t="s">
        <v>78</v>
      </c>
      <c r="C652" t="s">
        <v>6088</v>
      </c>
      <c r="D652" t="s">
        <v>217</v>
      </c>
      <c r="E652">
        <v>8</v>
      </c>
      <c r="F652" s="218" t="s">
        <v>6169</v>
      </c>
      <c r="G652" t="s">
        <v>2726</v>
      </c>
      <c r="H652" t="s">
        <v>6008</v>
      </c>
      <c r="I652" t="s">
        <v>6009</v>
      </c>
      <c r="J652" t="s">
        <v>2728</v>
      </c>
    </row>
    <row r="653" spans="1:10" ht="60.75">
      <c r="A653" s="217">
        <v>46282</v>
      </c>
      <c r="B653" t="s">
        <v>78</v>
      </c>
      <c r="C653" t="s">
        <v>6088</v>
      </c>
      <c r="D653" t="s">
        <v>3125</v>
      </c>
      <c r="E653">
        <v>4</v>
      </c>
      <c r="F653" s="218" t="s">
        <v>6170</v>
      </c>
      <c r="G653" t="s">
        <v>2726</v>
      </c>
      <c r="H653" t="s">
        <v>6008</v>
      </c>
      <c r="I653" t="s">
        <v>6009</v>
      </c>
      <c r="J653" t="s">
        <v>2728</v>
      </c>
    </row>
    <row r="654" spans="1:10" ht="15">
      <c r="A654" s="217">
        <v>46282</v>
      </c>
      <c r="B654" t="s">
        <v>78</v>
      </c>
      <c r="C654" t="s">
        <v>6088</v>
      </c>
      <c r="D654" t="s">
        <v>669</v>
      </c>
      <c r="E654">
        <v>1</v>
      </c>
      <c r="F654" s="218" t="s">
        <v>6138</v>
      </c>
      <c r="G654" t="s">
        <v>2724</v>
      </c>
      <c r="H654" t="s">
        <v>6007</v>
      </c>
      <c r="I654" t="s">
        <v>6006</v>
      </c>
      <c r="J654" t="s">
        <v>2634</v>
      </c>
    </row>
    <row r="655" spans="1:10" ht="15">
      <c r="A655" s="217">
        <v>46282</v>
      </c>
      <c r="B655" t="s">
        <v>78</v>
      </c>
      <c r="C655" t="s">
        <v>6088</v>
      </c>
      <c r="D655" t="s">
        <v>2935</v>
      </c>
      <c r="E655">
        <v>1</v>
      </c>
      <c r="F655" s="218" t="s">
        <v>6171</v>
      </c>
      <c r="G655" t="s">
        <v>2739</v>
      </c>
      <c r="H655" t="s">
        <v>6017</v>
      </c>
      <c r="I655" t="s">
        <v>6018</v>
      </c>
      <c r="J655" t="s">
        <v>669</v>
      </c>
    </row>
    <row r="656" spans="1:10" ht="15">
      <c r="A656" s="217">
        <v>46282</v>
      </c>
      <c r="B656" t="s">
        <v>78</v>
      </c>
      <c r="C656" t="s">
        <v>6088</v>
      </c>
      <c r="D656" t="s">
        <v>3257</v>
      </c>
      <c r="E656">
        <v>1</v>
      </c>
      <c r="F656" s="218" t="s">
        <v>6172</v>
      </c>
      <c r="G656" t="s">
        <v>2726</v>
      </c>
      <c r="H656" t="s">
        <v>6008</v>
      </c>
      <c r="I656" t="s">
        <v>6009</v>
      </c>
      <c r="J656" t="s">
        <v>2728</v>
      </c>
    </row>
    <row r="657" spans="1:10" ht="15">
      <c r="A657" s="217">
        <v>46282</v>
      </c>
      <c r="B657" t="s">
        <v>78</v>
      </c>
      <c r="C657" t="s">
        <v>6088</v>
      </c>
      <c r="D657" t="s">
        <v>3451</v>
      </c>
      <c r="E657">
        <v>1</v>
      </c>
      <c r="F657" s="218" t="s">
        <v>6221</v>
      </c>
      <c r="G657" t="s">
        <v>2724</v>
      </c>
      <c r="H657" t="s">
        <v>6007</v>
      </c>
      <c r="I657" t="s">
        <v>6006</v>
      </c>
      <c r="J657" t="s">
        <v>2634</v>
      </c>
    </row>
    <row r="658" spans="1:10" ht="15">
      <c r="A658" s="217">
        <v>46282</v>
      </c>
      <c r="B658" t="s">
        <v>97</v>
      </c>
      <c r="C658" t="s">
        <v>6088</v>
      </c>
      <c r="D658" t="s">
        <v>3090</v>
      </c>
      <c r="E658">
        <v>1</v>
      </c>
      <c r="F658" s="218" t="s">
        <v>6140</v>
      </c>
      <c r="G658" t="s">
        <v>2724</v>
      </c>
      <c r="H658" t="s">
        <v>6007</v>
      </c>
      <c r="I658" t="s">
        <v>6006</v>
      </c>
      <c r="J658" t="s">
        <v>2634</v>
      </c>
    </row>
    <row r="659" spans="1:10" ht="106.5">
      <c r="A659" s="217">
        <v>46282</v>
      </c>
      <c r="B659" t="s">
        <v>97</v>
      </c>
      <c r="C659" t="s">
        <v>6088</v>
      </c>
      <c r="D659" t="s">
        <v>217</v>
      </c>
      <c r="E659">
        <v>7</v>
      </c>
      <c r="F659" s="218" t="s">
        <v>6173</v>
      </c>
      <c r="G659" t="s">
        <v>2726</v>
      </c>
      <c r="H659" t="s">
        <v>6008</v>
      </c>
      <c r="I659" t="s">
        <v>6009</v>
      </c>
      <c r="J659" t="s">
        <v>2728</v>
      </c>
    </row>
    <row r="660" spans="1:10" ht="76.5">
      <c r="A660" s="217">
        <v>46282</v>
      </c>
      <c r="B660" t="s">
        <v>97</v>
      </c>
      <c r="C660" t="s">
        <v>6088</v>
      </c>
      <c r="D660" t="s">
        <v>3125</v>
      </c>
      <c r="E660">
        <v>5</v>
      </c>
      <c r="F660" s="218" t="s">
        <v>6174</v>
      </c>
      <c r="G660" t="s">
        <v>2726</v>
      </c>
      <c r="H660" t="s">
        <v>6008</v>
      </c>
      <c r="I660" t="s">
        <v>6009</v>
      </c>
      <c r="J660" t="s">
        <v>2728</v>
      </c>
    </row>
    <row r="661" spans="1:10" ht="30.75">
      <c r="A661" s="217">
        <v>46282</v>
      </c>
      <c r="B661" t="s">
        <v>97</v>
      </c>
      <c r="C661" t="s">
        <v>6088</v>
      </c>
      <c r="D661" t="s">
        <v>3269</v>
      </c>
      <c r="E661">
        <v>2</v>
      </c>
      <c r="F661" s="218" t="s">
        <v>6175</v>
      </c>
      <c r="G661" t="s">
        <v>2726</v>
      </c>
      <c r="H661" t="s">
        <v>6008</v>
      </c>
      <c r="I661" t="s">
        <v>6009</v>
      </c>
      <c r="J661" t="s">
        <v>2728</v>
      </c>
    </row>
    <row r="662" spans="1:10" ht="15">
      <c r="A662" s="217">
        <v>46282</v>
      </c>
      <c r="B662" t="s">
        <v>97</v>
      </c>
      <c r="C662" t="s">
        <v>6088</v>
      </c>
      <c r="D662" t="s">
        <v>3092</v>
      </c>
      <c r="E662">
        <v>1</v>
      </c>
      <c r="F662" s="218" t="s">
        <v>6141</v>
      </c>
      <c r="G662" t="s">
        <v>2724</v>
      </c>
      <c r="H662" t="s">
        <v>6007</v>
      </c>
      <c r="I662" t="s">
        <v>6006</v>
      </c>
      <c r="J662" t="s">
        <v>2634</v>
      </c>
    </row>
    <row r="663" spans="1:10" ht="15">
      <c r="A663" s="217">
        <v>46282</v>
      </c>
      <c r="B663" t="s">
        <v>97</v>
      </c>
      <c r="C663" t="s">
        <v>6088</v>
      </c>
      <c r="D663" t="s">
        <v>2839</v>
      </c>
      <c r="E663">
        <v>1</v>
      </c>
      <c r="F663" s="218" t="s">
        <v>6106</v>
      </c>
      <c r="G663" t="s">
        <v>2741</v>
      </c>
      <c r="H663" t="s">
        <v>6019</v>
      </c>
      <c r="I663" t="s">
        <v>6020</v>
      </c>
      <c r="J663" t="s">
        <v>2743</v>
      </c>
    </row>
    <row r="664" spans="1:10" ht="30.75">
      <c r="A664" s="217">
        <v>46282</v>
      </c>
      <c r="B664" t="s">
        <v>97</v>
      </c>
      <c r="C664" t="s">
        <v>6088</v>
      </c>
      <c r="D664" t="s">
        <v>1333</v>
      </c>
      <c r="E664">
        <v>2</v>
      </c>
      <c r="F664" s="218" t="s">
        <v>6107</v>
      </c>
      <c r="G664" t="s">
        <v>2739</v>
      </c>
      <c r="H664" t="s">
        <v>6017</v>
      </c>
      <c r="I664" t="s">
        <v>6018</v>
      </c>
      <c r="J664" t="s">
        <v>669</v>
      </c>
    </row>
    <row r="665" spans="1:10" ht="15">
      <c r="A665" s="217">
        <v>46282</v>
      </c>
      <c r="B665" t="s">
        <v>14</v>
      </c>
      <c r="C665" t="s">
        <v>6088</v>
      </c>
      <c r="D665" t="s">
        <v>669</v>
      </c>
      <c r="E665">
        <v>1</v>
      </c>
      <c r="F665" s="218" t="s">
        <v>6142</v>
      </c>
      <c r="G665" t="s">
        <v>2724</v>
      </c>
      <c r="H665" t="s">
        <v>6013</v>
      </c>
      <c r="I665" t="s">
        <v>6012</v>
      </c>
      <c r="J665" t="s">
        <v>2634</v>
      </c>
    </row>
    <row r="666" spans="1:10" ht="15">
      <c r="A666" s="217">
        <v>46282</v>
      </c>
      <c r="B666" t="s">
        <v>14</v>
      </c>
      <c r="C666" t="s">
        <v>6088</v>
      </c>
      <c r="D666" t="s">
        <v>1333</v>
      </c>
      <c r="E666">
        <v>1</v>
      </c>
      <c r="F666" s="218" t="s">
        <v>6109</v>
      </c>
      <c r="G666" t="s">
        <v>2739</v>
      </c>
      <c r="H666" t="s">
        <v>6017</v>
      </c>
      <c r="I666" t="s">
        <v>6018</v>
      </c>
      <c r="J666" t="s">
        <v>669</v>
      </c>
    </row>
    <row r="667" spans="1:10" ht="15">
      <c r="A667" s="217">
        <v>46282</v>
      </c>
      <c r="B667" t="s">
        <v>14</v>
      </c>
      <c r="C667" t="s">
        <v>6088</v>
      </c>
      <c r="D667" t="s">
        <v>2959</v>
      </c>
      <c r="E667">
        <v>1</v>
      </c>
      <c r="F667" s="218" t="s">
        <v>2958</v>
      </c>
      <c r="G667" t="s">
        <v>2739</v>
      </c>
      <c r="H667" t="s">
        <v>6017</v>
      </c>
      <c r="I667" t="s">
        <v>6018</v>
      </c>
      <c r="J667" t="s">
        <v>669</v>
      </c>
    </row>
    <row r="668" spans="1:10" ht="15">
      <c r="A668" s="217">
        <v>46282</v>
      </c>
      <c r="B668" t="s">
        <v>14</v>
      </c>
      <c r="C668" t="s">
        <v>6088</v>
      </c>
      <c r="D668" t="s">
        <v>3125</v>
      </c>
      <c r="E668">
        <v>1</v>
      </c>
      <c r="F668" s="218" t="s">
        <v>6176</v>
      </c>
      <c r="G668" t="s">
        <v>2726</v>
      </c>
      <c r="H668" t="s">
        <v>6014</v>
      </c>
      <c r="I668" t="s">
        <v>6015</v>
      </c>
      <c r="J668" t="s">
        <v>2737</v>
      </c>
    </row>
    <row r="669" spans="1:10" ht="15">
      <c r="A669" s="217">
        <v>46282</v>
      </c>
      <c r="B669" t="s">
        <v>14</v>
      </c>
      <c r="C669" t="s">
        <v>6088</v>
      </c>
      <c r="D669" t="s">
        <v>217</v>
      </c>
      <c r="E669">
        <v>1</v>
      </c>
      <c r="F669" s="218" t="s">
        <v>3293</v>
      </c>
      <c r="G669" t="s">
        <v>2726</v>
      </c>
      <c r="H669" t="s">
        <v>6014</v>
      </c>
      <c r="I669" t="s">
        <v>6015</v>
      </c>
      <c r="J669" t="s">
        <v>2737</v>
      </c>
    </row>
    <row r="670" spans="1:10" ht="60.75">
      <c r="A670" s="217">
        <v>46282</v>
      </c>
      <c r="B670" t="s">
        <v>7</v>
      </c>
      <c r="C670" t="s">
        <v>6088</v>
      </c>
      <c r="D670" t="s">
        <v>217</v>
      </c>
      <c r="E670">
        <v>4</v>
      </c>
      <c r="F670" s="218" t="s">
        <v>6177</v>
      </c>
      <c r="G670" t="s">
        <v>2726</v>
      </c>
      <c r="H670" t="s">
        <v>6014</v>
      </c>
      <c r="I670" t="s">
        <v>6015</v>
      </c>
      <c r="J670" t="s">
        <v>2737</v>
      </c>
    </row>
    <row r="671" spans="1:10" ht="30.75">
      <c r="A671" s="217">
        <v>46282</v>
      </c>
      <c r="B671" t="s">
        <v>4398</v>
      </c>
      <c r="C671" t="s">
        <v>6088</v>
      </c>
      <c r="D671" t="s">
        <v>217</v>
      </c>
      <c r="E671">
        <v>2</v>
      </c>
      <c r="F671" s="218" t="s">
        <v>6178</v>
      </c>
      <c r="G671" t="s">
        <v>2726</v>
      </c>
      <c r="H671" t="s">
        <v>6014</v>
      </c>
      <c r="I671" t="s">
        <v>6015</v>
      </c>
      <c r="J671" t="s">
        <v>2737</v>
      </c>
    </row>
    <row r="672" spans="1:10" ht="15">
      <c r="A672" s="217">
        <v>46282</v>
      </c>
      <c r="B672" t="s">
        <v>4398</v>
      </c>
      <c r="C672" t="s">
        <v>6088</v>
      </c>
      <c r="D672" t="s">
        <v>3305</v>
      </c>
      <c r="E672">
        <v>1</v>
      </c>
      <c r="F672" s="218" t="s">
        <v>6179</v>
      </c>
      <c r="G672" t="s">
        <v>2739</v>
      </c>
      <c r="H672" t="s">
        <v>6017</v>
      </c>
      <c r="I672" t="s">
        <v>6018</v>
      </c>
      <c r="J672" t="s">
        <v>669</v>
      </c>
    </row>
    <row r="673" spans="1:10" ht="15">
      <c r="A673" s="217">
        <v>46282</v>
      </c>
      <c r="B673" t="s">
        <v>4398</v>
      </c>
      <c r="C673" t="s">
        <v>6088</v>
      </c>
      <c r="D673" t="s">
        <v>3257</v>
      </c>
      <c r="E673">
        <v>1</v>
      </c>
      <c r="F673" s="218" t="s">
        <v>6180</v>
      </c>
      <c r="G673" t="s">
        <v>2726</v>
      </c>
      <c r="H673" t="s">
        <v>6014</v>
      </c>
      <c r="I673" t="s">
        <v>6015</v>
      </c>
      <c r="J673" t="s">
        <v>2737</v>
      </c>
    </row>
    <row r="674" spans="1:10" ht="15">
      <c r="A674" s="217">
        <v>46282</v>
      </c>
      <c r="B674" t="s">
        <v>47</v>
      </c>
      <c r="C674" t="s">
        <v>6088</v>
      </c>
      <c r="D674" t="s">
        <v>3312</v>
      </c>
      <c r="E674">
        <v>1</v>
      </c>
      <c r="F674" s="218" t="s">
        <v>6181</v>
      </c>
      <c r="G674" t="s">
        <v>2726</v>
      </c>
      <c r="H674" t="s">
        <v>6014</v>
      </c>
      <c r="I674" t="s">
        <v>6015</v>
      </c>
      <c r="J674" t="s">
        <v>2737</v>
      </c>
    </row>
    <row r="675" spans="1:10" ht="30.75">
      <c r="A675" s="217">
        <v>46282</v>
      </c>
      <c r="B675" t="s">
        <v>47</v>
      </c>
      <c r="C675" t="s">
        <v>6088</v>
      </c>
      <c r="D675" t="s">
        <v>669</v>
      </c>
      <c r="E675">
        <v>2</v>
      </c>
      <c r="F675" s="218" t="s">
        <v>6143</v>
      </c>
      <c r="G675" t="s">
        <v>2724</v>
      </c>
      <c r="H675" t="s">
        <v>6013</v>
      </c>
      <c r="I675" t="s">
        <v>6012</v>
      </c>
      <c r="J675" t="s">
        <v>2634</v>
      </c>
    </row>
    <row r="676" spans="1:10" ht="15">
      <c r="A676" s="217">
        <v>46282</v>
      </c>
      <c r="B676" t="s">
        <v>47</v>
      </c>
      <c r="C676" t="s">
        <v>6088</v>
      </c>
      <c r="D676" t="s">
        <v>3315</v>
      </c>
      <c r="E676">
        <v>1</v>
      </c>
      <c r="F676" s="218" t="s">
        <v>6182</v>
      </c>
      <c r="G676" t="s">
        <v>2726</v>
      </c>
      <c r="H676" t="s">
        <v>6014</v>
      </c>
      <c r="I676" t="s">
        <v>6015</v>
      </c>
      <c r="J676" t="s">
        <v>2737</v>
      </c>
    </row>
    <row r="677" spans="1:10" ht="60.75">
      <c r="A677" s="217">
        <v>46282</v>
      </c>
      <c r="B677" t="s">
        <v>47</v>
      </c>
      <c r="C677" t="s">
        <v>6088</v>
      </c>
      <c r="D677" t="s">
        <v>217</v>
      </c>
      <c r="E677">
        <v>4</v>
      </c>
      <c r="F677" s="218" t="s">
        <v>6183</v>
      </c>
      <c r="G677" t="s">
        <v>2726</v>
      </c>
      <c r="H677" t="s">
        <v>6014</v>
      </c>
      <c r="I677" t="s">
        <v>6015</v>
      </c>
      <c r="J677" t="s">
        <v>2737</v>
      </c>
    </row>
    <row r="678" spans="1:10" ht="45.75">
      <c r="A678" s="217">
        <v>46282</v>
      </c>
      <c r="B678" t="s">
        <v>60</v>
      </c>
      <c r="C678" t="s">
        <v>6088</v>
      </c>
      <c r="D678" t="s">
        <v>217</v>
      </c>
      <c r="E678">
        <v>3</v>
      </c>
      <c r="F678" s="218" t="s">
        <v>6184</v>
      </c>
      <c r="G678" t="s">
        <v>2726</v>
      </c>
      <c r="H678" t="s">
        <v>6014</v>
      </c>
      <c r="I678" t="s">
        <v>6015</v>
      </c>
      <c r="J678" t="s">
        <v>2737</v>
      </c>
    </row>
    <row r="679" spans="1:10" ht="60.75">
      <c r="A679" s="217">
        <v>46282</v>
      </c>
      <c r="B679" t="s">
        <v>60</v>
      </c>
      <c r="C679" t="s">
        <v>6088</v>
      </c>
      <c r="D679" t="s">
        <v>2847</v>
      </c>
      <c r="E679">
        <v>4</v>
      </c>
      <c r="F679" s="218" t="s">
        <v>6110</v>
      </c>
      <c r="G679" t="s">
        <v>2741</v>
      </c>
      <c r="H679" t="s">
        <v>6021</v>
      </c>
      <c r="I679" t="s">
        <v>6022</v>
      </c>
      <c r="J679" t="s">
        <v>2746</v>
      </c>
    </row>
    <row r="680" spans="1:10" ht="45.75">
      <c r="A680" s="217">
        <v>46282</v>
      </c>
      <c r="B680" t="s">
        <v>54</v>
      </c>
      <c r="C680" t="s">
        <v>6088</v>
      </c>
      <c r="D680" t="s">
        <v>217</v>
      </c>
      <c r="E680">
        <v>3</v>
      </c>
      <c r="F680" s="218" t="s">
        <v>6185</v>
      </c>
      <c r="G680" t="s">
        <v>2726</v>
      </c>
      <c r="H680" t="s">
        <v>6014</v>
      </c>
      <c r="I680" t="s">
        <v>6015</v>
      </c>
      <c r="J680" t="s">
        <v>2737</v>
      </c>
    </row>
    <row r="681" spans="1:10" ht="15">
      <c r="A681" s="217">
        <v>46282</v>
      </c>
      <c r="B681" t="s">
        <v>54</v>
      </c>
      <c r="C681" t="s">
        <v>6088</v>
      </c>
      <c r="D681" t="s">
        <v>3312</v>
      </c>
      <c r="E681">
        <v>1</v>
      </c>
      <c r="F681" s="218" t="s">
        <v>6186</v>
      </c>
      <c r="G681" t="s">
        <v>2726</v>
      </c>
      <c r="H681" t="s">
        <v>6014</v>
      </c>
      <c r="I681" t="s">
        <v>6015</v>
      </c>
      <c r="J681" t="s">
        <v>2737</v>
      </c>
    </row>
    <row r="682" spans="1:10" ht="15">
      <c r="A682" s="217">
        <v>46282</v>
      </c>
      <c r="B682" t="s">
        <v>54</v>
      </c>
      <c r="C682" t="s">
        <v>6088</v>
      </c>
      <c r="D682" t="s">
        <v>3332</v>
      </c>
      <c r="E682">
        <v>1</v>
      </c>
      <c r="F682" s="218" t="s">
        <v>6187</v>
      </c>
      <c r="G682" t="s">
        <v>2726</v>
      </c>
      <c r="H682" t="s">
        <v>6014</v>
      </c>
      <c r="I682" t="s">
        <v>6015</v>
      </c>
      <c r="J682" t="s">
        <v>2737</v>
      </c>
    </row>
    <row r="683" spans="1:10" ht="15">
      <c r="A683" s="217">
        <v>46282</v>
      </c>
      <c r="B683" t="s">
        <v>54</v>
      </c>
      <c r="C683" t="s">
        <v>6088</v>
      </c>
      <c r="D683" t="s">
        <v>3335</v>
      </c>
      <c r="E683">
        <v>1</v>
      </c>
      <c r="F683" s="218" t="s">
        <v>6188</v>
      </c>
      <c r="G683" t="s">
        <v>2739</v>
      </c>
      <c r="H683" t="s">
        <v>6017</v>
      </c>
      <c r="I683" t="s">
        <v>6018</v>
      </c>
      <c r="J683" t="s">
        <v>669</v>
      </c>
    </row>
    <row r="684" spans="1:10" ht="45.75">
      <c r="A684" s="217">
        <v>46282</v>
      </c>
      <c r="B684" t="s">
        <v>54</v>
      </c>
      <c r="C684" t="s">
        <v>6088</v>
      </c>
      <c r="D684" t="s">
        <v>2847</v>
      </c>
      <c r="E684">
        <v>3</v>
      </c>
      <c r="F684" s="218" t="s">
        <v>6111</v>
      </c>
      <c r="G684" t="s">
        <v>2741</v>
      </c>
      <c r="H684" t="s">
        <v>6021</v>
      </c>
      <c r="I684" t="s">
        <v>6022</v>
      </c>
      <c r="J684" t="s">
        <v>2746</v>
      </c>
    </row>
    <row r="685" spans="1:10" ht="15">
      <c r="A685" s="217">
        <v>46282</v>
      </c>
      <c r="B685" t="s">
        <v>54</v>
      </c>
      <c r="C685" t="s">
        <v>6088</v>
      </c>
      <c r="D685" t="s">
        <v>3125</v>
      </c>
      <c r="E685">
        <v>1</v>
      </c>
      <c r="F685" s="218" t="s">
        <v>6189</v>
      </c>
      <c r="G685" t="s">
        <v>2726</v>
      </c>
      <c r="H685" t="s">
        <v>6014</v>
      </c>
      <c r="I685" t="s">
        <v>6015</v>
      </c>
      <c r="J685" t="s">
        <v>2737</v>
      </c>
    </row>
    <row r="686" spans="1:10" ht="45.75">
      <c r="A686" s="217">
        <v>46282</v>
      </c>
      <c r="B686" t="s">
        <v>73</v>
      </c>
      <c r="C686" t="s">
        <v>6088</v>
      </c>
      <c r="D686" t="s">
        <v>3125</v>
      </c>
      <c r="E686">
        <v>3</v>
      </c>
      <c r="F686" s="218" t="s">
        <v>6191</v>
      </c>
      <c r="G686" t="s">
        <v>2726</v>
      </c>
      <c r="H686" t="s">
        <v>6014</v>
      </c>
      <c r="I686" t="s">
        <v>6015</v>
      </c>
      <c r="J686" t="s">
        <v>2737</v>
      </c>
    </row>
    <row r="687" spans="1:10" ht="15">
      <c r="A687" s="217">
        <v>46282</v>
      </c>
      <c r="B687" t="s">
        <v>73</v>
      </c>
      <c r="C687" t="s">
        <v>6088</v>
      </c>
      <c r="D687" t="s">
        <v>3106</v>
      </c>
      <c r="E687">
        <v>1</v>
      </c>
      <c r="F687" s="218" t="s">
        <v>6144</v>
      </c>
      <c r="G687" t="s">
        <v>2730</v>
      </c>
      <c r="H687" t="s">
        <v>6016</v>
      </c>
      <c r="I687" t="s">
        <v>6015</v>
      </c>
      <c r="J687" t="s">
        <v>2732</v>
      </c>
    </row>
    <row r="688" spans="1:10" ht="60.75">
      <c r="A688" s="217">
        <v>46282</v>
      </c>
      <c r="B688" t="s">
        <v>73</v>
      </c>
      <c r="C688" t="s">
        <v>6088</v>
      </c>
      <c r="D688" t="s">
        <v>217</v>
      </c>
      <c r="E688">
        <v>4</v>
      </c>
      <c r="F688" s="218" t="s">
        <v>6192</v>
      </c>
      <c r="G688" t="s">
        <v>2726</v>
      </c>
      <c r="H688" t="s">
        <v>6014</v>
      </c>
      <c r="I688" t="s">
        <v>6015</v>
      </c>
      <c r="J688" t="s">
        <v>2737</v>
      </c>
    </row>
    <row r="689" spans="1:10" ht="30.75">
      <c r="A689" s="217">
        <v>46282</v>
      </c>
      <c r="B689" t="s">
        <v>73</v>
      </c>
      <c r="C689" t="s">
        <v>6088</v>
      </c>
      <c r="D689" t="s">
        <v>2847</v>
      </c>
      <c r="E689">
        <v>2</v>
      </c>
      <c r="F689" s="218" t="s">
        <v>6112</v>
      </c>
      <c r="G689" t="s">
        <v>2741</v>
      </c>
      <c r="H689" t="s">
        <v>6021</v>
      </c>
      <c r="I689" t="s">
        <v>6022</v>
      </c>
      <c r="J689" t="s">
        <v>2746</v>
      </c>
    </row>
    <row r="690" spans="1:10" ht="30.75">
      <c r="A690" s="217">
        <v>46282</v>
      </c>
      <c r="B690" t="s">
        <v>81</v>
      </c>
      <c r="C690" t="s">
        <v>6088</v>
      </c>
      <c r="D690" t="s">
        <v>217</v>
      </c>
      <c r="E690">
        <v>2</v>
      </c>
      <c r="F690" s="218" t="s">
        <v>6193</v>
      </c>
      <c r="G690" t="s">
        <v>2726</v>
      </c>
      <c r="H690" t="s">
        <v>6014</v>
      </c>
      <c r="I690" t="s">
        <v>6015</v>
      </c>
      <c r="J690" t="s">
        <v>2737</v>
      </c>
    </row>
    <row r="691" spans="1:10" ht="45.75">
      <c r="A691" s="217">
        <v>46282</v>
      </c>
      <c r="B691" t="s">
        <v>86</v>
      </c>
      <c r="C691" t="s">
        <v>6088</v>
      </c>
      <c r="D691" t="s">
        <v>669</v>
      </c>
      <c r="E691">
        <v>3</v>
      </c>
      <c r="F691" s="218" t="s">
        <v>6145</v>
      </c>
      <c r="G691" t="s">
        <v>2724</v>
      </c>
      <c r="H691" t="s">
        <v>6013</v>
      </c>
      <c r="I691" t="s">
        <v>6012</v>
      </c>
      <c r="J691" t="s">
        <v>2634</v>
      </c>
    </row>
    <row r="692" spans="1:10" ht="15">
      <c r="A692" s="217">
        <v>46282</v>
      </c>
      <c r="B692" t="s">
        <v>86</v>
      </c>
      <c r="C692" t="s">
        <v>6088</v>
      </c>
      <c r="D692" t="s">
        <v>3113</v>
      </c>
      <c r="E692">
        <v>1</v>
      </c>
      <c r="F692" s="218" t="s">
        <v>6146</v>
      </c>
      <c r="G692" t="s">
        <v>2724</v>
      </c>
      <c r="H692" t="s">
        <v>6013</v>
      </c>
      <c r="I692" t="s">
        <v>6012</v>
      </c>
      <c r="J692" t="s">
        <v>2634</v>
      </c>
    </row>
    <row r="693" spans="1:10" ht="15">
      <c r="A693" s="217">
        <v>46282</v>
      </c>
      <c r="B693" t="s">
        <v>86</v>
      </c>
      <c r="C693" t="s">
        <v>6088</v>
      </c>
      <c r="D693" t="s">
        <v>3125</v>
      </c>
      <c r="E693">
        <v>1</v>
      </c>
      <c r="F693" s="218" t="s">
        <v>6194</v>
      </c>
      <c r="G693" t="s">
        <v>2726</v>
      </c>
      <c r="H693" t="s">
        <v>6014</v>
      </c>
      <c r="I693" t="s">
        <v>6015</v>
      </c>
      <c r="J693" t="s">
        <v>2737</v>
      </c>
    </row>
    <row r="694" spans="1:10" ht="45.75">
      <c r="A694" s="217">
        <v>46282</v>
      </c>
      <c r="B694" t="s">
        <v>86</v>
      </c>
      <c r="C694" t="s">
        <v>6088</v>
      </c>
      <c r="D694" t="s">
        <v>217</v>
      </c>
      <c r="E694">
        <v>3</v>
      </c>
      <c r="F694" s="218" t="s">
        <v>6195</v>
      </c>
      <c r="G694" t="s">
        <v>2726</v>
      </c>
      <c r="H694" t="s">
        <v>6014</v>
      </c>
      <c r="I694" t="s">
        <v>6015</v>
      </c>
      <c r="J694" t="s">
        <v>2737</v>
      </c>
    </row>
    <row r="695" spans="1:10" ht="15">
      <c r="A695" s="217">
        <v>46282</v>
      </c>
      <c r="B695" t="s">
        <v>86</v>
      </c>
      <c r="C695" t="s">
        <v>6088</v>
      </c>
      <c r="D695" t="s">
        <v>1889</v>
      </c>
      <c r="E695">
        <v>1</v>
      </c>
      <c r="F695" s="218" t="s">
        <v>6147</v>
      </c>
      <c r="G695" t="s">
        <v>2730</v>
      </c>
      <c r="H695" t="s">
        <v>6016</v>
      </c>
      <c r="I695" t="s">
        <v>6015</v>
      </c>
      <c r="J695" t="s">
        <v>2732</v>
      </c>
    </row>
    <row r="696" spans="1:10" ht="15">
      <c r="A696" s="217">
        <v>46282</v>
      </c>
      <c r="B696" t="s">
        <v>86</v>
      </c>
      <c r="C696" t="s">
        <v>6088</v>
      </c>
      <c r="D696" t="s">
        <v>2893</v>
      </c>
      <c r="E696">
        <v>1</v>
      </c>
      <c r="F696" s="218" t="s">
        <v>6114</v>
      </c>
      <c r="G696" t="s">
        <v>2741</v>
      </c>
      <c r="H696" t="s">
        <v>6021</v>
      </c>
      <c r="I696" t="s">
        <v>6022</v>
      </c>
      <c r="J696" t="s">
        <v>2746</v>
      </c>
    </row>
    <row r="697" spans="1:10" ht="30.75">
      <c r="A697" s="217">
        <v>46282</v>
      </c>
      <c r="B697" t="s">
        <v>86</v>
      </c>
      <c r="C697" t="s">
        <v>6088</v>
      </c>
      <c r="D697" t="s">
        <v>2847</v>
      </c>
      <c r="E697">
        <v>2</v>
      </c>
      <c r="F697" s="218" t="s">
        <v>6115</v>
      </c>
      <c r="G697" t="s">
        <v>2741</v>
      </c>
      <c r="H697" t="s">
        <v>6021</v>
      </c>
      <c r="I697" t="s">
        <v>6022</v>
      </c>
      <c r="J697" t="s">
        <v>2746</v>
      </c>
    </row>
    <row r="698" spans="1:10" ht="15">
      <c r="A698" s="217">
        <v>46282</v>
      </c>
      <c r="B698" t="s">
        <v>87</v>
      </c>
      <c r="C698" t="s">
        <v>6088</v>
      </c>
      <c r="D698" t="s">
        <v>3125</v>
      </c>
      <c r="E698">
        <v>1</v>
      </c>
      <c r="F698" s="218" t="s">
        <v>6196</v>
      </c>
      <c r="G698" t="s">
        <v>2726</v>
      </c>
      <c r="H698" t="s">
        <v>6014</v>
      </c>
      <c r="I698" t="s">
        <v>6015</v>
      </c>
      <c r="J698" t="s">
        <v>2737</v>
      </c>
    </row>
    <row r="699" spans="1:10" ht="15">
      <c r="A699" s="217">
        <v>46282</v>
      </c>
      <c r="B699" t="s">
        <v>87</v>
      </c>
      <c r="C699" t="s">
        <v>6088</v>
      </c>
      <c r="D699" t="s">
        <v>217</v>
      </c>
      <c r="E699">
        <v>1</v>
      </c>
      <c r="F699" s="218" t="s">
        <v>6197</v>
      </c>
      <c r="G699" t="s">
        <v>2726</v>
      </c>
      <c r="H699" t="s">
        <v>6014</v>
      </c>
      <c r="I699" t="s">
        <v>6015</v>
      </c>
      <c r="J699" t="s">
        <v>2737</v>
      </c>
    </row>
    <row r="700" spans="1:10" ht="15">
      <c r="A700" s="217">
        <v>46282</v>
      </c>
      <c r="B700" t="s">
        <v>87</v>
      </c>
      <c r="C700" t="s">
        <v>6088</v>
      </c>
      <c r="D700" t="s">
        <v>669</v>
      </c>
      <c r="E700">
        <v>1</v>
      </c>
      <c r="F700" s="218" t="s">
        <v>6148</v>
      </c>
      <c r="G700" t="s">
        <v>2724</v>
      </c>
      <c r="H700" t="s">
        <v>6013</v>
      </c>
      <c r="I700" t="s">
        <v>6012</v>
      </c>
      <c r="J700" t="s">
        <v>2634</v>
      </c>
    </row>
    <row r="701" spans="1:10" ht="15">
      <c r="A701" s="217">
        <v>46282</v>
      </c>
      <c r="B701" t="s">
        <v>92</v>
      </c>
      <c r="C701" t="s">
        <v>6088</v>
      </c>
      <c r="D701" t="s">
        <v>669</v>
      </c>
      <c r="E701">
        <v>1</v>
      </c>
      <c r="F701" s="218" t="s">
        <v>2999</v>
      </c>
      <c r="G701" t="s">
        <v>2724</v>
      </c>
      <c r="H701" t="s">
        <v>6013</v>
      </c>
      <c r="I701" t="s">
        <v>6012</v>
      </c>
      <c r="J701" t="s">
        <v>2634</v>
      </c>
    </row>
    <row r="702" spans="1:10" ht="15">
      <c r="A702" s="217">
        <v>46282</v>
      </c>
      <c r="B702" t="s">
        <v>92</v>
      </c>
      <c r="C702" t="s">
        <v>6088</v>
      </c>
      <c r="D702" t="s">
        <v>217</v>
      </c>
      <c r="E702">
        <v>1</v>
      </c>
      <c r="F702" s="218" t="s">
        <v>6198</v>
      </c>
      <c r="G702" t="s">
        <v>2726</v>
      </c>
      <c r="H702" t="s">
        <v>6014</v>
      </c>
      <c r="I702" t="s">
        <v>6015</v>
      </c>
      <c r="J702" t="s">
        <v>2737</v>
      </c>
    </row>
    <row r="703" spans="1:10" ht="15">
      <c r="A703" s="217">
        <v>46282</v>
      </c>
      <c r="B703" t="s">
        <v>92</v>
      </c>
      <c r="C703" t="s">
        <v>6088</v>
      </c>
      <c r="D703" t="s">
        <v>3125</v>
      </c>
      <c r="E703">
        <v>1</v>
      </c>
      <c r="F703" s="218" t="s">
        <v>6199</v>
      </c>
      <c r="G703" t="s">
        <v>2726</v>
      </c>
      <c r="H703" t="s">
        <v>6014</v>
      </c>
      <c r="I703" t="s">
        <v>6015</v>
      </c>
      <c r="J703" t="s">
        <v>2737</v>
      </c>
    </row>
    <row r="704" spans="1:10" ht="15">
      <c r="A704" s="217">
        <v>46282</v>
      </c>
      <c r="B704" t="s">
        <v>92</v>
      </c>
      <c r="C704" t="s">
        <v>6088</v>
      </c>
      <c r="D704" t="s">
        <v>3002</v>
      </c>
      <c r="E704">
        <v>1</v>
      </c>
      <c r="F704" s="218" t="s">
        <v>6117</v>
      </c>
      <c r="G704" t="s">
        <v>2739</v>
      </c>
      <c r="H704" t="s">
        <v>6017</v>
      </c>
      <c r="I704" t="s">
        <v>6018</v>
      </c>
      <c r="J704" t="s">
        <v>669</v>
      </c>
    </row>
    <row r="705" spans="1:10" ht="15">
      <c r="A705" s="217">
        <v>46282</v>
      </c>
      <c r="B705" t="s">
        <v>92</v>
      </c>
      <c r="C705" t="s">
        <v>6088</v>
      </c>
      <c r="D705" t="s">
        <v>3257</v>
      </c>
      <c r="E705">
        <v>1</v>
      </c>
      <c r="F705" s="218" t="s">
        <v>6200</v>
      </c>
      <c r="G705" t="s">
        <v>2726</v>
      </c>
      <c r="H705" t="s">
        <v>6014</v>
      </c>
      <c r="I705" t="s">
        <v>6015</v>
      </c>
      <c r="J705" t="s">
        <v>2737</v>
      </c>
    </row>
    <row r="706" spans="1:10" ht="15">
      <c r="A706" s="217">
        <v>46282</v>
      </c>
      <c r="B706" t="s">
        <v>92</v>
      </c>
      <c r="C706" t="s">
        <v>6088</v>
      </c>
      <c r="D706" t="s">
        <v>3373</v>
      </c>
      <c r="E706">
        <v>1</v>
      </c>
      <c r="F706" s="218" t="s">
        <v>6201</v>
      </c>
      <c r="G706" t="s">
        <v>2726</v>
      </c>
      <c r="H706" t="s">
        <v>6014</v>
      </c>
      <c r="I706" t="s">
        <v>6015</v>
      </c>
      <c r="J706" t="s">
        <v>2737</v>
      </c>
    </row>
    <row r="707" spans="1:10" ht="15">
      <c r="A707" s="217">
        <v>46282</v>
      </c>
      <c r="B707" t="s">
        <v>92</v>
      </c>
      <c r="C707" t="s">
        <v>6088</v>
      </c>
      <c r="D707" t="s">
        <v>3375</v>
      </c>
      <c r="E707">
        <v>1</v>
      </c>
      <c r="F707" s="218" t="s">
        <v>6202</v>
      </c>
      <c r="G707" t="s">
        <v>2726</v>
      </c>
      <c r="H707" t="s">
        <v>6014</v>
      </c>
      <c r="I707" t="s">
        <v>6015</v>
      </c>
      <c r="J707" t="s">
        <v>2737</v>
      </c>
    </row>
    <row r="708" spans="1:10" ht="15">
      <c r="A708" s="217">
        <v>46282</v>
      </c>
      <c r="B708" t="s">
        <v>92</v>
      </c>
      <c r="C708" t="s">
        <v>6088</v>
      </c>
      <c r="D708" t="s">
        <v>3378</v>
      </c>
      <c r="E708">
        <v>1</v>
      </c>
      <c r="F708" s="218" t="s">
        <v>6203</v>
      </c>
      <c r="G708" t="s">
        <v>2726</v>
      </c>
      <c r="H708" t="s">
        <v>6014</v>
      </c>
      <c r="I708" t="s">
        <v>6015</v>
      </c>
      <c r="J708" t="s">
        <v>2737</v>
      </c>
    </row>
    <row r="709" spans="1:10" ht="15">
      <c r="A709" s="217">
        <v>46282</v>
      </c>
      <c r="B709" t="s">
        <v>98</v>
      </c>
      <c r="C709" t="s">
        <v>6088</v>
      </c>
      <c r="D709" t="s">
        <v>3382</v>
      </c>
      <c r="E709">
        <v>1</v>
      </c>
      <c r="F709" s="218" t="s">
        <v>6204</v>
      </c>
      <c r="G709" t="s">
        <v>2726</v>
      </c>
      <c r="H709" t="s">
        <v>6014</v>
      </c>
      <c r="I709" t="s">
        <v>6015</v>
      </c>
      <c r="J709" t="s">
        <v>2737</v>
      </c>
    </row>
    <row r="710" spans="1:10" ht="30.75">
      <c r="A710" s="217">
        <v>46282</v>
      </c>
      <c r="B710" t="s">
        <v>98</v>
      </c>
      <c r="C710" t="s">
        <v>6088</v>
      </c>
      <c r="D710" t="s">
        <v>2847</v>
      </c>
      <c r="E710">
        <v>2</v>
      </c>
      <c r="F710" s="218" t="s">
        <v>6119</v>
      </c>
      <c r="G710" t="s">
        <v>2741</v>
      </c>
      <c r="H710" t="s">
        <v>6021</v>
      </c>
      <c r="I710" t="s">
        <v>6022</v>
      </c>
      <c r="J710" t="s">
        <v>2746</v>
      </c>
    </row>
    <row r="711" spans="1:10" ht="15">
      <c r="A711" s="217">
        <v>46282</v>
      </c>
      <c r="B711" t="s">
        <v>98</v>
      </c>
      <c r="C711" t="s">
        <v>6088</v>
      </c>
      <c r="D711" t="s">
        <v>3015</v>
      </c>
      <c r="E711">
        <v>1</v>
      </c>
      <c r="F711" s="218" t="s">
        <v>6120</v>
      </c>
      <c r="G711" t="s">
        <v>2741</v>
      </c>
      <c r="H711" t="s">
        <v>6021</v>
      </c>
      <c r="I711" t="s">
        <v>6022</v>
      </c>
      <c r="J711" t="s">
        <v>2746</v>
      </c>
    </row>
    <row r="712" spans="1:10" ht="15">
      <c r="A712" s="217">
        <v>46282</v>
      </c>
      <c r="B712" t="s">
        <v>98</v>
      </c>
      <c r="C712" t="s">
        <v>6088</v>
      </c>
      <c r="D712" t="s">
        <v>217</v>
      </c>
      <c r="E712">
        <v>1</v>
      </c>
      <c r="F712" s="218" t="s">
        <v>6205</v>
      </c>
      <c r="G712" t="s">
        <v>2726</v>
      </c>
      <c r="H712" t="s">
        <v>6014</v>
      </c>
      <c r="I712" t="s">
        <v>6015</v>
      </c>
      <c r="J712" t="s">
        <v>2737</v>
      </c>
    </row>
    <row r="713" spans="1:10" ht="15">
      <c r="A713" s="217">
        <v>46282</v>
      </c>
      <c r="B713" t="s">
        <v>14</v>
      </c>
      <c r="C713" t="s">
        <v>2319</v>
      </c>
      <c r="D713" t="s">
        <v>1333</v>
      </c>
      <c r="E713">
        <v>1</v>
      </c>
      <c r="F713" s="218" t="s">
        <v>6109</v>
      </c>
      <c r="G713" t="s">
        <v>2751</v>
      </c>
      <c r="H713" t="s">
        <v>6222</v>
      </c>
      <c r="I713" t="s">
        <v>6223</v>
      </c>
      <c r="J713" t="s">
        <v>238</v>
      </c>
    </row>
    <row r="714" spans="1:10" ht="15">
      <c r="A714" s="217">
        <v>46282</v>
      </c>
      <c r="B714" t="s">
        <v>14</v>
      </c>
      <c r="C714" t="s">
        <v>2319</v>
      </c>
      <c r="D714" t="s">
        <v>2959</v>
      </c>
      <c r="E714">
        <v>1</v>
      </c>
      <c r="F714" s="218" t="s">
        <v>2958</v>
      </c>
      <c r="G714" t="s">
        <v>2751</v>
      </c>
      <c r="H714" t="s">
        <v>6222</v>
      </c>
      <c r="I714" t="s">
        <v>6223</v>
      </c>
      <c r="J714" t="s">
        <v>238</v>
      </c>
    </row>
    <row r="715" spans="1:10" ht="15">
      <c r="A715" s="217">
        <v>46282</v>
      </c>
      <c r="B715" t="s">
        <v>92</v>
      </c>
      <c r="C715" t="s">
        <v>2319</v>
      </c>
      <c r="D715" t="s">
        <v>3002</v>
      </c>
      <c r="E715">
        <v>1</v>
      </c>
      <c r="F715" s="218" t="s">
        <v>6117</v>
      </c>
      <c r="G715" t="s">
        <v>2751</v>
      </c>
      <c r="H715" t="s">
        <v>6222</v>
      </c>
      <c r="I715" t="s">
        <v>6223</v>
      </c>
      <c r="J715" t="s">
        <v>238</v>
      </c>
    </row>
    <row r="716" spans="1:10" ht="15">
      <c r="A716" s="217">
        <v>46283</v>
      </c>
      <c r="B716" t="s">
        <v>55</v>
      </c>
      <c r="C716" t="s">
        <v>6088</v>
      </c>
      <c r="D716" t="s">
        <v>2839</v>
      </c>
      <c r="E716">
        <v>1</v>
      </c>
      <c r="F716" s="218" t="s">
        <v>6089</v>
      </c>
      <c r="G716" t="s">
        <v>2759</v>
      </c>
      <c r="H716" t="s">
        <v>6031</v>
      </c>
      <c r="I716" t="s">
        <v>6032</v>
      </c>
      <c r="J716" t="s">
        <v>238</v>
      </c>
    </row>
    <row r="717" spans="1:10" ht="76.5">
      <c r="A717" s="217">
        <v>46283</v>
      </c>
      <c r="B717" t="s">
        <v>55</v>
      </c>
      <c r="C717" t="s">
        <v>6088</v>
      </c>
      <c r="D717" t="s">
        <v>2847</v>
      </c>
      <c r="E717">
        <v>5</v>
      </c>
      <c r="F717" s="218" t="s">
        <v>6091</v>
      </c>
      <c r="G717" t="s">
        <v>2759</v>
      </c>
      <c r="H717" t="s">
        <v>6031</v>
      </c>
      <c r="I717" t="s">
        <v>6032</v>
      </c>
      <c r="J717" t="s">
        <v>238</v>
      </c>
    </row>
    <row r="718" spans="1:10" ht="45.75">
      <c r="A718" s="217">
        <v>46283</v>
      </c>
      <c r="B718" t="s">
        <v>55</v>
      </c>
      <c r="C718" t="s">
        <v>6088</v>
      </c>
      <c r="D718" t="s">
        <v>2854</v>
      </c>
      <c r="E718">
        <v>3</v>
      </c>
      <c r="F718" s="218" t="s">
        <v>6093</v>
      </c>
      <c r="G718" t="s">
        <v>2759</v>
      </c>
      <c r="H718" t="s">
        <v>6031</v>
      </c>
      <c r="I718" t="s">
        <v>6032</v>
      </c>
      <c r="J718" t="s">
        <v>238</v>
      </c>
    </row>
    <row r="719" spans="1:10" ht="45.75">
      <c r="A719" s="217">
        <v>46283</v>
      </c>
      <c r="B719" t="s">
        <v>70</v>
      </c>
      <c r="C719" t="s">
        <v>6088</v>
      </c>
      <c r="D719" t="s">
        <v>2847</v>
      </c>
      <c r="E719">
        <v>3</v>
      </c>
      <c r="F719" s="218" t="s">
        <v>6095</v>
      </c>
      <c r="G719" t="s">
        <v>2759</v>
      </c>
      <c r="H719" t="s">
        <v>6031</v>
      </c>
      <c r="I719" t="s">
        <v>6032</v>
      </c>
      <c r="J719" t="s">
        <v>238</v>
      </c>
    </row>
    <row r="720" spans="1:10" ht="15">
      <c r="A720" s="217">
        <v>46283</v>
      </c>
      <c r="B720" t="s">
        <v>70</v>
      </c>
      <c r="C720" t="s">
        <v>6088</v>
      </c>
      <c r="D720" t="s">
        <v>2893</v>
      </c>
      <c r="E720">
        <v>1</v>
      </c>
      <c r="F720" s="218" t="s">
        <v>6096</v>
      </c>
      <c r="G720" t="s">
        <v>2759</v>
      </c>
      <c r="H720" t="s">
        <v>6031</v>
      </c>
      <c r="I720" t="s">
        <v>6032</v>
      </c>
      <c r="J720" t="s">
        <v>238</v>
      </c>
    </row>
    <row r="721" spans="1:10" ht="45.75">
      <c r="A721" s="217">
        <v>46283</v>
      </c>
      <c r="B721" t="s">
        <v>70</v>
      </c>
      <c r="C721" t="s">
        <v>6088</v>
      </c>
      <c r="D721" t="s">
        <v>2854</v>
      </c>
      <c r="E721">
        <v>3</v>
      </c>
      <c r="F721" s="218" t="s">
        <v>6099</v>
      </c>
      <c r="G721" t="s">
        <v>2759</v>
      </c>
      <c r="H721" t="s">
        <v>6031</v>
      </c>
      <c r="I721" t="s">
        <v>6032</v>
      </c>
      <c r="J721" t="s">
        <v>238</v>
      </c>
    </row>
    <row r="722" spans="1:10" ht="30.75">
      <c r="A722" s="217">
        <v>46283</v>
      </c>
      <c r="B722" t="s">
        <v>106</v>
      </c>
      <c r="C722" t="s">
        <v>6088</v>
      </c>
      <c r="D722" t="s">
        <v>2847</v>
      </c>
      <c r="E722">
        <v>2</v>
      </c>
      <c r="F722" s="218" t="s">
        <v>6100</v>
      </c>
      <c r="G722" t="s">
        <v>2759</v>
      </c>
      <c r="H722" t="s">
        <v>6031</v>
      </c>
      <c r="I722" t="s">
        <v>6032</v>
      </c>
      <c r="J722" t="s">
        <v>238</v>
      </c>
    </row>
    <row r="723" spans="1:10" ht="15">
      <c r="A723" s="217">
        <v>46283</v>
      </c>
      <c r="B723" t="s">
        <v>106</v>
      </c>
      <c r="C723" t="s">
        <v>6088</v>
      </c>
      <c r="D723" t="s">
        <v>2893</v>
      </c>
      <c r="E723">
        <v>1</v>
      </c>
      <c r="F723" s="218" t="s">
        <v>6101</v>
      </c>
      <c r="G723" t="s">
        <v>2759</v>
      </c>
      <c r="H723" t="s">
        <v>6031</v>
      </c>
      <c r="I723" t="s">
        <v>6032</v>
      </c>
      <c r="J723" t="s">
        <v>238</v>
      </c>
    </row>
    <row r="724" spans="1:10" ht="15">
      <c r="A724" s="217">
        <v>46283</v>
      </c>
      <c r="B724" t="s">
        <v>106</v>
      </c>
      <c r="C724" t="s">
        <v>6088</v>
      </c>
      <c r="D724" t="s">
        <v>3447</v>
      </c>
      <c r="E724">
        <v>1</v>
      </c>
      <c r="F724" s="218" t="s">
        <v>6220</v>
      </c>
      <c r="G724" t="s">
        <v>2754</v>
      </c>
      <c r="H724" t="s">
        <v>6029</v>
      </c>
      <c r="I724" t="s">
        <v>6030</v>
      </c>
      <c r="J724" t="s">
        <v>231</v>
      </c>
    </row>
    <row r="725" spans="1:10" ht="15">
      <c r="A725" s="217">
        <v>46283</v>
      </c>
      <c r="B725" t="s">
        <v>72</v>
      </c>
      <c r="C725" t="s">
        <v>6088</v>
      </c>
      <c r="D725" t="s">
        <v>2893</v>
      </c>
      <c r="E725">
        <v>1</v>
      </c>
      <c r="F725" s="218" t="s">
        <v>6103</v>
      </c>
      <c r="G725" t="s">
        <v>2759</v>
      </c>
      <c r="H725" t="s">
        <v>6031</v>
      </c>
      <c r="I725" t="s">
        <v>6032</v>
      </c>
      <c r="J725" t="s">
        <v>238</v>
      </c>
    </row>
    <row r="726" spans="1:10" ht="15">
      <c r="A726" s="217">
        <v>46283</v>
      </c>
      <c r="B726" t="s">
        <v>72</v>
      </c>
      <c r="C726" t="s">
        <v>6088</v>
      </c>
      <c r="D726" t="s">
        <v>2922</v>
      </c>
      <c r="E726">
        <v>1</v>
      </c>
      <c r="F726" s="218" t="s">
        <v>6104</v>
      </c>
      <c r="G726" t="s">
        <v>2759</v>
      </c>
      <c r="H726" t="s">
        <v>6031</v>
      </c>
      <c r="I726" t="s">
        <v>6032</v>
      </c>
      <c r="J726" t="s">
        <v>238</v>
      </c>
    </row>
    <row r="727" spans="1:10" ht="15">
      <c r="A727" s="217">
        <v>46283</v>
      </c>
      <c r="B727" t="s">
        <v>72</v>
      </c>
      <c r="C727" t="s">
        <v>6088</v>
      </c>
      <c r="D727" t="s">
        <v>2847</v>
      </c>
      <c r="E727">
        <v>1</v>
      </c>
      <c r="F727" s="218" t="s">
        <v>6105</v>
      </c>
      <c r="G727" t="s">
        <v>2759</v>
      </c>
      <c r="H727" t="s">
        <v>6031</v>
      </c>
      <c r="I727" t="s">
        <v>6032</v>
      </c>
      <c r="J727" t="s">
        <v>238</v>
      </c>
    </row>
    <row r="728" spans="1:10" ht="15">
      <c r="A728" s="217">
        <v>46283</v>
      </c>
      <c r="B728" t="s">
        <v>78</v>
      </c>
      <c r="C728" t="s">
        <v>6088</v>
      </c>
      <c r="D728" t="s">
        <v>3451</v>
      </c>
      <c r="E728">
        <v>1</v>
      </c>
      <c r="F728" s="218" t="s">
        <v>6221</v>
      </c>
      <c r="G728" t="s">
        <v>2754</v>
      </c>
      <c r="H728" t="s">
        <v>6029</v>
      </c>
      <c r="I728" t="s">
        <v>6030</v>
      </c>
      <c r="J728" t="s">
        <v>231</v>
      </c>
    </row>
    <row r="729" spans="1:10" ht="15">
      <c r="A729" s="217">
        <v>46283</v>
      </c>
      <c r="B729" t="s">
        <v>97</v>
      </c>
      <c r="C729" t="s">
        <v>6088</v>
      </c>
      <c r="D729" t="s">
        <v>2839</v>
      </c>
      <c r="E729">
        <v>1</v>
      </c>
      <c r="F729" s="218" t="s">
        <v>6106</v>
      </c>
      <c r="G729" t="s">
        <v>2759</v>
      </c>
      <c r="H729" t="s">
        <v>6031</v>
      </c>
      <c r="I729" t="s">
        <v>6032</v>
      </c>
      <c r="J729" t="s">
        <v>238</v>
      </c>
    </row>
    <row r="730" spans="1:10" ht="15">
      <c r="A730" s="217">
        <v>46283</v>
      </c>
      <c r="B730" t="s">
        <v>14</v>
      </c>
      <c r="C730" t="s">
        <v>6088</v>
      </c>
      <c r="D730" t="s">
        <v>2854</v>
      </c>
      <c r="E730">
        <v>1</v>
      </c>
      <c r="F730" s="218" t="s">
        <v>6108</v>
      </c>
      <c r="G730" t="s">
        <v>2759</v>
      </c>
      <c r="H730" t="s">
        <v>6031</v>
      </c>
      <c r="I730" t="s">
        <v>6032</v>
      </c>
      <c r="J730" t="s">
        <v>238</v>
      </c>
    </row>
    <row r="731" spans="1:10" ht="60.75">
      <c r="A731" s="217">
        <v>46283</v>
      </c>
      <c r="B731" t="s">
        <v>60</v>
      </c>
      <c r="C731" t="s">
        <v>6088</v>
      </c>
      <c r="D731" t="s">
        <v>2847</v>
      </c>
      <c r="E731">
        <v>4</v>
      </c>
      <c r="F731" s="218" t="s">
        <v>6110</v>
      </c>
      <c r="G731" t="s">
        <v>2759</v>
      </c>
      <c r="H731" t="s">
        <v>6031</v>
      </c>
      <c r="I731" t="s">
        <v>6032</v>
      </c>
      <c r="J731" t="s">
        <v>238</v>
      </c>
    </row>
    <row r="732" spans="1:10" ht="45.75">
      <c r="A732" s="217">
        <v>46283</v>
      </c>
      <c r="B732" t="s">
        <v>54</v>
      </c>
      <c r="C732" t="s">
        <v>6088</v>
      </c>
      <c r="D732" t="s">
        <v>2847</v>
      </c>
      <c r="E732">
        <v>3</v>
      </c>
      <c r="F732" s="218" t="s">
        <v>6111</v>
      </c>
      <c r="G732" t="s">
        <v>2759</v>
      </c>
      <c r="H732" t="s">
        <v>6031</v>
      </c>
      <c r="I732" t="s">
        <v>6032</v>
      </c>
      <c r="J732" t="s">
        <v>238</v>
      </c>
    </row>
    <row r="733" spans="1:10" ht="30.75">
      <c r="A733" s="217">
        <v>46283</v>
      </c>
      <c r="B733" t="s">
        <v>73</v>
      </c>
      <c r="C733" t="s">
        <v>6088</v>
      </c>
      <c r="D733" t="s">
        <v>2847</v>
      </c>
      <c r="E733">
        <v>2</v>
      </c>
      <c r="F733" s="218" t="s">
        <v>6112</v>
      </c>
      <c r="G733" t="s">
        <v>2759</v>
      </c>
      <c r="H733" t="s">
        <v>6031</v>
      </c>
      <c r="I733" t="s">
        <v>6032</v>
      </c>
      <c r="J733" t="s">
        <v>238</v>
      </c>
    </row>
    <row r="734" spans="1:10" ht="60.75">
      <c r="A734" s="217">
        <v>46283</v>
      </c>
      <c r="B734" t="s">
        <v>86</v>
      </c>
      <c r="C734" t="s">
        <v>6088</v>
      </c>
      <c r="D734" t="s">
        <v>2854</v>
      </c>
      <c r="E734">
        <v>4</v>
      </c>
      <c r="F734" s="218" t="s">
        <v>6113</v>
      </c>
      <c r="G734" t="s">
        <v>2759</v>
      </c>
      <c r="H734" t="s">
        <v>6031</v>
      </c>
      <c r="I734" t="s">
        <v>6032</v>
      </c>
      <c r="J734" t="s">
        <v>238</v>
      </c>
    </row>
    <row r="735" spans="1:10" ht="15">
      <c r="A735" s="217">
        <v>46283</v>
      </c>
      <c r="B735" t="s">
        <v>86</v>
      </c>
      <c r="C735" t="s">
        <v>6088</v>
      </c>
      <c r="D735" t="s">
        <v>2893</v>
      </c>
      <c r="E735">
        <v>1</v>
      </c>
      <c r="F735" s="218" t="s">
        <v>6114</v>
      </c>
      <c r="G735" t="s">
        <v>2759</v>
      </c>
      <c r="H735" t="s">
        <v>6031</v>
      </c>
      <c r="I735" t="s">
        <v>6032</v>
      </c>
      <c r="J735" t="s">
        <v>238</v>
      </c>
    </row>
    <row r="736" spans="1:10" ht="30.75">
      <c r="A736" s="217">
        <v>46283</v>
      </c>
      <c r="B736" t="s">
        <v>86</v>
      </c>
      <c r="C736" t="s">
        <v>6088</v>
      </c>
      <c r="D736" t="s">
        <v>2847</v>
      </c>
      <c r="E736">
        <v>2</v>
      </c>
      <c r="F736" s="218" t="s">
        <v>6115</v>
      </c>
      <c r="G736" t="s">
        <v>2759</v>
      </c>
      <c r="H736" t="s">
        <v>6031</v>
      </c>
      <c r="I736" t="s">
        <v>6032</v>
      </c>
      <c r="J736" t="s">
        <v>238</v>
      </c>
    </row>
    <row r="737" spans="1:10" ht="15">
      <c r="A737" s="217">
        <v>46283</v>
      </c>
      <c r="B737" t="s">
        <v>87</v>
      </c>
      <c r="C737" t="s">
        <v>6088</v>
      </c>
      <c r="D737" t="s">
        <v>2854</v>
      </c>
      <c r="E737">
        <v>1</v>
      </c>
      <c r="F737" s="218" t="s">
        <v>6116</v>
      </c>
      <c r="G737" t="s">
        <v>2759</v>
      </c>
      <c r="H737" t="s">
        <v>6031</v>
      </c>
      <c r="I737" t="s">
        <v>6032</v>
      </c>
      <c r="J737" t="s">
        <v>238</v>
      </c>
    </row>
    <row r="738" spans="1:10" ht="15">
      <c r="A738" s="217">
        <v>46283</v>
      </c>
      <c r="B738" t="s">
        <v>92</v>
      </c>
      <c r="C738" t="s">
        <v>6088</v>
      </c>
      <c r="D738" t="s">
        <v>3002</v>
      </c>
      <c r="E738">
        <v>1</v>
      </c>
      <c r="F738" s="218" t="s">
        <v>6117</v>
      </c>
      <c r="G738" t="s">
        <v>2754</v>
      </c>
      <c r="H738" t="s">
        <v>6029</v>
      </c>
      <c r="I738" t="s">
        <v>6030</v>
      </c>
      <c r="J738" t="s">
        <v>231</v>
      </c>
    </row>
    <row r="739" spans="1:10" ht="15">
      <c r="A739" s="217">
        <v>46283</v>
      </c>
      <c r="B739" t="s">
        <v>98</v>
      </c>
      <c r="C739" t="s">
        <v>6088</v>
      </c>
      <c r="D739" t="s">
        <v>2854</v>
      </c>
      <c r="E739">
        <v>1</v>
      </c>
      <c r="F739" s="218" t="s">
        <v>6118</v>
      </c>
      <c r="G739" t="s">
        <v>2759</v>
      </c>
      <c r="H739" t="s">
        <v>6031</v>
      </c>
      <c r="I739" t="s">
        <v>6032</v>
      </c>
      <c r="J739" t="s">
        <v>238</v>
      </c>
    </row>
    <row r="740" spans="1:10" ht="30.75">
      <c r="A740" s="217">
        <v>46283</v>
      </c>
      <c r="B740" t="s">
        <v>98</v>
      </c>
      <c r="C740" t="s">
        <v>6088</v>
      </c>
      <c r="D740" t="s">
        <v>2847</v>
      </c>
      <c r="E740">
        <v>2</v>
      </c>
      <c r="F740" s="218" t="s">
        <v>6119</v>
      </c>
      <c r="G740" t="s">
        <v>2759</v>
      </c>
      <c r="H740" t="s">
        <v>6031</v>
      </c>
      <c r="I740" t="s">
        <v>6032</v>
      </c>
      <c r="J740" t="s">
        <v>238</v>
      </c>
    </row>
    <row r="741" spans="1:10" ht="15">
      <c r="A741" s="217">
        <v>46283</v>
      </c>
      <c r="B741" t="s">
        <v>98</v>
      </c>
      <c r="C741" t="s">
        <v>6088</v>
      </c>
      <c r="D741" t="s">
        <v>3015</v>
      </c>
      <c r="E741">
        <v>1</v>
      </c>
      <c r="F741" s="218" t="s">
        <v>6120</v>
      </c>
      <c r="G741" t="s">
        <v>2759</v>
      </c>
      <c r="H741" t="s">
        <v>6031</v>
      </c>
      <c r="I741" t="s">
        <v>6032</v>
      </c>
      <c r="J741" t="s">
        <v>238</v>
      </c>
    </row>
    <row r="742" spans="1:10" ht="15">
      <c r="A742" s="217">
        <v>46283</v>
      </c>
      <c r="B742" t="s">
        <v>14</v>
      </c>
      <c r="C742" t="s">
        <v>2319</v>
      </c>
      <c r="D742" t="s">
        <v>1333</v>
      </c>
      <c r="E742">
        <v>1</v>
      </c>
      <c r="F742" s="218" t="s">
        <v>6109</v>
      </c>
      <c r="G742" t="s">
        <v>2767</v>
      </c>
      <c r="H742" t="s">
        <v>6224</v>
      </c>
      <c r="I742" t="s">
        <v>6225</v>
      </c>
      <c r="J742" t="s">
        <v>231</v>
      </c>
    </row>
    <row r="743" spans="1:10" ht="15">
      <c r="A743" s="217">
        <v>46283</v>
      </c>
      <c r="B743" t="s">
        <v>14</v>
      </c>
      <c r="C743" t="s">
        <v>2319</v>
      </c>
      <c r="D743" t="s">
        <v>2959</v>
      </c>
      <c r="E743">
        <v>1</v>
      </c>
      <c r="F743" s="218" t="s">
        <v>2958</v>
      </c>
      <c r="G743" t="s">
        <v>2767</v>
      </c>
      <c r="H743" t="s">
        <v>6224</v>
      </c>
      <c r="I743" t="s">
        <v>6225</v>
      </c>
      <c r="J743" t="s">
        <v>231</v>
      </c>
    </row>
    <row r="744" spans="1:10" ht="15">
      <c r="A744" s="217">
        <v>46283</v>
      </c>
      <c r="B744" t="s">
        <v>92</v>
      </c>
      <c r="C744" t="s">
        <v>2319</v>
      </c>
      <c r="D744" t="s">
        <v>3002</v>
      </c>
      <c r="E744">
        <v>1</v>
      </c>
      <c r="F744" s="218" t="s">
        <v>6117</v>
      </c>
      <c r="G744" t="s">
        <v>2767</v>
      </c>
      <c r="H744" t="s">
        <v>6224</v>
      </c>
      <c r="I744" t="s">
        <v>6225</v>
      </c>
      <c r="J744" t="s">
        <v>231</v>
      </c>
    </row>
    <row r="745" spans="1:10" ht="15">
      <c r="A745" s="217">
        <v>46286</v>
      </c>
      <c r="B745" t="s">
        <v>55</v>
      </c>
      <c r="C745" t="s">
        <v>6088</v>
      </c>
      <c r="D745" t="s">
        <v>2839</v>
      </c>
      <c r="E745">
        <v>1</v>
      </c>
      <c r="F745" s="218" t="s">
        <v>6089</v>
      </c>
      <c r="G745" t="s">
        <v>2770</v>
      </c>
      <c r="H745" t="s">
        <v>6044</v>
      </c>
      <c r="I745" t="s">
        <v>6045</v>
      </c>
      <c r="J745" t="s">
        <v>225</v>
      </c>
    </row>
    <row r="746" spans="1:10" ht="76.5">
      <c r="A746" s="217">
        <v>46286</v>
      </c>
      <c r="B746" t="s">
        <v>55</v>
      </c>
      <c r="C746" t="s">
        <v>6088</v>
      </c>
      <c r="D746" t="s">
        <v>2847</v>
      </c>
      <c r="E746">
        <v>5</v>
      </c>
      <c r="F746" s="218" t="s">
        <v>6091</v>
      </c>
      <c r="G746" t="s">
        <v>2770</v>
      </c>
      <c r="H746" t="s">
        <v>6044</v>
      </c>
      <c r="I746" t="s">
        <v>6045</v>
      </c>
      <c r="J746" t="s">
        <v>225</v>
      </c>
    </row>
    <row r="747" spans="1:10" ht="45.75">
      <c r="A747" s="217">
        <v>46286</v>
      </c>
      <c r="B747" t="s">
        <v>55</v>
      </c>
      <c r="C747" t="s">
        <v>6088</v>
      </c>
      <c r="D747" t="s">
        <v>2854</v>
      </c>
      <c r="E747">
        <v>3</v>
      </c>
      <c r="F747" s="218" t="s">
        <v>6093</v>
      </c>
      <c r="G747" t="s">
        <v>2770</v>
      </c>
      <c r="H747" t="s">
        <v>6044</v>
      </c>
      <c r="I747" t="s">
        <v>6045</v>
      </c>
      <c r="J747" t="s">
        <v>225</v>
      </c>
    </row>
    <row r="748" spans="1:10" ht="45.75">
      <c r="A748" s="217">
        <v>46286</v>
      </c>
      <c r="B748" t="s">
        <v>70</v>
      </c>
      <c r="C748" t="s">
        <v>6088</v>
      </c>
      <c r="D748" t="s">
        <v>2847</v>
      </c>
      <c r="E748">
        <v>3</v>
      </c>
      <c r="F748" s="218" t="s">
        <v>6095</v>
      </c>
      <c r="G748" t="s">
        <v>2770</v>
      </c>
      <c r="H748" t="s">
        <v>6044</v>
      </c>
      <c r="I748" t="s">
        <v>6045</v>
      </c>
      <c r="J748" t="s">
        <v>225</v>
      </c>
    </row>
    <row r="749" spans="1:10" ht="15">
      <c r="A749" s="217">
        <v>46286</v>
      </c>
      <c r="B749" t="s">
        <v>70</v>
      </c>
      <c r="C749" t="s">
        <v>6088</v>
      </c>
      <c r="D749" t="s">
        <v>2893</v>
      </c>
      <c r="E749">
        <v>1</v>
      </c>
      <c r="F749" s="218" t="s">
        <v>6096</v>
      </c>
      <c r="G749" t="s">
        <v>2770</v>
      </c>
      <c r="H749" t="s">
        <v>6044</v>
      </c>
      <c r="I749" t="s">
        <v>6045</v>
      </c>
      <c r="J749" t="s">
        <v>225</v>
      </c>
    </row>
    <row r="750" spans="1:10" ht="45.75">
      <c r="A750" s="217">
        <v>46286</v>
      </c>
      <c r="B750" t="s">
        <v>70</v>
      </c>
      <c r="C750" t="s">
        <v>6088</v>
      </c>
      <c r="D750" t="s">
        <v>2854</v>
      </c>
      <c r="E750">
        <v>3</v>
      </c>
      <c r="F750" s="218" t="s">
        <v>6099</v>
      </c>
      <c r="G750" t="s">
        <v>2770</v>
      </c>
      <c r="H750" t="s">
        <v>6044</v>
      </c>
      <c r="I750" t="s">
        <v>6045</v>
      </c>
      <c r="J750" t="s">
        <v>225</v>
      </c>
    </row>
    <row r="751" spans="1:10" ht="30.75">
      <c r="A751" s="217">
        <v>46286</v>
      </c>
      <c r="B751" t="s">
        <v>106</v>
      </c>
      <c r="C751" t="s">
        <v>6088</v>
      </c>
      <c r="D751" t="s">
        <v>2847</v>
      </c>
      <c r="E751">
        <v>2</v>
      </c>
      <c r="F751" s="218" t="s">
        <v>6100</v>
      </c>
      <c r="G751" t="s">
        <v>2770</v>
      </c>
      <c r="H751" t="s">
        <v>6044</v>
      </c>
      <c r="I751" t="s">
        <v>6045</v>
      </c>
      <c r="J751" t="s">
        <v>225</v>
      </c>
    </row>
    <row r="752" spans="1:10" ht="15">
      <c r="A752" s="217">
        <v>46286</v>
      </c>
      <c r="B752" t="s">
        <v>106</v>
      </c>
      <c r="C752" t="s">
        <v>6088</v>
      </c>
      <c r="D752" t="s">
        <v>2893</v>
      </c>
      <c r="E752">
        <v>1</v>
      </c>
      <c r="F752" s="218" t="s">
        <v>6101</v>
      </c>
      <c r="G752" t="s">
        <v>2770</v>
      </c>
      <c r="H752" t="s">
        <v>6044</v>
      </c>
      <c r="I752" t="s">
        <v>6045</v>
      </c>
      <c r="J752" t="s">
        <v>225</v>
      </c>
    </row>
    <row r="753" spans="1:10" ht="15">
      <c r="A753" s="217">
        <v>46286</v>
      </c>
      <c r="B753" t="s">
        <v>72</v>
      </c>
      <c r="C753" t="s">
        <v>6088</v>
      </c>
      <c r="D753" t="s">
        <v>2893</v>
      </c>
      <c r="E753">
        <v>1</v>
      </c>
      <c r="F753" s="218" t="s">
        <v>6103</v>
      </c>
      <c r="G753" t="s">
        <v>2770</v>
      </c>
      <c r="H753" t="s">
        <v>6044</v>
      </c>
      <c r="I753" t="s">
        <v>6045</v>
      </c>
      <c r="J753" t="s">
        <v>225</v>
      </c>
    </row>
    <row r="754" spans="1:10" ht="15">
      <c r="A754" s="217">
        <v>46286</v>
      </c>
      <c r="B754" t="s">
        <v>72</v>
      </c>
      <c r="C754" t="s">
        <v>6088</v>
      </c>
      <c r="D754" t="s">
        <v>2922</v>
      </c>
      <c r="E754">
        <v>1</v>
      </c>
      <c r="F754" s="218" t="s">
        <v>6104</v>
      </c>
      <c r="G754" t="s">
        <v>2770</v>
      </c>
      <c r="H754" t="s">
        <v>6044</v>
      </c>
      <c r="I754" t="s">
        <v>6045</v>
      </c>
      <c r="J754" t="s">
        <v>225</v>
      </c>
    </row>
    <row r="755" spans="1:10" ht="15">
      <c r="A755" s="217">
        <v>46286</v>
      </c>
      <c r="B755" t="s">
        <v>72</v>
      </c>
      <c r="C755" t="s">
        <v>6088</v>
      </c>
      <c r="D755" t="s">
        <v>2847</v>
      </c>
      <c r="E755">
        <v>1</v>
      </c>
      <c r="F755" s="218" t="s">
        <v>6105</v>
      </c>
      <c r="G755" t="s">
        <v>2770</v>
      </c>
      <c r="H755" t="s">
        <v>6044</v>
      </c>
      <c r="I755" t="s">
        <v>6045</v>
      </c>
      <c r="J755" t="s">
        <v>225</v>
      </c>
    </row>
    <row r="756" spans="1:10" ht="15">
      <c r="A756" s="217">
        <v>46286</v>
      </c>
      <c r="B756" t="s">
        <v>97</v>
      </c>
      <c r="C756" t="s">
        <v>6088</v>
      </c>
      <c r="D756" t="s">
        <v>2839</v>
      </c>
      <c r="E756">
        <v>1</v>
      </c>
      <c r="F756" s="218" t="s">
        <v>6106</v>
      </c>
      <c r="G756" t="s">
        <v>2770</v>
      </c>
      <c r="H756" t="s">
        <v>6044</v>
      </c>
      <c r="I756" t="s">
        <v>6045</v>
      </c>
      <c r="J756" t="s">
        <v>225</v>
      </c>
    </row>
    <row r="757" spans="1:10" ht="15">
      <c r="A757" s="217">
        <v>46286</v>
      </c>
      <c r="B757" t="s">
        <v>14</v>
      </c>
      <c r="C757" t="s">
        <v>6088</v>
      </c>
      <c r="D757" t="s">
        <v>2854</v>
      </c>
      <c r="E757">
        <v>1</v>
      </c>
      <c r="F757" s="218" t="s">
        <v>6108</v>
      </c>
      <c r="G757" t="s">
        <v>2770</v>
      </c>
      <c r="H757" t="s">
        <v>6044</v>
      </c>
      <c r="I757" t="s">
        <v>6045</v>
      </c>
      <c r="J757" t="s">
        <v>225</v>
      </c>
    </row>
    <row r="758" spans="1:10" ht="60.75">
      <c r="A758" s="217">
        <v>46286</v>
      </c>
      <c r="B758" t="s">
        <v>60</v>
      </c>
      <c r="C758" t="s">
        <v>6088</v>
      </c>
      <c r="D758" t="s">
        <v>2847</v>
      </c>
      <c r="E758">
        <v>4</v>
      </c>
      <c r="F758" s="218" t="s">
        <v>6110</v>
      </c>
      <c r="G758" t="s">
        <v>2770</v>
      </c>
      <c r="H758" t="s">
        <v>6044</v>
      </c>
      <c r="I758" t="s">
        <v>6045</v>
      </c>
      <c r="J758" t="s">
        <v>225</v>
      </c>
    </row>
    <row r="759" spans="1:10" ht="45.75">
      <c r="A759" s="217">
        <v>46286</v>
      </c>
      <c r="B759" t="s">
        <v>54</v>
      </c>
      <c r="C759" t="s">
        <v>6088</v>
      </c>
      <c r="D759" t="s">
        <v>2847</v>
      </c>
      <c r="E759">
        <v>3</v>
      </c>
      <c r="F759" s="218" t="s">
        <v>6111</v>
      </c>
      <c r="G759" t="s">
        <v>2770</v>
      </c>
      <c r="H759" t="s">
        <v>6044</v>
      </c>
      <c r="I759" t="s">
        <v>6045</v>
      </c>
      <c r="J759" t="s">
        <v>225</v>
      </c>
    </row>
    <row r="760" spans="1:10" ht="30.75">
      <c r="A760" s="217">
        <v>46286</v>
      </c>
      <c r="B760" t="s">
        <v>73</v>
      </c>
      <c r="C760" t="s">
        <v>6088</v>
      </c>
      <c r="D760" t="s">
        <v>2847</v>
      </c>
      <c r="E760">
        <v>2</v>
      </c>
      <c r="F760" s="218" t="s">
        <v>6112</v>
      </c>
      <c r="G760" t="s">
        <v>2770</v>
      </c>
      <c r="H760" t="s">
        <v>6044</v>
      </c>
      <c r="I760" t="s">
        <v>6045</v>
      </c>
      <c r="J760" t="s">
        <v>225</v>
      </c>
    </row>
    <row r="761" spans="1:10" ht="60.75">
      <c r="A761" s="217">
        <v>46286</v>
      </c>
      <c r="B761" t="s">
        <v>86</v>
      </c>
      <c r="C761" t="s">
        <v>6088</v>
      </c>
      <c r="D761" t="s">
        <v>2854</v>
      </c>
      <c r="E761">
        <v>4</v>
      </c>
      <c r="F761" s="218" t="s">
        <v>6113</v>
      </c>
      <c r="G761" t="s">
        <v>2770</v>
      </c>
      <c r="H761" t="s">
        <v>6044</v>
      </c>
      <c r="I761" t="s">
        <v>6045</v>
      </c>
      <c r="J761" t="s">
        <v>225</v>
      </c>
    </row>
    <row r="762" spans="1:10" ht="15">
      <c r="A762" s="217">
        <v>46286</v>
      </c>
      <c r="B762" t="s">
        <v>86</v>
      </c>
      <c r="C762" t="s">
        <v>6088</v>
      </c>
      <c r="D762" t="s">
        <v>2893</v>
      </c>
      <c r="E762">
        <v>1</v>
      </c>
      <c r="F762" s="218" t="s">
        <v>6114</v>
      </c>
      <c r="G762" t="s">
        <v>2770</v>
      </c>
      <c r="H762" t="s">
        <v>6044</v>
      </c>
      <c r="I762" t="s">
        <v>6045</v>
      </c>
      <c r="J762" t="s">
        <v>225</v>
      </c>
    </row>
    <row r="763" spans="1:10" ht="30.75">
      <c r="A763" s="217">
        <v>46286</v>
      </c>
      <c r="B763" t="s">
        <v>86</v>
      </c>
      <c r="C763" t="s">
        <v>6088</v>
      </c>
      <c r="D763" t="s">
        <v>2847</v>
      </c>
      <c r="E763">
        <v>2</v>
      </c>
      <c r="F763" s="218" t="s">
        <v>6115</v>
      </c>
      <c r="G763" t="s">
        <v>2770</v>
      </c>
      <c r="H763" t="s">
        <v>6044</v>
      </c>
      <c r="I763" t="s">
        <v>6045</v>
      </c>
      <c r="J763" t="s">
        <v>225</v>
      </c>
    </row>
    <row r="764" spans="1:10" ht="15">
      <c r="A764" s="217">
        <v>46286</v>
      </c>
      <c r="B764" t="s">
        <v>87</v>
      </c>
      <c r="C764" t="s">
        <v>6088</v>
      </c>
      <c r="D764" t="s">
        <v>2854</v>
      </c>
      <c r="E764">
        <v>1</v>
      </c>
      <c r="F764" s="218" t="s">
        <v>6116</v>
      </c>
      <c r="G764" t="s">
        <v>2770</v>
      </c>
      <c r="H764" t="s">
        <v>6044</v>
      </c>
      <c r="I764" t="s">
        <v>6045</v>
      </c>
      <c r="J764" t="s">
        <v>225</v>
      </c>
    </row>
    <row r="765" spans="1:10" ht="15">
      <c r="A765" s="217">
        <v>46286</v>
      </c>
      <c r="B765" t="s">
        <v>98</v>
      </c>
      <c r="C765" t="s">
        <v>6088</v>
      </c>
      <c r="D765" t="s">
        <v>2854</v>
      </c>
      <c r="E765">
        <v>1</v>
      </c>
      <c r="F765" s="218" t="s">
        <v>6118</v>
      </c>
      <c r="G765" t="s">
        <v>2770</v>
      </c>
      <c r="H765" t="s">
        <v>6044</v>
      </c>
      <c r="I765" t="s">
        <v>6045</v>
      </c>
      <c r="J765" t="s">
        <v>225</v>
      </c>
    </row>
    <row r="766" spans="1:10" ht="30.75">
      <c r="A766" s="217">
        <v>46286</v>
      </c>
      <c r="B766" t="s">
        <v>98</v>
      </c>
      <c r="C766" t="s">
        <v>6088</v>
      </c>
      <c r="D766" t="s">
        <v>2847</v>
      </c>
      <c r="E766">
        <v>2</v>
      </c>
      <c r="F766" s="218" t="s">
        <v>6119</v>
      </c>
      <c r="G766" t="s">
        <v>2770</v>
      </c>
      <c r="H766" t="s">
        <v>6044</v>
      </c>
      <c r="I766" t="s">
        <v>6045</v>
      </c>
      <c r="J766" t="s">
        <v>225</v>
      </c>
    </row>
    <row r="767" spans="1:10" ht="15">
      <c r="A767" s="217">
        <v>46286</v>
      </c>
      <c r="B767" t="s">
        <v>98</v>
      </c>
      <c r="C767" t="s">
        <v>6088</v>
      </c>
      <c r="D767" t="s">
        <v>3015</v>
      </c>
      <c r="E767">
        <v>1</v>
      </c>
      <c r="F767" s="218" t="s">
        <v>6120</v>
      </c>
      <c r="G767" t="s">
        <v>2770</v>
      </c>
      <c r="H767" t="s">
        <v>6044</v>
      </c>
      <c r="I767" t="s">
        <v>6045</v>
      </c>
      <c r="J767" t="s">
        <v>225</v>
      </c>
    </row>
    <row r="768" spans="1:10" ht="30.75">
      <c r="A768" s="217">
        <v>46286</v>
      </c>
      <c r="B768" t="s">
        <v>32</v>
      </c>
      <c r="C768" t="s">
        <v>2415</v>
      </c>
      <c r="D768" t="s">
        <v>3125</v>
      </c>
      <c r="E768">
        <v>2</v>
      </c>
      <c r="F768" s="218" t="s">
        <v>6151</v>
      </c>
      <c r="G768" t="s">
        <v>2729</v>
      </c>
      <c r="H768" t="s">
        <v>6226</v>
      </c>
      <c r="I768" t="s">
        <v>6227</v>
      </c>
      <c r="J768" t="s">
        <v>225</v>
      </c>
    </row>
    <row r="769" spans="1:10" ht="15">
      <c r="A769" s="217">
        <v>46286</v>
      </c>
      <c r="B769" t="s">
        <v>32</v>
      </c>
      <c r="C769" t="s">
        <v>2415</v>
      </c>
      <c r="D769" t="s">
        <v>1889</v>
      </c>
      <c r="E769">
        <v>1</v>
      </c>
      <c r="F769" s="218" t="s">
        <v>6125</v>
      </c>
      <c r="G769" t="s">
        <v>2729</v>
      </c>
      <c r="H769" t="s">
        <v>6226</v>
      </c>
      <c r="I769" t="s">
        <v>6227</v>
      </c>
      <c r="J769" t="s">
        <v>225</v>
      </c>
    </row>
    <row r="770" spans="1:10" ht="15">
      <c r="A770" s="217">
        <v>46286</v>
      </c>
      <c r="B770" t="s">
        <v>32</v>
      </c>
      <c r="C770" t="s">
        <v>2415</v>
      </c>
      <c r="D770" t="s">
        <v>217</v>
      </c>
      <c r="E770">
        <v>1</v>
      </c>
      <c r="F770" s="218" t="s">
        <v>6152</v>
      </c>
      <c r="G770" t="s">
        <v>2729</v>
      </c>
      <c r="H770" t="s">
        <v>6226</v>
      </c>
      <c r="I770" t="s">
        <v>6227</v>
      </c>
      <c r="J770" t="s">
        <v>225</v>
      </c>
    </row>
    <row r="771" spans="1:10" ht="15">
      <c r="A771" s="217">
        <v>46286</v>
      </c>
      <c r="B771" t="s">
        <v>55</v>
      </c>
      <c r="C771" t="s">
        <v>2415</v>
      </c>
      <c r="D771" t="s">
        <v>2839</v>
      </c>
      <c r="E771">
        <v>1</v>
      </c>
      <c r="F771" s="218" t="s">
        <v>6089</v>
      </c>
      <c r="G771" t="s">
        <v>2729</v>
      </c>
      <c r="H771" t="s">
        <v>6226</v>
      </c>
      <c r="I771" t="s">
        <v>6227</v>
      </c>
      <c r="J771" t="s">
        <v>225</v>
      </c>
    </row>
    <row r="772" spans="1:10" ht="76.5">
      <c r="A772" s="217">
        <v>46286</v>
      </c>
      <c r="B772" t="s">
        <v>55</v>
      </c>
      <c r="C772" t="s">
        <v>2415</v>
      </c>
      <c r="D772" t="s">
        <v>2847</v>
      </c>
      <c r="E772">
        <v>5</v>
      </c>
      <c r="F772" s="218" t="s">
        <v>6091</v>
      </c>
      <c r="G772" t="s">
        <v>2729</v>
      </c>
      <c r="H772" t="s">
        <v>6226</v>
      </c>
      <c r="I772" t="s">
        <v>6227</v>
      </c>
      <c r="J772" t="s">
        <v>225</v>
      </c>
    </row>
    <row r="773" spans="1:10" ht="45.75">
      <c r="A773" s="217">
        <v>46286</v>
      </c>
      <c r="B773" t="s">
        <v>55</v>
      </c>
      <c r="C773" t="s">
        <v>2415</v>
      </c>
      <c r="D773" t="s">
        <v>217</v>
      </c>
      <c r="E773">
        <v>3</v>
      </c>
      <c r="F773" s="218" t="s">
        <v>6153</v>
      </c>
      <c r="G773" t="s">
        <v>2729</v>
      </c>
      <c r="H773" t="s">
        <v>6226</v>
      </c>
      <c r="I773" t="s">
        <v>6227</v>
      </c>
      <c r="J773" t="s">
        <v>225</v>
      </c>
    </row>
    <row r="774" spans="1:10" ht="60.75">
      <c r="A774" s="217">
        <v>46286</v>
      </c>
      <c r="B774" t="s">
        <v>55</v>
      </c>
      <c r="C774" t="s">
        <v>2415</v>
      </c>
      <c r="D774" t="s">
        <v>3125</v>
      </c>
      <c r="E774">
        <v>4</v>
      </c>
      <c r="F774" s="218" t="s">
        <v>6154</v>
      </c>
      <c r="G774" t="s">
        <v>2729</v>
      </c>
      <c r="H774" t="s">
        <v>6226</v>
      </c>
      <c r="I774" t="s">
        <v>6227</v>
      </c>
      <c r="J774" t="s">
        <v>225</v>
      </c>
    </row>
    <row r="775" spans="1:10" ht="15">
      <c r="A775" s="217">
        <v>46286</v>
      </c>
      <c r="B775" t="s">
        <v>55</v>
      </c>
      <c r="C775" t="s">
        <v>2415</v>
      </c>
      <c r="D775" t="s">
        <v>3144</v>
      </c>
      <c r="E775">
        <v>1</v>
      </c>
      <c r="F775" s="218" t="s">
        <v>6155</v>
      </c>
      <c r="G775" t="s">
        <v>2729</v>
      </c>
      <c r="H775" t="s">
        <v>6226</v>
      </c>
      <c r="I775" t="s">
        <v>6227</v>
      </c>
      <c r="J775" t="s">
        <v>225</v>
      </c>
    </row>
    <row r="776" spans="1:10" ht="106.5">
      <c r="A776" s="217">
        <v>46286</v>
      </c>
      <c r="B776" t="s">
        <v>59</v>
      </c>
      <c r="C776" t="s">
        <v>2415</v>
      </c>
      <c r="D776" t="s">
        <v>217</v>
      </c>
      <c r="E776">
        <v>7</v>
      </c>
      <c r="F776" s="218" t="s">
        <v>6156</v>
      </c>
      <c r="G776" t="s">
        <v>2729</v>
      </c>
      <c r="H776" t="s">
        <v>6226</v>
      </c>
      <c r="I776" t="s">
        <v>6227</v>
      </c>
      <c r="J776" t="s">
        <v>225</v>
      </c>
    </row>
    <row r="777" spans="1:10" ht="15">
      <c r="A777" s="217">
        <v>46286</v>
      </c>
      <c r="B777" t="s">
        <v>59</v>
      </c>
      <c r="C777" t="s">
        <v>2415</v>
      </c>
      <c r="D777" t="s">
        <v>3154</v>
      </c>
      <c r="E777">
        <v>1</v>
      </c>
      <c r="F777" s="218" t="s">
        <v>6157</v>
      </c>
      <c r="G777" t="s">
        <v>2729</v>
      </c>
      <c r="H777" t="s">
        <v>6226</v>
      </c>
      <c r="I777" t="s">
        <v>6227</v>
      </c>
      <c r="J777" t="s">
        <v>225</v>
      </c>
    </row>
    <row r="778" spans="1:10" ht="15">
      <c r="A778" s="217">
        <v>46286</v>
      </c>
      <c r="B778" t="s">
        <v>59</v>
      </c>
      <c r="C778" t="s">
        <v>2415</v>
      </c>
      <c r="D778" t="s">
        <v>3125</v>
      </c>
      <c r="E778">
        <v>1</v>
      </c>
      <c r="F778" s="218" t="s">
        <v>6159</v>
      </c>
      <c r="G778" t="s">
        <v>2729</v>
      </c>
      <c r="H778" t="s">
        <v>6226</v>
      </c>
      <c r="I778" t="s">
        <v>6227</v>
      </c>
      <c r="J778" t="s">
        <v>225</v>
      </c>
    </row>
    <row r="779" spans="1:10" ht="30.75">
      <c r="A779" s="217">
        <v>46286</v>
      </c>
      <c r="B779" t="s">
        <v>70</v>
      </c>
      <c r="C779" t="s">
        <v>2415</v>
      </c>
      <c r="D779" t="s">
        <v>3125</v>
      </c>
      <c r="E779">
        <v>2</v>
      </c>
      <c r="F779" s="218" t="s">
        <v>6160</v>
      </c>
      <c r="G779" t="s">
        <v>2729</v>
      </c>
      <c r="H779" t="s">
        <v>6226</v>
      </c>
      <c r="I779" t="s">
        <v>6227</v>
      </c>
      <c r="J779" t="s">
        <v>225</v>
      </c>
    </row>
    <row r="780" spans="1:10" ht="15">
      <c r="A780" s="217">
        <v>46286</v>
      </c>
      <c r="B780" t="s">
        <v>70</v>
      </c>
      <c r="C780" t="s">
        <v>2415</v>
      </c>
      <c r="D780" t="s">
        <v>3176</v>
      </c>
      <c r="E780">
        <v>1</v>
      </c>
      <c r="F780" s="218" t="s">
        <v>6161</v>
      </c>
      <c r="G780" t="s">
        <v>2729</v>
      </c>
      <c r="H780" t="s">
        <v>6226</v>
      </c>
      <c r="I780" t="s">
        <v>6227</v>
      </c>
      <c r="J780" t="s">
        <v>225</v>
      </c>
    </row>
    <row r="781" spans="1:10" ht="45.75">
      <c r="A781" s="217">
        <v>46286</v>
      </c>
      <c r="B781" t="s">
        <v>70</v>
      </c>
      <c r="C781" t="s">
        <v>2415</v>
      </c>
      <c r="D781" t="s">
        <v>2847</v>
      </c>
      <c r="E781">
        <v>3</v>
      </c>
      <c r="F781" s="218" t="s">
        <v>6095</v>
      </c>
      <c r="G781" t="s">
        <v>2729</v>
      </c>
      <c r="H781" t="s">
        <v>6226</v>
      </c>
      <c r="I781" t="s">
        <v>6227</v>
      </c>
      <c r="J781" t="s">
        <v>225</v>
      </c>
    </row>
    <row r="782" spans="1:10" ht="30.75">
      <c r="A782" s="217">
        <v>46286</v>
      </c>
      <c r="B782" t="s">
        <v>70</v>
      </c>
      <c r="C782" t="s">
        <v>2415</v>
      </c>
      <c r="D782" t="s">
        <v>217</v>
      </c>
      <c r="E782">
        <v>2</v>
      </c>
      <c r="F782" s="218" t="s">
        <v>6162</v>
      </c>
      <c r="G782" t="s">
        <v>2729</v>
      </c>
      <c r="H782" t="s">
        <v>6226</v>
      </c>
      <c r="I782" t="s">
        <v>6227</v>
      </c>
      <c r="J782" t="s">
        <v>225</v>
      </c>
    </row>
    <row r="783" spans="1:10" ht="76.5">
      <c r="A783" s="217">
        <v>46286</v>
      </c>
      <c r="B783" t="s">
        <v>106</v>
      </c>
      <c r="C783" t="s">
        <v>2415</v>
      </c>
      <c r="D783" t="s">
        <v>217</v>
      </c>
      <c r="E783">
        <v>5</v>
      </c>
      <c r="F783" s="218" t="s">
        <v>6163</v>
      </c>
      <c r="G783" t="s">
        <v>2729</v>
      </c>
      <c r="H783" t="s">
        <v>6226</v>
      </c>
      <c r="I783" t="s">
        <v>6227</v>
      </c>
      <c r="J783" t="s">
        <v>225</v>
      </c>
    </row>
    <row r="784" spans="1:10" ht="30.75">
      <c r="A784" s="217">
        <v>46286</v>
      </c>
      <c r="B784" t="s">
        <v>106</v>
      </c>
      <c r="C784" t="s">
        <v>2415</v>
      </c>
      <c r="D784" t="s">
        <v>2847</v>
      </c>
      <c r="E784">
        <v>2</v>
      </c>
      <c r="F784" s="218" t="s">
        <v>6100</v>
      </c>
      <c r="G784" t="s">
        <v>2729</v>
      </c>
      <c r="H784" t="s">
        <v>6226</v>
      </c>
      <c r="I784" t="s">
        <v>6227</v>
      </c>
      <c r="J784" t="s">
        <v>225</v>
      </c>
    </row>
    <row r="785" spans="1:10" ht="60.75">
      <c r="A785" s="217">
        <v>46286</v>
      </c>
      <c r="B785" t="s">
        <v>106</v>
      </c>
      <c r="C785" t="s">
        <v>2415</v>
      </c>
      <c r="D785" t="s">
        <v>3125</v>
      </c>
      <c r="E785">
        <v>4</v>
      </c>
      <c r="F785" s="218" t="s">
        <v>6164</v>
      </c>
      <c r="G785" t="s">
        <v>2729</v>
      </c>
      <c r="H785" t="s">
        <v>6226</v>
      </c>
      <c r="I785" t="s">
        <v>6227</v>
      </c>
      <c r="J785" t="s">
        <v>225</v>
      </c>
    </row>
    <row r="786" spans="1:10" ht="15">
      <c r="A786" s="217">
        <v>46286</v>
      </c>
      <c r="B786" t="s">
        <v>106</v>
      </c>
      <c r="C786" t="s">
        <v>2415</v>
      </c>
      <c r="D786" t="s">
        <v>3195</v>
      </c>
      <c r="E786">
        <v>1</v>
      </c>
      <c r="F786" s="218" t="s">
        <v>6165</v>
      </c>
      <c r="G786" t="s">
        <v>2729</v>
      </c>
      <c r="H786" t="s">
        <v>6226</v>
      </c>
      <c r="I786" t="s">
        <v>6227</v>
      </c>
      <c r="J786" t="s">
        <v>225</v>
      </c>
    </row>
    <row r="787" spans="1:10" ht="15">
      <c r="A787" s="217">
        <v>46286</v>
      </c>
      <c r="B787" t="s">
        <v>106</v>
      </c>
      <c r="C787" t="s">
        <v>2415</v>
      </c>
      <c r="D787" t="s">
        <v>3200</v>
      </c>
      <c r="E787">
        <v>1</v>
      </c>
      <c r="F787" s="218" t="s">
        <v>6166</v>
      </c>
      <c r="G787" t="s">
        <v>2729</v>
      </c>
      <c r="H787" t="s">
        <v>6226</v>
      </c>
      <c r="I787" t="s">
        <v>6227</v>
      </c>
      <c r="J787" t="s">
        <v>225</v>
      </c>
    </row>
    <row r="788" spans="1:10" ht="152.25">
      <c r="A788" s="217">
        <v>46286</v>
      </c>
      <c r="B788" t="s">
        <v>72</v>
      </c>
      <c r="C788" t="s">
        <v>2415</v>
      </c>
      <c r="D788" t="s">
        <v>3125</v>
      </c>
      <c r="E788">
        <v>10</v>
      </c>
      <c r="F788" s="218" t="s">
        <v>6167</v>
      </c>
      <c r="G788" t="s">
        <v>2729</v>
      </c>
      <c r="H788" t="s">
        <v>6226</v>
      </c>
      <c r="I788" t="s">
        <v>6227</v>
      </c>
      <c r="J788" t="s">
        <v>225</v>
      </c>
    </row>
    <row r="789" spans="1:10" ht="60.75">
      <c r="A789" s="217">
        <v>46286</v>
      </c>
      <c r="B789" t="s">
        <v>72</v>
      </c>
      <c r="C789" t="s">
        <v>2415</v>
      </c>
      <c r="D789" t="s">
        <v>217</v>
      </c>
      <c r="E789">
        <v>4</v>
      </c>
      <c r="F789" s="218" t="s">
        <v>6168</v>
      </c>
      <c r="G789" t="s">
        <v>2729</v>
      </c>
      <c r="H789" t="s">
        <v>6226</v>
      </c>
      <c r="I789" t="s">
        <v>6227</v>
      </c>
      <c r="J789" t="s">
        <v>225</v>
      </c>
    </row>
    <row r="790" spans="1:10" ht="15">
      <c r="A790" s="217">
        <v>46286</v>
      </c>
      <c r="B790" t="s">
        <v>72</v>
      </c>
      <c r="C790" t="s">
        <v>2415</v>
      </c>
      <c r="D790" t="s">
        <v>2922</v>
      </c>
      <c r="E790">
        <v>1</v>
      </c>
      <c r="F790" s="218" t="s">
        <v>6104</v>
      </c>
      <c r="G790" t="s">
        <v>2729</v>
      </c>
      <c r="H790" t="s">
        <v>6226</v>
      </c>
      <c r="I790" t="s">
        <v>6227</v>
      </c>
      <c r="J790" t="s">
        <v>225</v>
      </c>
    </row>
    <row r="791" spans="1:10" ht="15">
      <c r="A791" s="217">
        <v>46286</v>
      </c>
      <c r="B791" t="s">
        <v>72</v>
      </c>
      <c r="C791" t="s">
        <v>2415</v>
      </c>
      <c r="D791" t="s">
        <v>2847</v>
      </c>
      <c r="E791">
        <v>1</v>
      </c>
      <c r="F791" s="218" t="s">
        <v>6105</v>
      </c>
      <c r="G791" t="s">
        <v>2729</v>
      </c>
      <c r="H791" t="s">
        <v>6226</v>
      </c>
      <c r="I791" t="s">
        <v>6227</v>
      </c>
      <c r="J791" t="s">
        <v>225</v>
      </c>
    </row>
    <row r="792" spans="1:10" ht="15">
      <c r="A792" s="217">
        <v>46286</v>
      </c>
      <c r="B792" t="s">
        <v>72</v>
      </c>
      <c r="C792" t="s">
        <v>2415</v>
      </c>
      <c r="D792" t="s">
        <v>3083</v>
      </c>
      <c r="E792">
        <v>1</v>
      </c>
      <c r="F792" s="218" t="s">
        <v>6137</v>
      </c>
      <c r="G792" t="s">
        <v>2729</v>
      </c>
      <c r="H792" t="s">
        <v>6226</v>
      </c>
      <c r="I792" t="s">
        <v>6227</v>
      </c>
      <c r="J792" t="s">
        <v>225</v>
      </c>
    </row>
    <row r="793" spans="1:10" ht="121.5">
      <c r="A793" s="217">
        <v>46286</v>
      </c>
      <c r="B793" t="s">
        <v>78</v>
      </c>
      <c r="C793" t="s">
        <v>2415</v>
      </c>
      <c r="D793" t="s">
        <v>217</v>
      </c>
      <c r="E793">
        <v>8</v>
      </c>
      <c r="F793" s="218" t="s">
        <v>6169</v>
      </c>
      <c r="G793" t="s">
        <v>2729</v>
      </c>
      <c r="H793" t="s">
        <v>6226</v>
      </c>
      <c r="I793" t="s">
        <v>6227</v>
      </c>
      <c r="J793" t="s">
        <v>225</v>
      </c>
    </row>
    <row r="794" spans="1:10" ht="60.75">
      <c r="A794" s="217">
        <v>46286</v>
      </c>
      <c r="B794" t="s">
        <v>78</v>
      </c>
      <c r="C794" t="s">
        <v>2415</v>
      </c>
      <c r="D794" t="s">
        <v>3125</v>
      </c>
      <c r="E794">
        <v>4</v>
      </c>
      <c r="F794" s="218" t="s">
        <v>6170</v>
      </c>
      <c r="G794" t="s">
        <v>2729</v>
      </c>
      <c r="H794" t="s">
        <v>6226</v>
      </c>
      <c r="I794" t="s">
        <v>6227</v>
      </c>
      <c r="J794" t="s">
        <v>225</v>
      </c>
    </row>
    <row r="795" spans="1:10" ht="15">
      <c r="A795" s="217">
        <v>46286</v>
      </c>
      <c r="B795" t="s">
        <v>78</v>
      </c>
      <c r="C795" t="s">
        <v>2415</v>
      </c>
      <c r="D795" t="s">
        <v>3257</v>
      </c>
      <c r="E795">
        <v>1</v>
      </c>
      <c r="F795" s="218" t="s">
        <v>6172</v>
      </c>
      <c r="G795" t="s">
        <v>2729</v>
      </c>
      <c r="H795" t="s">
        <v>6226</v>
      </c>
      <c r="I795" t="s">
        <v>6227</v>
      </c>
      <c r="J795" t="s">
        <v>225</v>
      </c>
    </row>
    <row r="796" spans="1:10" ht="106.5">
      <c r="A796" s="217">
        <v>46286</v>
      </c>
      <c r="B796" t="s">
        <v>97</v>
      </c>
      <c r="C796" t="s">
        <v>2415</v>
      </c>
      <c r="D796" t="s">
        <v>217</v>
      </c>
      <c r="E796">
        <v>7</v>
      </c>
      <c r="F796" s="218" t="s">
        <v>6173</v>
      </c>
      <c r="G796" t="s">
        <v>2729</v>
      </c>
      <c r="H796" t="s">
        <v>6226</v>
      </c>
      <c r="I796" t="s">
        <v>6227</v>
      </c>
      <c r="J796" t="s">
        <v>225</v>
      </c>
    </row>
    <row r="797" spans="1:10" ht="76.5">
      <c r="A797" s="217">
        <v>46286</v>
      </c>
      <c r="B797" t="s">
        <v>97</v>
      </c>
      <c r="C797" t="s">
        <v>2415</v>
      </c>
      <c r="D797" t="s">
        <v>3125</v>
      </c>
      <c r="E797">
        <v>5</v>
      </c>
      <c r="F797" s="218" t="s">
        <v>6174</v>
      </c>
      <c r="G797" t="s">
        <v>2729</v>
      </c>
      <c r="H797" t="s">
        <v>6226</v>
      </c>
      <c r="I797" t="s">
        <v>6227</v>
      </c>
      <c r="J797" t="s">
        <v>225</v>
      </c>
    </row>
    <row r="798" spans="1:10" ht="30.75">
      <c r="A798" s="217">
        <v>46286</v>
      </c>
      <c r="B798" t="s">
        <v>97</v>
      </c>
      <c r="C798" t="s">
        <v>2415</v>
      </c>
      <c r="D798" t="s">
        <v>3269</v>
      </c>
      <c r="E798">
        <v>2</v>
      </c>
      <c r="F798" s="218" t="s">
        <v>6175</v>
      </c>
      <c r="G798" t="s">
        <v>2729</v>
      </c>
      <c r="H798" t="s">
        <v>6226</v>
      </c>
      <c r="I798" t="s">
        <v>6227</v>
      </c>
      <c r="J798" t="s">
        <v>225</v>
      </c>
    </row>
    <row r="799" spans="1:10" ht="15">
      <c r="A799" s="217">
        <v>46286</v>
      </c>
      <c r="B799" t="s">
        <v>97</v>
      </c>
      <c r="C799" t="s">
        <v>2415</v>
      </c>
      <c r="D799" t="s">
        <v>2839</v>
      </c>
      <c r="E799">
        <v>1</v>
      </c>
      <c r="F799" s="218" t="s">
        <v>6106</v>
      </c>
      <c r="G799" t="s">
        <v>2729</v>
      </c>
      <c r="H799" t="s">
        <v>6226</v>
      </c>
      <c r="I799" t="s">
        <v>6227</v>
      </c>
      <c r="J799" t="s">
        <v>225</v>
      </c>
    </row>
    <row r="800" spans="1:10" ht="15">
      <c r="A800" s="217">
        <v>46286</v>
      </c>
      <c r="B800" t="s">
        <v>14</v>
      </c>
      <c r="C800" t="s">
        <v>2415</v>
      </c>
      <c r="D800" t="s">
        <v>3125</v>
      </c>
      <c r="E800">
        <v>1</v>
      </c>
      <c r="F800" s="218" t="s">
        <v>6176</v>
      </c>
      <c r="G800" t="s">
        <v>2729</v>
      </c>
      <c r="H800" t="s">
        <v>6226</v>
      </c>
      <c r="I800" t="s">
        <v>6227</v>
      </c>
      <c r="J800" t="s">
        <v>225</v>
      </c>
    </row>
    <row r="801" spans="1:10" ht="15">
      <c r="A801" s="217">
        <v>46286</v>
      </c>
      <c r="B801" t="s">
        <v>14</v>
      </c>
      <c r="C801" t="s">
        <v>2415</v>
      </c>
      <c r="D801" t="s">
        <v>217</v>
      </c>
      <c r="E801">
        <v>1</v>
      </c>
      <c r="F801" s="218" t="s">
        <v>3293</v>
      </c>
      <c r="G801" t="s">
        <v>2729</v>
      </c>
      <c r="H801" t="s">
        <v>6226</v>
      </c>
      <c r="I801" t="s">
        <v>6227</v>
      </c>
      <c r="J801" t="s">
        <v>225</v>
      </c>
    </row>
    <row r="802" spans="1:10" ht="60.75">
      <c r="A802" s="217">
        <v>46286</v>
      </c>
      <c r="B802" t="s">
        <v>7</v>
      </c>
      <c r="C802" t="s">
        <v>2415</v>
      </c>
      <c r="D802" t="s">
        <v>217</v>
      </c>
      <c r="E802">
        <v>4</v>
      </c>
      <c r="F802" s="218" t="s">
        <v>6177</v>
      </c>
      <c r="G802" t="s">
        <v>2729</v>
      </c>
      <c r="H802" t="s">
        <v>6226</v>
      </c>
      <c r="I802" t="s">
        <v>6227</v>
      </c>
      <c r="J802" t="s">
        <v>225</v>
      </c>
    </row>
    <row r="803" spans="1:10" ht="30.75">
      <c r="A803" s="217">
        <v>46286</v>
      </c>
      <c r="B803" t="s">
        <v>4398</v>
      </c>
      <c r="C803" t="s">
        <v>2415</v>
      </c>
      <c r="D803" t="s">
        <v>217</v>
      </c>
      <c r="E803">
        <v>2</v>
      </c>
      <c r="F803" s="218" t="s">
        <v>6178</v>
      </c>
      <c r="G803" t="s">
        <v>2729</v>
      </c>
      <c r="H803" t="s">
        <v>6226</v>
      </c>
      <c r="I803" t="s">
        <v>6227</v>
      </c>
      <c r="J803" t="s">
        <v>225</v>
      </c>
    </row>
    <row r="804" spans="1:10" ht="15">
      <c r="A804" s="217">
        <v>46286</v>
      </c>
      <c r="B804" t="s">
        <v>4398</v>
      </c>
      <c r="C804" t="s">
        <v>2415</v>
      </c>
      <c r="D804" t="s">
        <v>3257</v>
      </c>
      <c r="E804">
        <v>1</v>
      </c>
      <c r="F804" s="218" t="s">
        <v>6180</v>
      </c>
      <c r="G804" t="s">
        <v>2729</v>
      </c>
      <c r="H804" t="s">
        <v>6226</v>
      </c>
      <c r="I804" t="s">
        <v>6227</v>
      </c>
      <c r="J804" t="s">
        <v>225</v>
      </c>
    </row>
    <row r="805" spans="1:10" ht="15">
      <c r="A805" s="217">
        <v>46286</v>
      </c>
      <c r="B805" t="s">
        <v>47</v>
      </c>
      <c r="C805" t="s">
        <v>2415</v>
      </c>
      <c r="D805" t="s">
        <v>3312</v>
      </c>
      <c r="E805">
        <v>1</v>
      </c>
      <c r="F805" s="218" t="s">
        <v>6181</v>
      </c>
      <c r="G805" t="s">
        <v>2729</v>
      </c>
      <c r="H805" t="s">
        <v>6226</v>
      </c>
      <c r="I805" t="s">
        <v>6227</v>
      </c>
      <c r="J805" t="s">
        <v>225</v>
      </c>
    </row>
    <row r="806" spans="1:10" ht="15">
      <c r="A806" s="217">
        <v>46286</v>
      </c>
      <c r="B806" t="s">
        <v>47</v>
      </c>
      <c r="C806" t="s">
        <v>2415</v>
      </c>
      <c r="D806" t="s">
        <v>3315</v>
      </c>
      <c r="E806">
        <v>1</v>
      </c>
      <c r="F806" s="218" t="s">
        <v>6182</v>
      </c>
      <c r="G806" t="s">
        <v>2729</v>
      </c>
      <c r="H806" t="s">
        <v>6226</v>
      </c>
      <c r="I806" t="s">
        <v>6227</v>
      </c>
      <c r="J806" t="s">
        <v>225</v>
      </c>
    </row>
    <row r="807" spans="1:10" ht="60.75">
      <c r="A807" s="217">
        <v>46286</v>
      </c>
      <c r="B807" t="s">
        <v>47</v>
      </c>
      <c r="C807" t="s">
        <v>2415</v>
      </c>
      <c r="D807" t="s">
        <v>217</v>
      </c>
      <c r="E807">
        <v>4</v>
      </c>
      <c r="F807" s="218" t="s">
        <v>6183</v>
      </c>
      <c r="G807" t="s">
        <v>2729</v>
      </c>
      <c r="H807" t="s">
        <v>6226</v>
      </c>
      <c r="I807" t="s">
        <v>6227</v>
      </c>
      <c r="J807" t="s">
        <v>225</v>
      </c>
    </row>
    <row r="808" spans="1:10" ht="45.75">
      <c r="A808" s="217">
        <v>46286</v>
      </c>
      <c r="B808" t="s">
        <v>60</v>
      </c>
      <c r="C808" t="s">
        <v>2415</v>
      </c>
      <c r="D808" t="s">
        <v>217</v>
      </c>
      <c r="E808">
        <v>3</v>
      </c>
      <c r="F808" s="218" t="s">
        <v>6184</v>
      </c>
      <c r="G808" t="s">
        <v>2729</v>
      </c>
      <c r="H808" t="s">
        <v>6226</v>
      </c>
      <c r="I808" t="s">
        <v>6227</v>
      </c>
      <c r="J808" t="s">
        <v>225</v>
      </c>
    </row>
    <row r="809" spans="1:10" ht="60.75">
      <c r="A809" s="217">
        <v>46286</v>
      </c>
      <c r="B809" t="s">
        <v>60</v>
      </c>
      <c r="C809" t="s">
        <v>2415</v>
      </c>
      <c r="D809" t="s">
        <v>2847</v>
      </c>
      <c r="E809">
        <v>4</v>
      </c>
      <c r="F809" s="218" t="s">
        <v>6110</v>
      </c>
      <c r="G809" t="s">
        <v>2729</v>
      </c>
      <c r="H809" t="s">
        <v>6226</v>
      </c>
      <c r="I809" t="s">
        <v>6227</v>
      </c>
      <c r="J809" t="s">
        <v>225</v>
      </c>
    </row>
    <row r="810" spans="1:10" ht="45.75">
      <c r="A810" s="217">
        <v>46286</v>
      </c>
      <c r="B810" t="s">
        <v>54</v>
      </c>
      <c r="C810" t="s">
        <v>2415</v>
      </c>
      <c r="D810" t="s">
        <v>217</v>
      </c>
      <c r="E810">
        <v>3</v>
      </c>
      <c r="F810" s="218" t="s">
        <v>6185</v>
      </c>
      <c r="G810" t="s">
        <v>2729</v>
      </c>
      <c r="H810" t="s">
        <v>6226</v>
      </c>
      <c r="I810" t="s">
        <v>6227</v>
      </c>
      <c r="J810" t="s">
        <v>225</v>
      </c>
    </row>
    <row r="811" spans="1:10" ht="15">
      <c r="A811" s="217">
        <v>46286</v>
      </c>
      <c r="B811" t="s">
        <v>54</v>
      </c>
      <c r="C811" t="s">
        <v>2415</v>
      </c>
      <c r="D811" t="s">
        <v>3312</v>
      </c>
      <c r="E811">
        <v>1</v>
      </c>
      <c r="F811" s="218" t="s">
        <v>6186</v>
      </c>
      <c r="G811" t="s">
        <v>2729</v>
      </c>
      <c r="H811" t="s">
        <v>6226</v>
      </c>
      <c r="I811" t="s">
        <v>6227</v>
      </c>
      <c r="J811" t="s">
        <v>225</v>
      </c>
    </row>
    <row r="812" spans="1:10" ht="15">
      <c r="A812" s="217">
        <v>46286</v>
      </c>
      <c r="B812" t="s">
        <v>54</v>
      </c>
      <c r="C812" t="s">
        <v>2415</v>
      </c>
      <c r="D812" t="s">
        <v>3332</v>
      </c>
      <c r="E812">
        <v>1</v>
      </c>
      <c r="F812" s="218" t="s">
        <v>6187</v>
      </c>
      <c r="G812" t="s">
        <v>2729</v>
      </c>
      <c r="H812" t="s">
        <v>6226</v>
      </c>
      <c r="I812" t="s">
        <v>6227</v>
      </c>
      <c r="J812" t="s">
        <v>225</v>
      </c>
    </row>
    <row r="813" spans="1:10" ht="45.75">
      <c r="A813" s="217">
        <v>46286</v>
      </c>
      <c r="B813" t="s">
        <v>54</v>
      </c>
      <c r="C813" t="s">
        <v>2415</v>
      </c>
      <c r="D813" t="s">
        <v>2847</v>
      </c>
      <c r="E813">
        <v>3</v>
      </c>
      <c r="F813" s="218" t="s">
        <v>6111</v>
      </c>
      <c r="G813" t="s">
        <v>2729</v>
      </c>
      <c r="H813" t="s">
        <v>6226</v>
      </c>
      <c r="I813" t="s">
        <v>6227</v>
      </c>
      <c r="J813" t="s">
        <v>225</v>
      </c>
    </row>
    <row r="814" spans="1:10" ht="15">
      <c r="A814" s="217">
        <v>46286</v>
      </c>
      <c r="B814" t="s">
        <v>54</v>
      </c>
      <c r="C814" t="s">
        <v>2415</v>
      </c>
      <c r="D814" t="s">
        <v>3125</v>
      </c>
      <c r="E814">
        <v>1</v>
      </c>
      <c r="F814" s="218" t="s">
        <v>6189</v>
      </c>
      <c r="G814" t="s">
        <v>2729</v>
      </c>
      <c r="H814" t="s">
        <v>6226</v>
      </c>
      <c r="I814" t="s">
        <v>6227</v>
      </c>
      <c r="J814" t="s">
        <v>225</v>
      </c>
    </row>
    <row r="815" spans="1:10" ht="45.75">
      <c r="A815" s="217">
        <v>46286</v>
      </c>
      <c r="B815" t="s">
        <v>73</v>
      </c>
      <c r="C815" t="s">
        <v>2415</v>
      </c>
      <c r="D815" t="s">
        <v>3125</v>
      </c>
      <c r="E815">
        <v>3</v>
      </c>
      <c r="F815" s="218" t="s">
        <v>6191</v>
      </c>
      <c r="G815" t="s">
        <v>2729</v>
      </c>
      <c r="H815" t="s">
        <v>6226</v>
      </c>
      <c r="I815" t="s">
        <v>6227</v>
      </c>
      <c r="J815" t="s">
        <v>225</v>
      </c>
    </row>
    <row r="816" spans="1:10" ht="15">
      <c r="A816" s="217">
        <v>46286</v>
      </c>
      <c r="B816" t="s">
        <v>73</v>
      </c>
      <c r="C816" t="s">
        <v>2415</v>
      </c>
      <c r="D816" t="s">
        <v>3106</v>
      </c>
      <c r="E816">
        <v>1</v>
      </c>
      <c r="F816" s="218" t="s">
        <v>6144</v>
      </c>
      <c r="G816" t="s">
        <v>2729</v>
      </c>
      <c r="H816" t="s">
        <v>6226</v>
      </c>
      <c r="I816" t="s">
        <v>6227</v>
      </c>
      <c r="J816" t="s">
        <v>225</v>
      </c>
    </row>
    <row r="817" spans="1:10" ht="60.75">
      <c r="A817" s="217">
        <v>46286</v>
      </c>
      <c r="B817" t="s">
        <v>73</v>
      </c>
      <c r="C817" t="s">
        <v>2415</v>
      </c>
      <c r="D817" t="s">
        <v>217</v>
      </c>
      <c r="E817">
        <v>4</v>
      </c>
      <c r="F817" s="218" t="s">
        <v>6192</v>
      </c>
      <c r="G817" t="s">
        <v>2729</v>
      </c>
      <c r="H817" t="s">
        <v>6226</v>
      </c>
      <c r="I817" t="s">
        <v>6227</v>
      </c>
      <c r="J817" t="s">
        <v>225</v>
      </c>
    </row>
    <row r="818" spans="1:10" ht="30.75">
      <c r="A818" s="217">
        <v>46286</v>
      </c>
      <c r="B818" t="s">
        <v>73</v>
      </c>
      <c r="C818" t="s">
        <v>2415</v>
      </c>
      <c r="D818" t="s">
        <v>2847</v>
      </c>
      <c r="E818">
        <v>2</v>
      </c>
      <c r="F818" s="218" t="s">
        <v>6112</v>
      </c>
      <c r="G818" t="s">
        <v>2729</v>
      </c>
      <c r="H818" t="s">
        <v>6226</v>
      </c>
      <c r="I818" t="s">
        <v>6227</v>
      </c>
      <c r="J818" t="s">
        <v>225</v>
      </c>
    </row>
    <row r="819" spans="1:10" ht="30.75">
      <c r="A819" s="217">
        <v>46286</v>
      </c>
      <c r="B819" t="s">
        <v>81</v>
      </c>
      <c r="C819" t="s">
        <v>2415</v>
      </c>
      <c r="D819" t="s">
        <v>217</v>
      </c>
      <c r="E819">
        <v>2</v>
      </c>
      <c r="F819" s="218" t="s">
        <v>6193</v>
      </c>
      <c r="G819" t="s">
        <v>2729</v>
      </c>
      <c r="H819" t="s">
        <v>6226</v>
      </c>
      <c r="I819" t="s">
        <v>6227</v>
      </c>
      <c r="J819" t="s">
        <v>225</v>
      </c>
    </row>
    <row r="820" spans="1:10" ht="15">
      <c r="A820" s="217">
        <v>46286</v>
      </c>
      <c r="B820" t="s">
        <v>86</v>
      </c>
      <c r="C820" t="s">
        <v>2415</v>
      </c>
      <c r="D820" t="s">
        <v>3125</v>
      </c>
      <c r="E820">
        <v>1</v>
      </c>
      <c r="F820" s="218" t="s">
        <v>6194</v>
      </c>
      <c r="G820" t="s">
        <v>2729</v>
      </c>
      <c r="H820" t="s">
        <v>6226</v>
      </c>
      <c r="I820" t="s">
        <v>6227</v>
      </c>
      <c r="J820" t="s">
        <v>225</v>
      </c>
    </row>
    <row r="821" spans="1:10" ht="45.75">
      <c r="A821" s="217">
        <v>46286</v>
      </c>
      <c r="B821" t="s">
        <v>86</v>
      </c>
      <c r="C821" t="s">
        <v>2415</v>
      </c>
      <c r="D821" t="s">
        <v>217</v>
      </c>
      <c r="E821">
        <v>3</v>
      </c>
      <c r="F821" s="218" t="s">
        <v>6195</v>
      </c>
      <c r="G821" t="s">
        <v>2729</v>
      </c>
      <c r="H821" t="s">
        <v>6226</v>
      </c>
      <c r="I821" t="s">
        <v>6227</v>
      </c>
      <c r="J821" t="s">
        <v>225</v>
      </c>
    </row>
    <row r="822" spans="1:10" ht="15">
      <c r="A822" s="217">
        <v>46286</v>
      </c>
      <c r="B822" t="s">
        <v>86</v>
      </c>
      <c r="C822" t="s">
        <v>2415</v>
      </c>
      <c r="D822" t="s">
        <v>1889</v>
      </c>
      <c r="E822">
        <v>1</v>
      </c>
      <c r="F822" s="218" t="s">
        <v>6147</v>
      </c>
      <c r="G822" t="s">
        <v>2729</v>
      </c>
      <c r="H822" t="s">
        <v>6226</v>
      </c>
      <c r="I822" t="s">
        <v>6227</v>
      </c>
      <c r="J822" t="s">
        <v>225</v>
      </c>
    </row>
    <row r="823" spans="1:10" ht="30.75">
      <c r="A823" s="217">
        <v>46286</v>
      </c>
      <c r="B823" t="s">
        <v>86</v>
      </c>
      <c r="C823" t="s">
        <v>2415</v>
      </c>
      <c r="D823" t="s">
        <v>2847</v>
      </c>
      <c r="E823">
        <v>2</v>
      </c>
      <c r="F823" s="218" t="s">
        <v>6115</v>
      </c>
      <c r="G823" t="s">
        <v>2729</v>
      </c>
      <c r="H823" t="s">
        <v>6226</v>
      </c>
      <c r="I823" t="s">
        <v>6227</v>
      </c>
      <c r="J823" t="s">
        <v>225</v>
      </c>
    </row>
    <row r="824" spans="1:10" ht="15">
      <c r="A824" s="217">
        <v>46286</v>
      </c>
      <c r="B824" t="s">
        <v>87</v>
      </c>
      <c r="C824" t="s">
        <v>2415</v>
      </c>
      <c r="D824" t="s">
        <v>3125</v>
      </c>
      <c r="E824">
        <v>1</v>
      </c>
      <c r="F824" s="218" t="s">
        <v>6196</v>
      </c>
      <c r="G824" t="s">
        <v>2729</v>
      </c>
      <c r="H824" t="s">
        <v>6226</v>
      </c>
      <c r="I824" t="s">
        <v>6227</v>
      </c>
      <c r="J824" t="s">
        <v>225</v>
      </c>
    </row>
    <row r="825" spans="1:10" ht="15">
      <c r="A825" s="217">
        <v>46286</v>
      </c>
      <c r="B825" t="s">
        <v>87</v>
      </c>
      <c r="C825" t="s">
        <v>2415</v>
      </c>
      <c r="D825" t="s">
        <v>217</v>
      </c>
      <c r="E825">
        <v>1</v>
      </c>
      <c r="F825" s="218" t="s">
        <v>6197</v>
      </c>
      <c r="G825" t="s">
        <v>2729</v>
      </c>
      <c r="H825" t="s">
        <v>6226</v>
      </c>
      <c r="I825" t="s">
        <v>6227</v>
      </c>
      <c r="J825" t="s">
        <v>225</v>
      </c>
    </row>
    <row r="826" spans="1:10" ht="15">
      <c r="A826" s="217">
        <v>46286</v>
      </c>
      <c r="B826" t="s">
        <v>92</v>
      </c>
      <c r="C826" t="s">
        <v>2415</v>
      </c>
      <c r="D826" t="s">
        <v>217</v>
      </c>
      <c r="E826">
        <v>1</v>
      </c>
      <c r="F826" s="218" t="s">
        <v>6198</v>
      </c>
      <c r="G826" t="s">
        <v>2729</v>
      </c>
      <c r="H826" t="s">
        <v>6226</v>
      </c>
      <c r="I826" t="s">
        <v>6227</v>
      </c>
      <c r="J826" t="s">
        <v>225</v>
      </c>
    </row>
    <row r="827" spans="1:10" ht="15">
      <c r="A827" s="217">
        <v>46286</v>
      </c>
      <c r="B827" t="s">
        <v>92</v>
      </c>
      <c r="C827" t="s">
        <v>2415</v>
      </c>
      <c r="D827" t="s">
        <v>3125</v>
      </c>
      <c r="E827">
        <v>1</v>
      </c>
      <c r="F827" s="218" t="s">
        <v>6199</v>
      </c>
      <c r="G827" t="s">
        <v>2729</v>
      </c>
      <c r="H827" t="s">
        <v>6226</v>
      </c>
      <c r="I827" t="s">
        <v>6227</v>
      </c>
      <c r="J827" t="s">
        <v>225</v>
      </c>
    </row>
    <row r="828" spans="1:10" ht="15">
      <c r="A828" s="217">
        <v>46286</v>
      </c>
      <c r="B828" t="s">
        <v>92</v>
      </c>
      <c r="C828" t="s">
        <v>2415</v>
      </c>
      <c r="D828" t="s">
        <v>3257</v>
      </c>
      <c r="E828">
        <v>1</v>
      </c>
      <c r="F828" s="218" t="s">
        <v>6200</v>
      </c>
      <c r="G828" t="s">
        <v>2729</v>
      </c>
      <c r="H828" t="s">
        <v>6226</v>
      </c>
      <c r="I828" t="s">
        <v>6227</v>
      </c>
      <c r="J828" t="s">
        <v>225</v>
      </c>
    </row>
    <row r="829" spans="1:10" ht="15">
      <c r="A829" s="217">
        <v>46286</v>
      </c>
      <c r="B829" t="s">
        <v>92</v>
      </c>
      <c r="C829" t="s">
        <v>2415</v>
      </c>
      <c r="D829" t="s">
        <v>3373</v>
      </c>
      <c r="E829">
        <v>1</v>
      </c>
      <c r="F829" s="218" t="s">
        <v>6201</v>
      </c>
      <c r="G829" t="s">
        <v>2729</v>
      </c>
      <c r="H829" t="s">
        <v>6226</v>
      </c>
      <c r="I829" t="s">
        <v>6227</v>
      </c>
      <c r="J829" t="s">
        <v>225</v>
      </c>
    </row>
    <row r="830" spans="1:10" ht="15">
      <c r="A830" s="217">
        <v>46286</v>
      </c>
      <c r="B830" t="s">
        <v>92</v>
      </c>
      <c r="C830" t="s">
        <v>2415</v>
      </c>
      <c r="D830" t="s">
        <v>3375</v>
      </c>
      <c r="E830">
        <v>1</v>
      </c>
      <c r="F830" s="218" t="s">
        <v>6202</v>
      </c>
      <c r="G830" t="s">
        <v>2729</v>
      </c>
      <c r="H830" t="s">
        <v>6226</v>
      </c>
      <c r="I830" t="s">
        <v>6227</v>
      </c>
      <c r="J830" t="s">
        <v>225</v>
      </c>
    </row>
    <row r="831" spans="1:10" ht="15">
      <c r="A831" s="217">
        <v>46286</v>
      </c>
      <c r="B831" t="s">
        <v>92</v>
      </c>
      <c r="C831" t="s">
        <v>2415</v>
      </c>
      <c r="D831" t="s">
        <v>3378</v>
      </c>
      <c r="E831">
        <v>1</v>
      </c>
      <c r="F831" s="218" t="s">
        <v>6203</v>
      </c>
      <c r="G831" t="s">
        <v>2729</v>
      </c>
      <c r="H831" t="s">
        <v>6226</v>
      </c>
      <c r="I831" t="s">
        <v>6227</v>
      </c>
      <c r="J831" t="s">
        <v>225</v>
      </c>
    </row>
    <row r="832" spans="1:10" ht="15">
      <c r="A832" s="217">
        <v>46286</v>
      </c>
      <c r="B832" t="s">
        <v>98</v>
      </c>
      <c r="C832" t="s">
        <v>2415</v>
      </c>
      <c r="D832" t="s">
        <v>3382</v>
      </c>
      <c r="E832">
        <v>1</v>
      </c>
      <c r="F832" s="218" t="s">
        <v>6204</v>
      </c>
      <c r="G832" t="s">
        <v>2729</v>
      </c>
      <c r="H832" t="s">
        <v>6226</v>
      </c>
      <c r="I832" t="s">
        <v>6227</v>
      </c>
      <c r="J832" t="s">
        <v>225</v>
      </c>
    </row>
    <row r="833" spans="1:10" ht="30.75">
      <c r="A833" s="217">
        <v>46286</v>
      </c>
      <c r="B833" t="s">
        <v>98</v>
      </c>
      <c r="C833" t="s">
        <v>2415</v>
      </c>
      <c r="D833" t="s">
        <v>2847</v>
      </c>
      <c r="E833">
        <v>2</v>
      </c>
      <c r="F833" s="218" t="s">
        <v>6119</v>
      </c>
      <c r="G833" t="s">
        <v>2729</v>
      </c>
      <c r="H833" t="s">
        <v>6226</v>
      </c>
      <c r="I833" t="s">
        <v>6227</v>
      </c>
      <c r="J833" t="s">
        <v>225</v>
      </c>
    </row>
    <row r="834" spans="1:10" ht="15">
      <c r="A834" s="217">
        <v>46286</v>
      </c>
      <c r="B834" t="s">
        <v>98</v>
      </c>
      <c r="C834" t="s">
        <v>2415</v>
      </c>
      <c r="D834" t="s">
        <v>3015</v>
      </c>
      <c r="E834">
        <v>1</v>
      </c>
      <c r="F834" s="218" t="s">
        <v>6120</v>
      </c>
      <c r="G834" t="s">
        <v>2729</v>
      </c>
      <c r="H834" t="s">
        <v>6226</v>
      </c>
      <c r="I834" t="s">
        <v>6227</v>
      </c>
      <c r="J834" t="s">
        <v>225</v>
      </c>
    </row>
    <row r="835" spans="1:10" ht="15">
      <c r="A835" s="217">
        <v>46286</v>
      </c>
      <c r="B835" t="s">
        <v>98</v>
      </c>
      <c r="C835" t="s">
        <v>2415</v>
      </c>
      <c r="D835" t="s">
        <v>217</v>
      </c>
      <c r="E835">
        <v>1</v>
      </c>
      <c r="F835" s="218" t="s">
        <v>6205</v>
      </c>
      <c r="G835" t="s">
        <v>2729</v>
      </c>
      <c r="H835" t="s">
        <v>6226</v>
      </c>
      <c r="I835" t="s">
        <v>6227</v>
      </c>
      <c r="J835" t="s">
        <v>225</v>
      </c>
    </row>
    <row r="836" spans="1:10" ht="15">
      <c r="A836" s="217">
        <v>46286</v>
      </c>
      <c r="B836" t="s">
        <v>55</v>
      </c>
      <c r="C836" t="s">
        <v>2319</v>
      </c>
      <c r="D836" t="s">
        <v>2844</v>
      </c>
      <c r="E836">
        <v>1</v>
      </c>
      <c r="F836" s="218" t="s">
        <v>6090</v>
      </c>
      <c r="G836" t="s">
        <v>2329</v>
      </c>
      <c r="H836" t="s">
        <v>5502</v>
      </c>
      <c r="J836" t="s">
        <v>231</v>
      </c>
    </row>
    <row r="837" spans="1:10" ht="15">
      <c r="A837" s="217">
        <v>46286</v>
      </c>
      <c r="B837" t="s">
        <v>55</v>
      </c>
      <c r="C837" t="s">
        <v>2319</v>
      </c>
      <c r="D837" t="s">
        <v>217</v>
      </c>
      <c r="E837">
        <v>1</v>
      </c>
      <c r="F837" s="218" t="s">
        <v>6228</v>
      </c>
      <c r="G837" t="s">
        <v>2329</v>
      </c>
      <c r="H837" t="s">
        <v>5502</v>
      </c>
      <c r="J837" t="s">
        <v>231</v>
      </c>
    </row>
    <row r="838" spans="1:10" ht="30.75">
      <c r="A838" s="217">
        <v>46286</v>
      </c>
      <c r="B838" t="s">
        <v>55</v>
      </c>
      <c r="C838" t="s">
        <v>2319</v>
      </c>
      <c r="D838" t="s">
        <v>3125</v>
      </c>
      <c r="E838">
        <v>2</v>
      </c>
      <c r="F838" s="218" t="s">
        <v>6229</v>
      </c>
      <c r="G838" t="s">
        <v>2329</v>
      </c>
      <c r="H838" t="s">
        <v>5502</v>
      </c>
      <c r="J838" t="s">
        <v>231</v>
      </c>
    </row>
    <row r="839" spans="1:10" ht="15">
      <c r="A839" s="217">
        <v>46286</v>
      </c>
      <c r="B839" t="s">
        <v>70</v>
      </c>
      <c r="C839" t="s">
        <v>2319</v>
      </c>
      <c r="D839" t="s">
        <v>2847</v>
      </c>
      <c r="E839">
        <v>1</v>
      </c>
      <c r="F839" s="218" t="s">
        <v>6230</v>
      </c>
      <c r="G839" t="s">
        <v>2329</v>
      </c>
      <c r="H839" t="s">
        <v>5502</v>
      </c>
      <c r="J839" t="s">
        <v>231</v>
      </c>
    </row>
    <row r="840" spans="1:10" ht="30.75">
      <c r="A840" s="217">
        <v>46286</v>
      </c>
      <c r="B840" t="s">
        <v>72</v>
      </c>
      <c r="C840" t="s">
        <v>2319</v>
      </c>
      <c r="D840" t="s">
        <v>3125</v>
      </c>
      <c r="E840">
        <v>2</v>
      </c>
      <c r="F840" s="218" t="s">
        <v>6231</v>
      </c>
      <c r="G840" t="s">
        <v>2329</v>
      </c>
      <c r="H840" t="s">
        <v>5502</v>
      </c>
      <c r="J840" t="s">
        <v>231</v>
      </c>
    </row>
    <row r="841" spans="1:10" ht="15">
      <c r="A841" s="217">
        <v>46286</v>
      </c>
      <c r="B841" t="s">
        <v>72</v>
      </c>
      <c r="C841" t="s">
        <v>2319</v>
      </c>
      <c r="D841" t="s">
        <v>217</v>
      </c>
      <c r="E841">
        <v>1</v>
      </c>
      <c r="F841" s="218" t="s">
        <v>6232</v>
      </c>
      <c r="G841" t="s">
        <v>2329</v>
      </c>
      <c r="H841" t="s">
        <v>5502</v>
      </c>
      <c r="J841" t="s">
        <v>231</v>
      </c>
    </row>
    <row r="842" spans="1:10" ht="15">
      <c r="A842" s="217">
        <v>46286</v>
      </c>
      <c r="B842" t="s">
        <v>78</v>
      </c>
      <c r="C842" t="s">
        <v>2319</v>
      </c>
      <c r="D842" t="s">
        <v>3125</v>
      </c>
      <c r="E842">
        <v>1</v>
      </c>
      <c r="F842" s="218" t="s">
        <v>6233</v>
      </c>
      <c r="G842" t="s">
        <v>2329</v>
      </c>
      <c r="H842" t="s">
        <v>5502</v>
      </c>
      <c r="J842" t="s">
        <v>231</v>
      </c>
    </row>
    <row r="843" spans="1:10" ht="15">
      <c r="A843" s="217">
        <v>46286</v>
      </c>
      <c r="B843" t="s">
        <v>78</v>
      </c>
      <c r="C843" t="s">
        <v>2319</v>
      </c>
      <c r="D843" t="s">
        <v>217</v>
      </c>
      <c r="E843">
        <v>1</v>
      </c>
      <c r="F843" s="218" t="s">
        <v>6234</v>
      </c>
      <c r="G843" t="s">
        <v>2329</v>
      </c>
      <c r="H843" t="s">
        <v>5502</v>
      </c>
      <c r="J843" t="s">
        <v>231</v>
      </c>
    </row>
    <row r="844" spans="1:10" ht="15">
      <c r="A844" s="217">
        <v>46286</v>
      </c>
      <c r="B844" t="s">
        <v>14</v>
      </c>
      <c r="C844" t="s">
        <v>2319</v>
      </c>
      <c r="D844" t="s">
        <v>1333</v>
      </c>
      <c r="E844">
        <v>1</v>
      </c>
      <c r="F844" s="218" t="s">
        <v>6109</v>
      </c>
      <c r="G844" t="s">
        <v>2329</v>
      </c>
      <c r="H844" t="s">
        <v>5502</v>
      </c>
      <c r="J844" t="s">
        <v>231</v>
      </c>
    </row>
    <row r="845" spans="1:10" ht="15">
      <c r="A845" s="217">
        <v>46286</v>
      </c>
      <c r="B845" t="s">
        <v>14</v>
      </c>
      <c r="C845" t="s">
        <v>2319</v>
      </c>
      <c r="D845" t="s">
        <v>2959</v>
      </c>
      <c r="E845">
        <v>1</v>
      </c>
      <c r="F845" s="218" t="s">
        <v>2958</v>
      </c>
      <c r="G845" t="s">
        <v>2329</v>
      </c>
      <c r="H845" t="s">
        <v>5502</v>
      </c>
      <c r="J845" t="s">
        <v>231</v>
      </c>
    </row>
    <row r="846" spans="1:10" ht="15">
      <c r="A846" s="217">
        <v>46286</v>
      </c>
      <c r="B846" t="s">
        <v>14</v>
      </c>
      <c r="C846" t="s">
        <v>2319</v>
      </c>
      <c r="D846" t="s">
        <v>3125</v>
      </c>
      <c r="E846">
        <v>1</v>
      </c>
      <c r="F846" s="218" t="s">
        <v>6176</v>
      </c>
      <c r="G846" t="s">
        <v>2329</v>
      </c>
      <c r="H846" t="s">
        <v>5502</v>
      </c>
      <c r="J846" t="s">
        <v>231</v>
      </c>
    </row>
    <row r="847" spans="1:10" ht="15">
      <c r="A847" s="217">
        <v>46286</v>
      </c>
      <c r="B847" t="s">
        <v>14</v>
      </c>
      <c r="C847" t="s">
        <v>2319</v>
      </c>
      <c r="D847" t="s">
        <v>217</v>
      </c>
      <c r="E847">
        <v>1</v>
      </c>
      <c r="F847" s="218" t="s">
        <v>3293</v>
      </c>
      <c r="G847" t="s">
        <v>2329</v>
      </c>
      <c r="H847" t="s">
        <v>5502</v>
      </c>
      <c r="J847" t="s">
        <v>231</v>
      </c>
    </row>
    <row r="848" spans="1:10" ht="60.75">
      <c r="A848" s="217">
        <v>46286</v>
      </c>
      <c r="B848" t="s">
        <v>7</v>
      </c>
      <c r="C848" t="s">
        <v>2319</v>
      </c>
      <c r="D848" t="s">
        <v>217</v>
      </c>
      <c r="E848">
        <v>4</v>
      </c>
      <c r="F848" s="218" t="s">
        <v>6177</v>
      </c>
      <c r="G848" t="s">
        <v>2329</v>
      </c>
      <c r="H848" t="s">
        <v>5502</v>
      </c>
      <c r="J848" t="s">
        <v>231</v>
      </c>
    </row>
    <row r="849" spans="1:10" ht="30.75">
      <c r="A849" s="217">
        <v>46286</v>
      </c>
      <c r="B849" t="s">
        <v>4398</v>
      </c>
      <c r="C849" t="s">
        <v>2319</v>
      </c>
      <c r="D849" t="s">
        <v>217</v>
      </c>
      <c r="E849">
        <v>2</v>
      </c>
      <c r="F849" s="218" t="s">
        <v>6178</v>
      </c>
      <c r="G849" t="s">
        <v>2329</v>
      </c>
      <c r="H849" t="s">
        <v>5502</v>
      </c>
      <c r="J849" t="s">
        <v>231</v>
      </c>
    </row>
    <row r="850" spans="1:10" ht="15">
      <c r="A850" s="217">
        <v>46286</v>
      </c>
      <c r="B850" t="s">
        <v>4398</v>
      </c>
      <c r="C850" t="s">
        <v>2319</v>
      </c>
      <c r="D850" t="s">
        <v>3305</v>
      </c>
      <c r="E850">
        <v>1</v>
      </c>
      <c r="F850" s="218" t="s">
        <v>6179</v>
      </c>
      <c r="G850" t="s">
        <v>2329</v>
      </c>
      <c r="H850" t="s">
        <v>5502</v>
      </c>
      <c r="J850" t="s">
        <v>231</v>
      </c>
    </row>
    <row r="851" spans="1:10" ht="15">
      <c r="A851" s="217">
        <v>46286</v>
      </c>
      <c r="B851" t="s">
        <v>4398</v>
      </c>
      <c r="C851" t="s">
        <v>2319</v>
      </c>
      <c r="D851" t="s">
        <v>3257</v>
      </c>
      <c r="E851">
        <v>1</v>
      </c>
      <c r="F851" s="218" t="s">
        <v>6180</v>
      </c>
      <c r="G851" t="s">
        <v>2329</v>
      </c>
      <c r="H851" t="s">
        <v>5502</v>
      </c>
      <c r="J851" t="s">
        <v>231</v>
      </c>
    </row>
    <row r="852" spans="1:10" ht="15">
      <c r="A852" s="217">
        <v>46286</v>
      </c>
      <c r="B852" t="s">
        <v>47</v>
      </c>
      <c r="C852" t="s">
        <v>2319</v>
      </c>
      <c r="D852" t="s">
        <v>3312</v>
      </c>
      <c r="E852">
        <v>1</v>
      </c>
      <c r="F852" s="218" t="s">
        <v>6181</v>
      </c>
      <c r="G852" t="s">
        <v>2329</v>
      </c>
      <c r="H852" t="s">
        <v>5502</v>
      </c>
      <c r="J852" t="s">
        <v>231</v>
      </c>
    </row>
    <row r="853" spans="1:10" ht="15">
      <c r="A853" s="217">
        <v>46286</v>
      </c>
      <c r="B853" t="s">
        <v>47</v>
      </c>
      <c r="C853" t="s">
        <v>2319</v>
      </c>
      <c r="D853" t="s">
        <v>3315</v>
      </c>
      <c r="E853">
        <v>1</v>
      </c>
      <c r="F853" s="218" t="s">
        <v>6182</v>
      </c>
      <c r="G853" t="s">
        <v>2329</v>
      </c>
      <c r="H853" t="s">
        <v>5502</v>
      </c>
      <c r="J853" t="s">
        <v>231</v>
      </c>
    </row>
    <row r="854" spans="1:10" ht="60.75">
      <c r="A854" s="217">
        <v>46286</v>
      </c>
      <c r="B854" t="s">
        <v>47</v>
      </c>
      <c r="C854" t="s">
        <v>2319</v>
      </c>
      <c r="D854" t="s">
        <v>217</v>
      </c>
      <c r="E854">
        <v>4</v>
      </c>
      <c r="F854" s="218" t="s">
        <v>6183</v>
      </c>
      <c r="G854" t="s">
        <v>2329</v>
      </c>
      <c r="H854" t="s">
        <v>5502</v>
      </c>
      <c r="J854" t="s">
        <v>231</v>
      </c>
    </row>
    <row r="855" spans="1:10" ht="45.75">
      <c r="A855" s="217">
        <v>46286</v>
      </c>
      <c r="B855" t="s">
        <v>60</v>
      </c>
      <c r="C855" t="s">
        <v>2319</v>
      </c>
      <c r="D855" t="s">
        <v>217</v>
      </c>
      <c r="E855">
        <v>3</v>
      </c>
      <c r="F855" s="218" t="s">
        <v>6184</v>
      </c>
      <c r="G855" t="s">
        <v>2329</v>
      </c>
      <c r="H855" t="s">
        <v>5502</v>
      </c>
      <c r="J855" t="s">
        <v>231</v>
      </c>
    </row>
    <row r="856" spans="1:10" ht="60.75">
      <c r="A856" s="217">
        <v>46286</v>
      </c>
      <c r="B856" t="s">
        <v>60</v>
      </c>
      <c r="C856" t="s">
        <v>2319</v>
      </c>
      <c r="D856" t="s">
        <v>2847</v>
      </c>
      <c r="E856">
        <v>4</v>
      </c>
      <c r="F856" s="218" t="s">
        <v>6110</v>
      </c>
      <c r="G856" t="s">
        <v>2329</v>
      </c>
      <c r="H856" t="s">
        <v>5502</v>
      </c>
      <c r="J856" t="s">
        <v>231</v>
      </c>
    </row>
    <row r="857" spans="1:10" ht="45.75">
      <c r="A857" s="217">
        <v>46286</v>
      </c>
      <c r="B857" t="s">
        <v>54</v>
      </c>
      <c r="C857" t="s">
        <v>2319</v>
      </c>
      <c r="D857" t="s">
        <v>217</v>
      </c>
      <c r="E857">
        <v>3</v>
      </c>
      <c r="F857" s="218" t="s">
        <v>6185</v>
      </c>
      <c r="G857" t="s">
        <v>2329</v>
      </c>
      <c r="H857" t="s">
        <v>5502</v>
      </c>
      <c r="J857" t="s">
        <v>231</v>
      </c>
    </row>
    <row r="858" spans="1:10" ht="15">
      <c r="A858" s="217">
        <v>46286</v>
      </c>
      <c r="B858" t="s">
        <v>54</v>
      </c>
      <c r="C858" t="s">
        <v>2319</v>
      </c>
      <c r="D858" t="s">
        <v>3312</v>
      </c>
      <c r="E858">
        <v>1</v>
      </c>
      <c r="F858" s="218" t="s">
        <v>6186</v>
      </c>
      <c r="G858" t="s">
        <v>2329</v>
      </c>
      <c r="H858" t="s">
        <v>5502</v>
      </c>
      <c r="J858" t="s">
        <v>231</v>
      </c>
    </row>
    <row r="859" spans="1:10" ht="15">
      <c r="A859" s="217">
        <v>46286</v>
      </c>
      <c r="B859" t="s">
        <v>54</v>
      </c>
      <c r="C859" t="s">
        <v>2319</v>
      </c>
      <c r="D859" t="s">
        <v>3332</v>
      </c>
      <c r="E859">
        <v>1</v>
      </c>
      <c r="F859" s="218" t="s">
        <v>6187</v>
      </c>
      <c r="G859" t="s">
        <v>2329</v>
      </c>
      <c r="H859" t="s">
        <v>5502</v>
      </c>
      <c r="J859" t="s">
        <v>231</v>
      </c>
    </row>
    <row r="860" spans="1:10" ht="15">
      <c r="A860" s="217">
        <v>46286</v>
      </c>
      <c r="B860" t="s">
        <v>54</v>
      </c>
      <c r="C860" t="s">
        <v>2319</v>
      </c>
      <c r="D860" t="s">
        <v>3335</v>
      </c>
      <c r="E860">
        <v>1</v>
      </c>
      <c r="F860" s="218" t="s">
        <v>6188</v>
      </c>
      <c r="G860" t="s">
        <v>2329</v>
      </c>
      <c r="H860" t="s">
        <v>5502</v>
      </c>
      <c r="J860" t="s">
        <v>231</v>
      </c>
    </row>
    <row r="861" spans="1:10" ht="45.75">
      <c r="A861" s="217">
        <v>46286</v>
      </c>
      <c r="B861" t="s">
        <v>54</v>
      </c>
      <c r="C861" t="s">
        <v>2319</v>
      </c>
      <c r="D861" t="s">
        <v>2847</v>
      </c>
      <c r="E861">
        <v>3</v>
      </c>
      <c r="F861" s="218" t="s">
        <v>6111</v>
      </c>
      <c r="G861" t="s">
        <v>2329</v>
      </c>
      <c r="H861" t="s">
        <v>5502</v>
      </c>
      <c r="J861" t="s">
        <v>231</v>
      </c>
    </row>
    <row r="862" spans="1:10" ht="15">
      <c r="A862" s="217">
        <v>46286</v>
      </c>
      <c r="B862" t="s">
        <v>54</v>
      </c>
      <c r="C862" t="s">
        <v>2319</v>
      </c>
      <c r="D862" t="s">
        <v>3125</v>
      </c>
      <c r="E862">
        <v>1</v>
      </c>
      <c r="F862" s="218" t="s">
        <v>6189</v>
      </c>
      <c r="G862" t="s">
        <v>2329</v>
      </c>
      <c r="H862" t="s">
        <v>5502</v>
      </c>
      <c r="J862" t="s">
        <v>231</v>
      </c>
    </row>
    <row r="863" spans="1:10" ht="45.75">
      <c r="A863" s="217">
        <v>46286</v>
      </c>
      <c r="B863" t="s">
        <v>73</v>
      </c>
      <c r="C863" t="s">
        <v>2319</v>
      </c>
      <c r="D863" t="s">
        <v>3125</v>
      </c>
      <c r="E863">
        <v>3</v>
      </c>
      <c r="F863" s="218" t="s">
        <v>6191</v>
      </c>
      <c r="G863" t="s">
        <v>2329</v>
      </c>
      <c r="H863" t="s">
        <v>5502</v>
      </c>
      <c r="J863" t="s">
        <v>231</v>
      </c>
    </row>
    <row r="864" spans="1:10" ht="15">
      <c r="A864" s="217">
        <v>46286</v>
      </c>
      <c r="B864" t="s">
        <v>73</v>
      </c>
      <c r="C864" t="s">
        <v>2319</v>
      </c>
      <c r="D864" t="s">
        <v>3106</v>
      </c>
      <c r="E864">
        <v>1</v>
      </c>
      <c r="F864" s="218" t="s">
        <v>6144</v>
      </c>
      <c r="G864" t="s">
        <v>2329</v>
      </c>
      <c r="H864" t="s">
        <v>5502</v>
      </c>
      <c r="J864" t="s">
        <v>231</v>
      </c>
    </row>
    <row r="865" spans="1:10" ht="60.75">
      <c r="A865" s="217">
        <v>46286</v>
      </c>
      <c r="B865" t="s">
        <v>73</v>
      </c>
      <c r="C865" t="s">
        <v>2319</v>
      </c>
      <c r="D865" t="s">
        <v>217</v>
      </c>
      <c r="E865">
        <v>4</v>
      </c>
      <c r="F865" s="218" t="s">
        <v>6192</v>
      </c>
      <c r="G865" t="s">
        <v>2329</v>
      </c>
      <c r="H865" t="s">
        <v>5502</v>
      </c>
      <c r="J865" t="s">
        <v>231</v>
      </c>
    </row>
    <row r="866" spans="1:10" ht="30.75">
      <c r="A866" s="217">
        <v>46286</v>
      </c>
      <c r="B866" t="s">
        <v>73</v>
      </c>
      <c r="C866" t="s">
        <v>2319</v>
      </c>
      <c r="D866" t="s">
        <v>2847</v>
      </c>
      <c r="E866">
        <v>2</v>
      </c>
      <c r="F866" s="218" t="s">
        <v>6112</v>
      </c>
      <c r="G866" t="s">
        <v>2329</v>
      </c>
      <c r="H866" t="s">
        <v>5502</v>
      </c>
      <c r="J866" t="s">
        <v>231</v>
      </c>
    </row>
    <row r="867" spans="1:10" ht="30.75">
      <c r="A867" s="217">
        <v>46286</v>
      </c>
      <c r="B867" t="s">
        <v>81</v>
      </c>
      <c r="C867" t="s">
        <v>2319</v>
      </c>
      <c r="D867" t="s">
        <v>217</v>
      </c>
      <c r="E867">
        <v>2</v>
      </c>
      <c r="F867" s="218" t="s">
        <v>6193</v>
      </c>
      <c r="G867" t="s">
        <v>2329</v>
      </c>
      <c r="H867" t="s">
        <v>5502</v>
      </c>
      <c r="J867" t="s">
        <v>231</v>
      </c>
    </row>
    <row r="868" spans="1:10" ht="15">
      <c r="A868" s="217">
        <v>46286</v>
      </c>
      <c r="B868" t="s">
        <v>86</v>
      </c>
      <c r="C868" t="s">
        <v>2319</v>
      </c>
      <c r="D868" t="s">
        <v>3125</v>
      </c>
      <c r="E868">
        <v>1</v>
      </c>
      <c r="F868" s="218" t="s">
        <v>6194</v>
      </c>
      <c r="G868" t="s">
        <v>2329</v>
      </c>
      <c r="H868" t="s">
        <v>5502</v>
      </c>
      <c r="J868" t="s">
        <v>231</v>
      </c>
    </row>
    <row r="869" spans="1:10" ht="45.75">
      <c r="A869" s="217">
        <v>46286</v>
      </c>
      <c r="B869" t="s">
        <v>86</v>
      </c>
      <c r="C869" t="s">
        <v>2319</v>
      </c>
      <c r="D869" t="s">
        <v>217</v>
      </c>
      <c r="E869">
        <v>3</v>
      </c>
      <c r="F869" s="218" t="s">
        <v>6195</v>
      </c>
      <c r="G869" t="s">
        <v>2329</v>
      </c>
      <c r="H869" t="s">
        <v>5502</v>
      </c>
      <c r="J869" t="s">
        <v>231</v>
      </c>
    </row>
    <row r="870" spans="1:10" ht="15">
      <c r="A870" s="217">
        <v>46286</v>
      </c>
      <c r="B870" t="s">
        <v>86</v>
      </c>
      <c r="C870" t="s">
        <v>2319</v>
      </c>
      <c r="D870" t="s">
        <v>1889</v>
      </c>
      <c r="E870">
        <v>1</v>
      </c>
      <c r="F870" s="218" t="s">
        <v>6147</v>
      </c>
      <c r="G870" t="s">
        <v>2329</v>
      </c>
      <c r="H870" t="s">
        <v>5502</v>
      </c>
      <c r="J870" t="s">
        <v>231</v>
      </c>
    </row>
    <row r="871" spans="1:10" ht="30.75">
      <c r="A871" s="217">
        <v>46286</v>
      </c>
      <c r="B871" t="s">
        <v>86</v>
      </c>
      <c r="C871" t="s">
        <v>2319</v>
      </c>
      <c r="D871" t="s">
        <v>2847</v>
      </c>
      <c r="E871">
        <v>2</v>
      </c>
      <c r="F871" s="218" t="s">
        <v>6115</v>
      </c>
      <c r="G871" t="s">
        <v>2329</v>
      </c>
      <c r="H871" t="s">
        <v>5502</v>
      </c>
      <c r="J871" t="s">
        <v>231</v>
      </c>
    </row>
    <row r="872" spans="1:10" ht="15">
      <c r="A872" s="217">
        <v>46286</v>
      </c>
      <c r="B872" t="s">
        <v>87</v>
      </c>
      <c r="C872" t="s">
        <v>2319</v>
      </c>
      <c r="D872" t="s">
        <v>3125</v>
      </c>
      <c r="E872">
        <v>1</v>
      </c>
      <c r="F872" s="218" t="s">
        <v>6196</v>
      </c>
      <c r="G872" t="s">
        <v>2329</v>
      </c>
      <c r="H872" t="s">
        <v>5502</v>
      </c>
      <c r="J872" t="s">
        <v>231</v>
      </c>
    </row>
    <row r="873" spans="1:10" ht="15">
      <c r="A873" s="217">
        <v>46286</v>
      </c>
      <c r="B873" t="s">
        <v>87</v>
      </c>
      <c r="C873" t="s">
        <v>2319</v>
      </c>
      <c r="D873" t="s">
        <v>217</v>
      </c>
      <c r="E873">
        <v>1</v>
      </c>
      <c r="F873" s="218" t="s">
        <v>6197</v>
      </c>
      <c r="G873" t="s">
        <v>2329</v>
      </c>
      <c r="H873" t="s">
        <v>5502</v>
      </c>
      <c r="J873" t="s">
        <v>231</v>
      </c>
    </row>
    <row r="874" spans="1:10" ht="15">
      <c r="A874" s="217">
        <v>46286</v>
      </c>
      <c r="B874" t="s">
        <v>92</v>
      </c>
      <c r="C874" t="s">
        <v>2319</v>
      </c>
      <c r="D874" t="s">
        <v>217</v>
      </c>
      <c r="E874">
        <v>1</v>
      </c>
      <c r="F874" s="218" t="s">
        <v>6198</v>
      </c>
      <c r="G874" t="s">
        <v>2329</v>
      </c>
      <c r="H874" t="s">
        <v>5502</v>
      </c>
      <c r="J874" t="s">
        <v>231</v>
      </c>
    </row>
    <row r="875" spans="1:10" ht="15">
      <c r="A875" s="217">
        <v>46286</v>
      </c>
      <c r="B875" t="s">
        <v>92</v>
      </c>
      <c r="C875" t="s">
        <v>2319</v>
      </c>
      <c r="D875" t="s">
        <v>3125</v>
      </c>
      <c r="E875">
        <v>1</v>
      </c>
      <c r="F875" s="218" t="s">
        <v>6199</v>
      </c>
      <c r="G875" t="s">
        <v>2329</v>
      </c>
      <c r="H875" t="s">
        <v>5502</v>
      </c>
      <c r="J875" t="s">
        <v>231</v>
      </c>
    </row>
    <row r="876" spans="1:10" ht="15">
      <c r="A876" s="217">
        <v>46286</v>
      </c>
      <c r="B876" t="s">
        <v>92</v>
      </c>
      <c r="C876" t="s">
        <v>2319</v>
      </c>
      <c r="D876" t="s">
        <v>3002</v>
      </c>
      <c r="E876">
        <v>1</v>
      </c>
      <c r="F876" s="218" t="s">
        <v>6117</v>
      </c>
      <c r="G876" t="s">
        <v>2329</v>
      </c>
      <c r="H876" t="s">
        <v>5502</v>
      </c>
      <c r="J876" t="s">
        <v>231</v>
      </c>
    </row>
    <row r="877" spans="1:10" ht="15">
      <c r="A877" s="217">
        <v>46286</v>
      </c>
      <c r="B877" t="s">
        <v>92</v>
      </c>
      <c r="C877" t="s">
        <v>2319</v>
      </c>
      <c r="D877" t="s">
        <v>3257</v>
      </c>
      <c r="E877">
        <v>1</v>
      </c>
      <c r="F877" s="218" t="s">
        <v>6200</v>
      </c>
      <c r="G877" t="s">
        <v>2329</v>
      </c>
      <c r="H877" t="s">
        <v>5502</v>
      </c>
      <c r="J877" t="s">
        <v>231</v>
      </c>
    </row>
    <row r="878" spans="1:10" ht="15">
      <c r="A878" s="217">
        <v>46286</v>
      </c>
      <c r="B878" t="s">
        <v>92</v>
      </c>
      <c r="C878" t="s">
        <v>2319</v>
      </c>
      <c r="D878" t="s">
        <v>3373</v>
      </c>
      <c r="E878">
        <v>1</v>
      </c>
      <c r="F878" s="218" t="s">
        <v>6201</v>
      </c>
      <c r="G878" t="s">
        <v>2329</v>
      </c>
      <c r="H878" t="s">
        <v>5502</v>
      </c>
      <c r="J878" t="s">
        <v>231</v>
      </c>
    </row>
    <row r="879" spans="1:10" ht="15">
      <c r="A879" s="217">
        <v>46286</v>
      </c>
      <c r="B879" t="s">
        <v>92</v>
      </c>
      <c r="C879" t="s">
        <v>2319</v>
      </c>
      <c r="D879" t="s">
        <v>3375</v>
      </c>
      <c r="E879">
        <v>1</v>
      </c>
      <c r="F879" s="218" t="s">
        <v>6202</v>
      </c>
      <c r="G879" t="s">
        <v>2329</v>
      </c>
      <c r="H879" t="s">
        <v>5502</v>
      </c>
      <c r="J879" t="s">
        <v>231</v>
      </c>
    </row>
    <row r="880" spans="1:10" ht="15">
      <c r="A880" s="217">
        <v>46286</v>
      </c>
      <c r="B880" t="s">
        <v>92</v>
      </c>
      <c r="C880" t="s">
        <v>2319</v>
      </c>
      <c r="D880" t="s">
        <v>3378</v>
      </c>
      <c r="E880">
        <v>1</v>
      </c>
      <c r="F880" s="218" t="s">
        <v>6203</v>
      </c>
      <c r="G880" t="s">
        <v>2329</v>
      </c>
      <c r="H880" t="s">
        <v>5502</v>
      </c>
      <c r="J880" t="s">
        <v>231</v>
      </c>
    </row>
    <row r="881" spans="1:10" ht="15">
      <c r="A881" s="217">
        <v>46286</v>
      </c>
      <c r="B881" t="s">
        <v>98</v>
      </c>
      <c r="C881" t="s">
        <v>2319</v>
      </c>
      <c r="D881" t="s">
        <v>3382</v>
      </c>
      <c r="E881">
        <v>1</v>
      </c>
      <c r="F881" s="218" t="s">
        <v>6204</v>
      </c>
      <c r="G881" t="s">
        <v>2329</v>
      </c>
      <c r="H881" t="s">
        <v>5502</v>
      </c>
      <c r="J881" t="s">
        <v>231</v>
      </c>
    </row>
    <row r="882" spans="1:10" ht="30.75">
      <c r="A882" s="217">
        <v>46286</v>
      </c>
      <c r="B882" t="s">
        <v>98</v>
      </c>
      <c r="C882" t="s">
        <v>2319</v>
      </c>
      <c r="D882" t="s">
        <v>2847</v>
      </c>
      <c r="E882">
        <v>2</v>
      </c>
      <c r="F882" s="218" t="s">
        <v>6119</v>
      </c>
      <c r="G882" t="s">
        <v>2329</v>
      </c>
      <c r="H882" t="s">
        <v>5502</v>
      </c>
      <c r="J882" t="s">
        <v>231</v>
      </c>
    </row>
    <row r="883" spans="1:10" ht="15">
      <c r="A883" s="217">
        <v>46286</v>
      </c>
      <c r="B883" t="s">
        <v>98</v>
      </c>
      <c r="C883" t="s">
        <v>2319</v>
      </c>
      <c r="D883" t="s">
        <v>3015</v>
      </c>
      <c r="E883">
        <v>1</v>
      </c>
      <c r="F883" s="218" t="s">
        <v>6120</v>
      </c>
      <c r="G883" t="s">
        <v>2329</v>
      </c>
      <c r="H883" t="s">
        <v>5502</v>
      </c>
      <c r="J883" t="s">
        <v>231</v>
      </c>
    </row>
    <row r="884" spans="1:10" ht="15">
      <c r="A884" s="217">
        <v>46286</v>
      </c>
      <c r="B884" t="s">
        <v>98</v>
      </c>
      <c r="C884" t="s">
        <v>2319</v>
      </c>
      <c r="D884" t="s">
        <v>217</v>
      </c>
      <c r="E884">
        <v>1</v>
      </c>
      <c r="F884" s="218" t="s">
        <v>6205</v>
      </c>
      <c r="G884" t="s">
        <v>2329</v>
      </c>
      <c r="H884" t="s">
        <v>5502</v>
      </c>
      <c r="J884" t="s">
        <v>231</v>
      </c>
    </row>
    <row r="885" spans="1:10" ht="30.75">
      <c r="A885" s="217">
        <v>46287</v>
      </c>
      <c r="B885" t="s">
        <v>32</v>
      </c>
      <c r="C885" t="s">
        <v>6088</v>
      </c>
      <c r="D885" t="s">
        <v>669</v>
      </c>
      <c r="E885">
        <v>2</v>
      </c>
      <c r="F885" s="218" t="s">
        <v>6123</v>
      </c>
      <c r="G885" t="s">
        <v>2786</v>
      </c>
      <c r="H885" t="s">
        <v>5949</v>
      </c>
      <c r="I885" t="s">
        <v>5950</v>
      </c>
      <c r="J885" t="s">
        <v>257</v>
      </c>
    </row>
    <row r="886" spans="1:10" ht="15">
      <c r="A886" s="217">
        <v>46287</v>
      </c>
      <c r="B886" t="s">
        <v>32</v>
      </c>
      <c r="C886" t="s">
        <v>6088</v>
      </c>
      <c r="D886" t="s">
        <v>3025</v>
      </c>
      <c r="E886">
        <v>1</v>
      </c>
      <c r="F886" s="218" t="s">
        <v>6124</v>
      </c>
      <c r="G886" t="s">
        <v>2786</v>
      </c>
      <c r="H886" t="s">
        <v>5949</v>
      </c>
      <c r="I886" t="s">
        <v>5950</v>
      </c>
      <c r="J886" t="s">
        <v>257</v>
      </c>
    </row>
    <row r="887" spans="1:10" ht="15">
      <c r="A887" s="217">
        <v>46287</v>
      </c>
      <c r="B887" t="s">
        <v>32</v>
      </c>
      <c r="C887" t="s">
        <v>6088</v>
      </c>
      <c r="D887" t="s">
        <v>1889</v>
      </c>
      <c r="E887">
        <v>1</v>
      </c>
      <c r="F887" s="218" t="s">
        <v>6125</v>
      </c>
      <c r="G887" t="s">
        <v>2786</v>
      </c>
      <c r="H887" t="s">
        <v>5949</v>
      </c>
      <c r="I887" t="s">
        <v>5950</v>
      </c>
      <c r="J887" t="s">
        <v>257</v>
      </c>
    </row>
    <row r="888" spans="1:10" ht="15">
      <c r="A888" s="217">
        <v>46287</v>
      </c>
      <c r="B888" t="s">
        <v>32</v>
      </c>
      <c r="C888" t="s">
        <v>6088</v>
      </c>
      <c r="D888" t="s">
        <v>3388</v>
      </c>
      <c r="E888">
        <v>1</v>
      </c>
      <c r="F888" s="218" t="s">
        <v>6208</v>
      </c>
      <c r="G888" t="s">
        <v>2786</v>
      </c>
      <c r="H888" t="s">
        <v>5949</v>
      </c>
      <c r="I888" t="s">
        <v>5950</v>
      </c>
      <c r="J888" t="s">
        <v>257</v>
      </c>
    </row>
    <row r="889" spans="1:10" ht="76.5">
      <c r="A889" s="217">
        <v>46287</v>
      </c>
      <c r="B889" t="s">
        <v>55</v>
      </c>
      <c r="C889" t="s">
        <v>6088</v>
      </c>
      <c r="D889" t="s">
        <v>2847</v>
      </c>
      <c r="E889">
        <v>5</v>
      </c>
      <c r="F889" s="218" t="s">
        <v>6091</v>
      </c>
      <c r="G889" t="s">
        <v>2787</v>
      </c>
      <c r="H889" t="s">
        <v>6053</v>
      </c>
      <c r="I889" t="s">
        <v>6054</v>
      </c>
      <c r="J889" t="s">
        <v>231</v>
      </c>
    </row>
    <row r="890" spans="1:10" ht="15">
      <c r="A890" s="217">
        <v>46287</v>
      </c>
      <c r="B890" t="s">
        <v>55</v>
      </c>
      <c r="C890" t="s">
        <v>6088</v>
      </c>
      <c r="D890" t="s">
        <v>3032</v>
      </c>
      <c r="E890">
        <v>1</v>
      </c>
      <c r="F890" s="218" t="s">
        <v>6126</v>
      </c>
      <c r="G890" t="s">
        <v>2786</v>
      </c>
      <c r="H890" t="s">
        <v>5949</v>
      </c>
      <c r="I890" t="s">
        <v>5950</v>
      </c>
      <c r="J890" t="s">
        <v>257</v>
      </c>
    </row>
    <row r="891" spans="1:10" ht="30.75">
      <c r="A891" s="217">
        <v>46287</v>
      </c>
      <c r="B891" t="s">
        <v>55</v>
      </c>
      <c r="C891" t="s">
        <v>6088</v>
      </c>
      <c r="D891" t="s">
        <v>669</v>
      </c>
      <c r="E891">
        <v>2</v>
      </c>
      <c r="F891" s="218" t="s">
        <v>6127</v>
      </c>
      <c r="G891" t="s">
        <v>2786</v>
      </c>
      <c r="H891" t="s">
        <v>5949</v>
      </c>
      <c r="I891" t="s">
        <v>5950</v>
      </c>
      <c r="J891" t="s">
        <v>257</v>
      </c>
    </row>
    <row r="892" spans="1:10" ht="15">
      <c r="A892" s="217">
        <v>46287</v>
      </c>
      <c r="B892" t="s">
        <v>55</v>
      </c>
      <c r="C892" t="s">
        <v>6088</v>
      </c>
      <c r="D892" t="s">
        <v>3036</v>
      </c>
      <c r="E892">
        <v>1</v>
      </c>
      <c r="F892" s="218" t="s">
        <v>6128</v>
      </c>
      <c r="G892" t="s">
        <v>2786</v>
      </c>
      <c r="H892" t="s">
        <v>5949</v>
      </c>
      <c r="I892" t="s">
        <v>5950</v>
      </c>
      <c r="J892" t="s">
        <v>257</v>
      </c>
    </row>
    <row r="893" spans="1:10" ht="45.75">
      <c r="A893" s="217">
        <v>46287</v>
      </c>
      <c r="B893" t="s">
        <v>59</v>
      </c>
      <c r="C893" t="s">
        <v>6088</v>
      </c>
      <c r="D893" t="s">
        <v>669</v>
      </c>
      <c r="E893">
        <v>3</v>
      </c>
      <c r="F893" s="218" t="s">
        <v>6129</v>
      </c>
      <c r="G893" t="s">
        <v>2786</v>
      </c>
      <c r="H893" t="s">
        <v>5949</v>
      </c>
      <c r="I893" t="s">
        <v>5950</v>
      </c>
      <c r="J893" t="s">
        <v>257</v>
      </c>
    </row>
    <row r="894" spans="1:10" ht="15">
      <c r="A894" s="217">
        <v>46287</v>
      </c>
      <c r="B894" t="s">
        <v>70</v>
      </c>
      <c r="C894" t="s">
        <v>6088</v>
      </c>
      <c r="D894" t="s">
        <v>3048</v>
      </c>
      <c r="E894">
        <v>1</v>
      </c>
      <c r="F894" s="218" t="s">
        <v>6130</v>
      </c>
      <c r="G894" t="s">
        <v>2786</v>
      </c>
      <c r="H894" t="s">
        <v>5949</v>
      </c>
      <c r="I894" t="s">
        <v>5950</v>
      </c>
      <c r="J894" t="s">
        <v>257</v>
      </c>
    </row>
    <row r="895" spans="1:10" ht="45.75">
      <c r="A895" s="217">
        <v>46287</v>
      </c>
      <c r="B895" t="s">
        <v>70</v>
      </c>
      <c r="C895" t="s">
        <v>6088</v>
      </c>
      <c r="D895" t="s">
        <v>2847</v>
      </c>
      <c r="E895">
        <v>3</v>
      </c>
      <c r="F895" s="218" t="s">
        <v>6095</v>
      </c>
      <c r="G895" t="s">
        <v>2787</v>
      </c>
      <c r="H895" t="s">
        <v>6053</v>
      </c>
      <c r="I895" t="s">
        <v>6054</v>
      </c>
      <c r="J895" t="s">
        <v>231</v>
      </c>
    </row>
    <row r="896" spans="1:10" ht="15">
      <c r="A896" s="217">
        <v>46287</v>
      </c>
      <c r="B896" t="s">
        <v>70</v>
      </c>
      <c r="C896" t="s">
        <v>6088</v>
      </c>
      <c r="D896" t="s">
        <v>2893</v>
      </c>
      <c r="E896">
        <v>1</v>
      </c>
      <c r="F896" s="218" t="s">
        <v>6096</v>
      </c>
      <c r="G896" t="s">
        <v>2787</v>
      </c>
      <c r="H896" t="s">
        <v>6053</v>
      </c>
      <c r="I896" t="s">
        <v>6054</v>
      </c>
      <c r="J896" t="s">
        <v>231</v>
      </c>
    </row>
    <row r="897" spans="1:10" ht="30.75">
      <c r="A897" s="217">
        <v>46287</v>
      </c>
      <c r="B897" t="s">
        <v>70</v>
      </c>
      <c r="C897" t="s">
        <v>6088</v>
      </c>
      <c r="D897" t="s">
        <v>669</v>
      </c>
      <c r="E897">
        <v>2</v>
      </c>
      <c r="F897" s="218" t="s">
        <v>6131</v>
      </c>
      <c r="G897" t="s">
        <v>2786</v>
      </c>
      <c r="H897" t="s">
        <v>5949</v>
      </c>
      <c r="I897" t="s">
        <v>5950</v>
      </c>
      <c r="J897" t="s">
        <v>257</v>
      </c>
    </row>
    <row r="898" spans="1:10" ht="30.75">
      <c r="A898" s="217">
        <v>46287</v>
      </c>
      <c r="B898" t="s">
        <v>106</v>
      </c>
      <c r="C898" t="s">
        <v>6088</v>
      </c>
      <c r="D898" t="s">
        <v>669</v>
      </c>
      <c r="E898">
        <v>2</v>
      </c>
      <c r="F898" s="218" t="s">
        <v>6133</v>
      </c>
      <c r="G898" t="s">
        <v>2786</v>
      </c>
      <c r="H898" t="s">
        <v>5949</v>
      </c>
      <c r="I898" t="s">
        <v>5950</v>
      </c>
      <c r="J898" t="s">
        <v>257</v>
      </c>
    </row>
    <row r="899" spans="1:10" ht="30.75">
      <c r="A899" s="217">
        <v>46287</v>
      </c>
      <c r="B899" t="s">
        <v>106</v>
      </c>
      <c r="C899" t="s">
        <v>6088</v>
      </c>
      <c r="D899" t="s">
        <v>2847</v>
      </c>
      <c r="E899">
        <v>2</v>
      </c>
      <c r="F899" s="218" t="s">
        <v>6100</v>
      </c>
      <c r="G899" t="s">
        <v>2787</v>
      </c>
      <c r="H899" t="s">
        <v>6053</v>
      </c>
      <c r="I899" t="s">
        <v>6054</v>
      </c>
      <c r="J899" t="s">
        <v>231</v>
      </c>
    </row>
    <row r="900" spans="1:10" ht="15">
      <c r="A900" s="217">
        <v>46287</v>
      </c>
      <c r="B900" t="s">
        <v>106</v>
      </c>
      <c r="C900" t="s">
        <v>6088</v>
      </c>
      <c r="D900" t="s">
        <v>2893</v>
      </c>
      <c r="E900">
        <v>1</v>
      </c>
      <c r="F900" s="218" t="s">
        <v>6101</v>
      </c>
      <c r="G900" t="s">
        <v>2787</v>
      </c>
      <c r="H900" t="s">
        <v>6053</v>
      </c>
      <c r="I900" t="s">
        <v>6054</v>
      </c>
      <c r="J900" t="s">
        <v>231</v>
      </c>
    </row>
    <row r="901" spans="1:10" ht="15">
      <c r="A901" s="217">
        <v>46287</v>
      </c>
      <c r="B901" t="s">
        <v>106</v>
      </c>
      <c r="C901" t="s">
        <v>6088</v>
      </c>
      <c r="D901" t="s">
        <v>3066</v>
      </c>
      <c r="E901">
        <v>1</v>
      </c>
      <c r="F901" s="218" t="s">
        <v>3065</v>
      </c>
      <c r="G901" t="s">
        <v>2786</v>
      </c>
      <c r="H901" t="s">
        <v>5949</v>
      </c>
      <c r="I901" t="s">
        <v>5950</v>
      </c>
      <c r="J901" t="s">
        <v>257</v>
      </c>
    </row>
    <row r="902" spans="1:10" ht="45.75">
      <c r="A902" s="217">
        <v>46287</v>
      </c>
      <c r="B902" t="s">
        <v>72</v>
      </c>
      <c r="C902" t="s">
        <v>6088</v>
      </c>
      <c r="D902" t="s">
        <v>669</v>
      </c>
      <c r="E902">
        <v>3</v>
      </c>
      <c r="F902" s="218" t="s">
        <v>6134</v>
      </c>
      <c r="G902" t="s">
        <v>2786</v>
      </c>
      <c r="H902" t="s">
        <v>5949</v>
      </c>
      <c r="I902" t="s">
        <v>5950</v>
      </c>
      <c r="J902" t="s">
        <v>257</v>
      </c>
    </row>
    <row r="903" spans="1:10" ht="15">
      <c r="A903" s="217">
        <v>46287</v>
      </c>
      <c r="B903" t="s">
        <v>72</v>
      </c>
      <c r="C903" t="s">
        <v>6088</v>
      </c>
      <c r="D903" t="s">
        <v>3071</v>
      </c>
      <c r="E903">
        <v>1</v>
      </c>
      <c r="F903" s="218" t="s">
        <v>6135</v>
      </c>
      <c r="G903" t="s">
        <v>2786</v>
      </c>
      <c r="H903" t="s">
        <v>5949</v>
      </c>
      <c r="I903" t="s">
        <v>5950</v>
      </c>
      <c r="J903" t="s">
        <v>257</v>
      </c>
    </row>
    <row r="904" spans="1:10" ht="15">
      <c r="A904" s="217">
        <v>46287</v>
      </c>
      <c r="B904" t="s">
        <v>72</v>
      </c>
      <c r="C904" t="s">
        <v>6088</v>
      </c>
      <c r="D904" t="s">
        <v>2893</v>
      </c>
      <c r="E904">
        <v>1</v>
      </c>
      <c r="F904" s="218" t="s">
        <v>6103</v>
      </c>
      <c r="G904" t="s">
        <v>2787</v>
      </c>
      <c r="H904" t="s">
        <v>6053</v>
      </c>
      <c r="I904" t="s">
        <v>6054</v>
      </c>
      <c r="J904" t="s">
        <v>231</v>
      </c>
    </row>
    <row r="905" spans="1:10" ht="30.75">
      <c r="A905" s="217">
        <v>46287</v>
      </c>
      <c r="B905" t="s">
        <v>72</v>
      </c>
      <c r="C905" t="s">
        <v>6088</v>
      </c>
      <c r="D905" t="s">
        <v>3074</v>
      </c>
      <c r="E905">
        <v>2</v>
      </c>
      <c r="F905" s="218" t="s">
        <v>6136</v>
      </c>
      <c r="G905" t="s">
        <v>2786</v>
      </c>
      <c r="H905" t="s">
        <v>5949</v>
      </c>
      <c r="I905" t="s">
        <v>5950</v>
      </c>
      <c r="J905" t="s">
        <v>257</v>
      </c>
    </row>
    <row r="906" spans="1:10" ht="15">
      <c r="A906" s="217">
        <v>46287</v>
      </c>
      <c r="B906" t="s">
        <v>72</v>
      </c>
      <c r="C906" t="s">
        <v>6088</v>
      </c>
      <c r="D906" t="s">
        <v>2922</v>
      </c>
      <c r="E906">
        <v>1</v>
      </c>
      <c r="F906" s="218" t="s">
        <v>6104</v>
      </c>
      <c r="G906" t="s">
        <v>2787</v>
      </c>
      <c r="H906" t="s">
        <v>6053</v>
      </c>
      <c r="I906" t="s">
        <v>6054</v>
      </c>
      <c r="J906" t="s">
        <v>231</v>
      </c>
    </row>
    <row r="907" spans="1:10" ht="15">
      <c r="A907" s="217">
        <v>46287</v>
      </c>
      <c r="B907" t="s">
        <v>72</v>
      </c>
      <c r="C907" t="s">
        <v>6088</v>
      </c>
      <c r="D907" t="s">
        <v>2847</v>
      </c>
      <c r="E907">
        <v>1</v>
      </c>
      <c r="F907" s="218" t="s">
        <v>6105</v>
      </c>
      <c r="G907" t="s">
        <v>2787</v>
      </c>
      <c r="H907" t="s">
        <v>6053</v>
      </c>
      <c r="I907" t="s">
        <v>6054</v>
      </c>
      <c r="J907" t="s">
        <v>231</v>
      </c>
    </row>
    <row r="908" spans="1:10" ht="15">
      <c r="A908" s="217">
        <v>46287</v>
      </c>
      <c r="B908" t="s">
        <v>72</v>
      </c>
      <c r="C908" t="s">
        <v>6088</v>
      </c>
      <c r="D908" t="s">
        <v>3083</v>
      </c>
      <c r="E908">
        <v>1</v>
      </c>
      <c r="F908" s="218" t="s">
        <v>6137</v>
      </c>
      <c r="G908" t="s">
        <v>2786</v>
      </c>
      <c r="H908" t="s">
        <v>5949</v>
      </c>
      <c r="I908" t="s">
        <v>5950</v>
      </c>
      <c r="J908" t="s">
        <v>257</v>
      </c>
    </row>
    <row r="909" spans="1:10" ht="15">
      <c r="A909" s="217">
        <v>46287</v>
      </c>
      <c r="B909" t="s">
        <v>78</v>
      </c>
      <c r="C909" t="s">
        <v>6088</v>
      </c>
      <c r="D909" t="s">
        <v>669</v>
      </c>
      <c r="E909">
        <v>1</v>
      </c>
      <c r="F909" s="218" t="s">
        <v>6138</v>
      </c>
      <c r="G909" t="s">
        <v>2786</v>
      </c>
      <c r="H909" t="s">
        <v>5949</v>
      </c>
      <c r="I909" t="s">
        <v>5950</v>
      </c>
      <c r="J909" t="s">
        <v>257</v>
      </c>
    </row>
    <row r="910" spans="1:10" ht="15">
      <c r="A910" s="217">
        <v>46287</v>
      </c>
      <c r="B910" t="s">
        <v>97</v>
      </c>
      <c r="C910" t="s">
        <v>6088</v>
      </c>
      <c r="D910" t="s">
        <v>3090</v>
      </c>
      <c r="E910">
        <v>1</v>
      </c>
      <c r="F910" s="218" t="s">
        <v>6140</v>
      </c>
      <c r="G910" t="s">
        <v>2786</v>
      </c>
      <c r="H910" t="s">
        <v>5949</v>
      </c>
      <c r="I910" t="s">
        <v>5950</v>
      </c>
      <c r="J910" t="s">
        <v>257</v>
      </c>
    </row>
    <row r="911" spans="1:10" ht="15">
      <c r="A911" s="217">
        <v>46287</v>
      </c>
      <c r="B911" t="s">
        <v>97</v>
      </c>
      <c r="C911" t="s">
        <v>6088</v>
      </c>
      <c r="D911" t="s">
        <v>3092</v>
      </c>
      <c r="E911">
        <v>1</v>
      </c>
      <c r="F911" s="218" t="s">
        <v>6141</v>
      </c>
      <c r="G911" t="s">
        <v>2786</v>
      </c>
      <c r="H911" t="s">
        <v>5949</v>
      </c>
      <c r="I911" t="s">
        <v>5950</v>
      </c>
      <c r="J911" t="s">
        <v>257</v>
      </c>
    </row>
    <row r="912" spans="1:10" ht="15">
      <c r="A912" s="217">
        <v>46287</v>
      </c>
      <c r="B912" t="s">
        <v>14</v>
      </c>
      <c r="C912" t="s">
        <v>6088</v>
      </c>
      <c r="D912" t="s">
        <v>669</v>
      </c>
      <c r="E912">
        <v>1</v>
      </c>
      <c r="F912" s="218" t="s">
        <v>6142</v>
      </c>
      <c r="G912" t="s">
        <v>2786</v>
      </c>
      <c r="H912" t="s">
        <v>5949</v>
      </c>
      <c r="I912" t="s">
        <v>5950</v>
      </c>
      <c r="J912" t="s">
        <v>257</v>
      </c>
    </row>
    <row r="913" spans="1:10" ht="30.75">
      <c r="A913" s="217">
        <v>46287</v>
      </c>
      <c r="B913" t="s">
        <v>47</v>
      </c>
      <c r="C913" t="s">
        <v>6088</v>
      </c>
      <c r="D913" t="s">
        <v>669</v>
      </c>
      <c r="E913">
        <v>2</v>
      </c>
      <c r="F913" s="218" t="s">
        <v>6143</v>
      </c>
      <c r="G913" t="s">
        <v>2786</v>
      </c>
      <c r="H913" t="s">
        <v>5949</v>
      </c>
      <c r="I913" t="s">
        <v>5950</v>
      </c>
      <c r="J913" t="s">
        <v>257</v>
      </c>
    </row>
    <row r="914" spans="1:10" ht="60.75">
      <c r="A914" s="217">
        <v>46287</v>
      </c>
      <c r="B914" t="s">
        <v>60</v>
      </c>
      <c r="C914" t="s">
        <v>6088</v>
      </c>
      <c r="D914" t="s">
        <v>2847</v>
      </c>
      <c r="E914">
        <v>4</v>
      </c>
      <c r="F914" s="218" t="s">
        <v>6110</v>
      </c>
      <c r="G914" t="s">
        <v>2787</v>
      </c>
      <c r="H914" t="s">
        <v>6053</v>
      </c>
      <c r="I914" t="s">
        <v>6054</v>
      </c>
      <c r="J914" t="s">
        <v>231</v>
      </c>
    </row>
    <row r="915" spans="1:10" ht="45.75">
      <c r="A915" s="217">
        <v>46287</v>
      </c>
      <c r="B915" t="s">
        <v>54</v>
      </c>
      <c r="C915" t="s">
        <v>6088</v>
      </c>
      <c r="D915" t="s">
        <v>2847</v>
      </c>
      <c r="E915">
        <v>3</v>
      </c>
      <c r="F915" s="218" t="s">
        <v>6111</v>
      </c>
      <c r="G915" t="s">
        <v>2787</v>
      </c>
      <c r="H915" t="s">
        <v>6053</v>
      </c>
      <c r="I915" t="s">
        <v>6054</v>
      </c>
      <c r="J915" t="s">
        <v>231</v>
      </c>
    </row>
    <row r="916" spans="1:10" ht="15">
      <c r="A916" s="217">
        <v>46287</v>
      </c>
      <c r="B916" t="s">
        <v>73</v>
      </c>
      <c r="C916" t="s">
        <v>6088</v>
      </c>
      <c r="D916" t="s">
        <v>3106</v>
      </c>
      <c r="E916">
        <v>1</v>
      </c>
      <c r="F916" s="218" t="s">
        <v>6144</v>
      </c>
      <c r="G916" t="s">
        <v>2786</v>
      </c>
      <c r="H916" t="s">
        <v>5949</v>
      </c>
      <c r="I916" t="s">
        <v>5950</v>
      </c>
      <c r="J916" t="s">
        <v>257</v>
      </c>
    </row>
    <row r="917" spans="1:10" ht="30.75">
      <c r="A917" s="217">
        <v>46287</v>
      </c>
      <c r="B917" t="s">
        <v>73</v>
      </c>
      <c r="C917" t="s">
        <v>6088</v>
      </c>
      <c r="D917" t="s">
        <v>2847</v>
      </c>
      <c r="E917">
        <v>2</v>
      </c>
      <c r="F917" s="218" t="s">
        <v>6112</v>
      </c>
      <c r="G917" t="s">
        <v>2787</v>
      </c>
      <c r="H917" t="s">
        <v>6053</v>
      </c>
      <c r="I917" t="s">
        <v>6054</v>
      </c>
      <c r="J917" t="s">
        <v>231</v>
      </c>
    </row>
    <row r="918" spans="1:10" ht="45.75">
      <c r="A918" s="217">
        <v>46287</v>
      </c>
      <c r="B918" t="s">
        <v>86</v>
      </c>
      <c r="C918" t="s">
        <v>6088</v>
      </c>
      <c r="D918" t="s">
        <v>669</v>
      </c>
      <c r="E918">
        <v>3</v>
      </c>
      <c r="F918" s="218" t="s">
        <v>6145</v>
      </c>
      <c r="G918" t="s">
        <v>2786</v>
      </c>
      <c r="H918" t="s">
        <v>5949</v>
      </c>
      <c r="I918" t="s">
        <v>5950</v>
      </c>
      <c r="J918" t="s">
        <v>257</v>
      </c>
    </row>
    <row r="919" spans="1:10" ht="15">
      <c r="A919" s="217">
        <v>46287</v>
      </c>
      <c r="B919" t="s">
        <v>86</v>
      </c>
      <c r="C919" t="s">
        <v>6088</v>
      </c>
      <c r="D919" t="s">
        <v>3113</v>
      </c>
      <c r="E919">
        <v>1</v>
      </c>
      <c r="F919" s="218" t="s">
        <v>6146</v>
      </c>
      <c r="G919" t="s">
        <v>2786</v>
      </c>
      <c r="H919" t="s">
        <v>5949</v>
      </c>
      <c r="I919" t="s">
        <v>5950</v>
      </c>
      <c r="J919" t="s">
        <v>257</v>
      </c>
    </row>
    <row r="920" spans="1:10" ht="15">
      <c r="A920" s="217">
        <v>46287</v>
      </c>
      <c r="B920" t="s">
        <v>86</v>
      </c>
      <c r="C920" t="s">
        <v>6088</v>
      </c>
      <c r="D920" t="s">
        <v>1889</v>
      </c>
      <c r="E920">
        <v>1</v>
      </c>
      <c r="F920" s="218" t="s">
        <v>6147</v>
      </c>
      <c r="G920" t="s">
        <v>2786</v>
      </c>
      <c r="H920" t="s">
        <v>5949</v>
      </c>
      <c r="I920" t="s">
        <v>5950</v>
      </c>
      <c r="J920" t="s">
        <v>257</v>
      </c>
    </row>
    <row r="921" spans="1:10" ht="15">
      <c r="A921" s="217">
        <v>46287</v>
      </c>
      <c r="B921" t="s">
        <v>86</v>
      </c>
      <c r="C921" t="s">
        <v>6088</v>
      </c>
      <c r="D921" t="s">
        <v>2893</v>
      </c>
      <c r="E921">
        <v>1</v>
      </c>
      <c r="F921" s="218" t="s">
        <v>6114</v>
      </c>
      <c r="G921" t="s">
        <v>2787</v>
      </c>
      <c r="H921" t="s">
        <v>6053</v>
      </c>
      <c r="I921" t="s">
        <v>6054</v>
      </c>
      <c r="J921" t="s">
        <v>231</v>
      </c>
    </row>
    <row r="922" spans="1:10" ht="30.75">
      <c r="A922" s="217">
        <v>46287</v>
      </c>
      <c r="B922" t="s">
        <v>86</v>
      </c>
      <c r="C922" t="s">
        <v>6088</v>
      </c>
      <c r="D922" t="s">
        <v>2847</v>
      </c>
      <c r="E922">
        <v>2</v>
      </c>
      <c r="F922" s="218" t="s">
        <v>6115</v>
      </c>
      <c r="G922" t="s">
        <v>2787</v>
      </c>
      <c r="H922" t="s">
        <v>6053</v>
      </c>
      <c r="I922" t="s">
        <v>6054</v>
      </c>
      <c r="J922" t="s">
        <v>231</v>
      </c>
    </row>
    <row r="923" spans="1:10" ht="15">
      <c r="A923" s="217">
        <v>46287</v>
      </c>
      <c r="B923" t="s">
        <v>87</v>
      </c>
      <c r="C923" t="s">
        <v>6088</v>
      </c>
      <c r="D923" t="s">
        <v>669</v>
      </c>
      <c r="E923">
        <v>1</v>
      </c>
      <c r="F923" s="218" t="s">
        <v>6148</v>
      </c>
      <c r="G923" t="s">
        <v>2786</v>
      </c>
      <c r="H923" t="s">
        <v>5949</v>
      </c>
      <c r="I923" t="s">
        <v>5950</v>
      </c>
      <c r="J923" t="s">
        <v>257</v>
      </c>
    </row>
    <row r="924" spans="1:10" ht="15">
      <c r="A924" s="217">
        <v>46287</v>
      </c>
      <c r="B924" t="s">
        <v>92</v>
      </c>
      <c r="C924" t="s">
        <v>6088</v>
      </c>
      <c r="D924" t="s">
        <v>669</v>
      </c>
      <c r="E924">
        <v>1</v>
      </c>
      <c r="F924" s="218" t="s">
        <v>2999</v>
      </c>
      <c r="G924" t="s">
        <v>2786</v>
      </c>
      <c r="H924" t="s">
        <v>5949</v>
      </c>
      <c r="I924" t="s">
        <v>5950</v>
      </c>
      <c r="J924" t="s">
        <v>257</v>
      </c>
    </row>
    <row r="925" spans="1:10" ht="30.75">
      <c r="A925" s="217">
        <v>46287</v>
      </c>
      <c r="B925" t="s">
        <v>98</v>
      </c>
      <c r="C925" t="s">
        <v>6088</v>
      </c>
      <c r="D925" t="s">
        <v>2847</v>
      </c>
      <c r="E925">
        <v>2</v>
      </c>
      <c r="F925" s="218" t="s">
        <v>6119</v>
      </c>
      <c r="G925" t="s">
        <v>2787</v>
      </c>
      <c r="H925" t="s">
        <v>6053</v>
      </c>
      <c r="I925" t="s">
        <v>6054</v>
      </c>
      <c r="J925" t="s">
        <v>231</v>
      </c>
    </row>
    <row r="926" spans="1:10" ht="15">
      <c r="A926" s="217">
        <v>46287</v>
      </c>
      <c r="B926" t="s">
        <v>55</v>
      </c>
      <c r="C926" t="s">
        <v>2319</v>
      </c>
      <c r="D926" t="s">
        <v>2844</v>
      </c>
      <c r="E926">
        <v>1</v>
      </c>
      <c r="F926" s="218" t="s">
        <v>6090</v>
      </c>
      <c r="G926" t="s">
        <v>2329</v>
      </c>
      <c r="H926" t="s">
        <v>5502</v>
      </c>
      <c r="J926" t="s">
        <v>231</v>
      </c>
    </row>
    <row r="927" spans="1:10" ht="15">
      <c r="A927" s="217">
        <v>46287</v>
      </c>
      <c r="B927" t="s">
        <v>70</v>
      </c>
      <c r="C927" t="s">
        <v>2319</v>
      </c>
      <c r="D927" t="s">
        <v>2847</v>
      </c>
      <c r="E927">
        <v>1</v>
      </c>
      <c r="F927" s="218" t="s">
        <v>6230</v>
      </c>
      <c r="G927" t="s">
        <v>2329</v>
      </c>
      <c r="H927" t="s">
        <v>5502</v>
      </c>
      <c r="J927" t="s">
        <v>231</v>
      </c>
    </row>
    <row r="928" spans="1:10" ht="15">
      <c r="A928" s="217">
        <v>46287</v>
      </c>
      <c r="B928" t="s">
        <v>14</v>
      </c>
      <c r="C928" t="s">
        <v>2319</v>
      </c>
      <c r="D928" t="s">
        <v>2854</v>
      </c>
      <c r="E928">
        <v>1</v>
      </c>
      <c r="F928" s="218" t="s">
        <v>6108</v>
      </c>
      <c r="G928" t="s">
        <v>2329</v>
      </c>
      <c r="H928" t="s">
        <v>5502</v>
      </c>
      <c r="J928" t="s">
        <v>231</v>
      </c>
    </row>
    <row r="929" spans="1:10" ht="15">
      <c r="A929" s="217">
        <v>46287</v>
      </c>
      <c r="B929" t="s">
        <v>14</v>
      </c>
      <c r="C929" t="s">
        <v>2319</v>
      </c>
      <c r="D929" t="s">
        <v>1333</v>
      </c>
      <c r="E929">
        <v>1</v>
      </c>
      <c r="F929" s="218" t="s">
        <v>6109</v>
      </c>
      <c r="G929" t="s">
        <v>2329</v>
      </c>
      <c r="H929" t="s">
        <v>5502</v>
      </c>
      <c r="J929" t="s">
        <v>231</v>
      </c>
    </row>
    <row r="930" spans="1:10" ht="15">
      <c r="A930" s="217">
        <v>46287</v>
      </c>
      <c r="B930" t="s">
        <v>14</v>
      </c>
      <c r="C930" t="s">
        <v>2319</v>
      </c>
      <c r="D930" t="s">
        <v>2959</v>
      </c>
      <c r="E930">
        <v>1</v>
      </c>
      <c r="F930" s="218" t="s">
        <v>2958</v>
      </c>
      <c r="G930" t="s">
        <v>2329</v>
      </c>
      <c r="H930" t="s">
        <v>5502</v>
      </c>
      <c r="J930" t="s">
        <v>231</v>
      </c>
    </row>
    <row r="931" spans="1:10" ht="60.75">
      <c r="A931" s="217">
        <v>46287</v>
      </c>
      <c r="B931" t="s">
        <v>60</v>
      </c>
      <c r="C931" t="s">
        <v>2319</v>
      </c>
      <c r="D931" t="s">
        <v>2847</v>
      </c>
      <c r="E931">
        <v>4</v>
      </c>
      <c r="F931" s="218" t="s">
        <v>6110</v>
      </c>
      <c r="G931" t="s">
        <v>2329</v>
      </c>
      <c r="H931" t="s">
        <v>5502</v>
      </c>
      <c r="J931" t="s">
        <v>231</v>
      </c>
    </row>
    <row r="932" spans="1:10" ht="45.75">
      <c r="A932" s="217">
        <v>46287</v>
      </c>
      <c r="B932" t="s">
        <v>54</v>
      </c>
      <c r="C932" t="s">
        <v>2319</v>
      </c>
      <c r="D932" t="s">
        <v>2847</v>
      </c>
      <c r="E932">
        <v>3</v>
      </c>
      <c r="F932" s="218" t="s">
        <v>6111</v>
      </c>
      <c r="G932" t="s">
        <v>2329</v>
      </c>
      <c r="H932" t="s">
        <v>5502</v>
      </c>
      <c r="J932" t="s">
        <v>231</v>
      </c>
    </row>
    <row r="933" spans="1:10" ht="30.75">
      <c r="A933" s="217">
        <v>46287</v>
      </c>
      <c r="B933" t="s">
        <v>73</v>
      </c>
      <c r="C933" t="s">
        <v>2319</v>
      </c>
      <c r="D933" t="s">
        <v>2847</v>
      </c>
      <c r="E933">
        <v>2</v>
      </c>
      <c r="F933" s="218" t="s">
        <v>6112</v>
      </c>
      <c r="G933" t="s">
        <v>2329</v>
      </c>
      <c r="H933" t="s">
        <v>5502</v>
      </c>
      <c r="J933" t="s">
        <v>231</v>
      </c>
    </row>
    <row r="934" spans="1:10" ht="60.75">
      <c r="A934" s="217">
        <v>46287</v>
      </c>
      <c r="B934" t="s">
        <v>86</v>
      </c>
      <c r="C934" t="s">
        <v>2319</v>
      </c>
      <c r="D934" t="s">
        <v>2854</v>
      </c>
      <c r="E934">
        <v>4</v>
      </c>
      <c r="F934" s="218" t="s">
        <v>6113</v>
      </c>
      <c r="G934" t="s">
        <v>2329</v>
      </c>
      <c r="H934" t="s">
        <v>5502</v>
      </c>
      <c r="J934" t="s">
        <v>231</v>
      </c>
    </row>
    <row r="935" spans="1:10" ht="15">
      <c r="A935" s="217">
        <v>46287</v>
      </c>
      <c r="B935" t="s">
        <v>86</v>
      </c>
      <c r="C935" t="s">
        <v>2319</v>
      </c>
      <c r="D935" t="s">
        <v>2893</v>
      </c>
      <c r="E935">
        <v>1</v>
      </c>
      <c r="F935" s="218" t="s">
        <v>6114</v>
      </c>
      <c r="G935" t="s">
        <v>2329</v>
      </c>
      <c r="H935" t="s">
        <v>5502</v>
      </c>
      <c r="J935" t="s">
        <v>231</v>
      </c>
    </row>
    <row r="936" spans="1:10" ht="30.75">
      <c r="A936" s="217">
        <v>46287</v>
      </c>
      <c r="B936" t="s">
        <v>86</v>
      </c>
      <c r="C936" t="s">
        <v>2319</v>
      </c>
      <c r="D936" t="s">
        <v>2847</v>
      </c>
      <c r="E936">
        <v>2</v>
      </c>
      <c r="F936" s="218" t="s">
        <v>6115</v>
      </c>
      <c r="G936" t="s">
        <v>2329</v>
      </c>
      <c r="H936" t="s">
        <v>5502</v>
      </c>
      <c r="J936" t="s">
        <v>231</v>
      </c>
    </row>
    <row r="937" spans="1:10" ht="15">
      <c r="A937" s="217">
        <v>46287</v>
      </c>
      <c r="B937" t="s">
        <v>87</v>
      </c>
      <c r="C937" t="s">
        <v>2319</v>
      </c>
      <c r="D937" t="s">
        <v>2854</v>
      </c>
      <c r="E937">
        <v>1</v>
      </c>
      <c r="F937" s="218" t="s">
        <v>6116</v>
      </c>
      <c r="G937" t="s">
        <v>2329</v>
      </c>
      <c r="H937" t="s">
        <v>5502</v>
      </c>
      <c r="J937" t="s">
        <v>231</v>
      </c>
    </row>
    <row r="938" spans="1:10" ht="15">
      <c r="A938" s="217">
        <v>46287</v>
      </c>
      <c r="B938" t="s">
        <v>92</v>
      </c>
      <c r="C938" t="s">
        <v>2319</v>
      </c>
      <c r="D938" t="s">
        <v>3002</v>
      </c>
      <c r="E938">
        <v>1</v>
      </c>
      <c r="F938" s="218" t="s">
        <v>6117</v>
      </c>
      <c r="G938" t="s">
        <v>2329</v>
      </c>
      <c r="H938" t="s">
        <v>5502</v>
      </c>
      <c r="J938" t="s">
        <v>231</v>
      </c>
    </row>
    <row r="939" spans="1:10" ht="15">
      <c r="A939" s="217">
        <v>46287</v>
      </c>
      <c r="B939" t="s">
        <v>98</v>
      </c>
      <c r="C939" t="s">
        <v>2319</v>
      </c>
      <c r="D939" t="s">
        <v>2854</v>
      </c>
      <c r="E939">
        <v>1</v>
      </c>
      <c r="F939" s="218" t="s">
        <v>6118</v>
      </c>
      <c r="G939" t="s">
        <v>2329</v>
      </c>
      <c r="H939" t="s">
        <v>5502</v>
      </c>
      <c r="J939" t="s">
        <v>231</v>
      </c>
    </row>
    <row r="940" spans="1:10" ht="30.75">
      <c r="A940" s="217">
        <v>46287</v>
      </c>
      <c r="B940" t="s">
        <v>98</v>
      </c>
      <c r="C940" t="s">
        <v>2319</v>
      </c>
      <c r="D940" t="s">
        <v>2847</v>
      </c>
      <c r="E940">
        <v>2</v>
      </c>
      <c r="F940" s="218" t="s">
        <v>6119</v>
      </c>
      <c r="G940" t="s">
        <v>2329</v>
      </c>
      <c r="H940" t="s">
        <v>5502</v>
      </c>
      <c r="J940" t="s">
        <v>231</v>
      </c>
    </row>
    <row r="941" spans="1:10" ht="15">
      <c r="A941" s="217">
        <v>46287</v>
      </c>
      <c r="B941" t="s">
        <v>98</v>
      </c>
      <c r="C941" t="s">
        <v>2319</v>
      </c>
      <c r="D941" t="s">
        <v>3015</v>
      </c>
      <c r="E941">
        <v>1</v>
      </c>
      <c r="F941" s="218" t="s">
        <v>6120</v>
      </c>
      <c r="G941" t="s">
        <v>2329</v>
      </c>
      <c r="H941" t="s">
        <v>5502</v>
      </c>
      <c r="J941" t="s">
        <v>231</v>
      </c>
    </row>
    <row r="942" spans="1:10" ht="60.75">
      <c r="A942" s="217">
        <v>46288</v>
      </c>
      <c r="B942" t="s">
        <v>32</v>
      </c>
      <c r="C942" t="s">
        <v>6088</v>
      </c>
      <c r="D942" t="s">
        <v>3025</v>
      </c>
      <c r="E942">
        <v>1</v>
      </c>
      <c r="F942" s="218" t="s">
        <v>6124</v>
      </c>
      <c r="G942" t="s">
        <v>2514</v>
      </c>
      <c r="H942" t="s">
        <v>6063</v>
      </c>
      <c r="I942" s="218" t="s">
        <v>6064</v>
      </c>
      <c r="J942" t="s">
        <v>231</v>
      </c>
    </row>
    <row r="943" spans="1:10" ht="76.5">
      <c r="A943" s="217">
        <v>46288</v>
      </c>
      <c r="B943" t="s">
        <v>32</v>
      </c>
      <c r="C943" t="s">
        <v>6088</v>
      </c>
      <c r="D943" t="s">
        <v>1889</v>
      </c>
      <c r="E943">
        <v>1</v>
      </c>
      <c r="F943" s="218" t="s">
        <v>6125</v>
      </c>
      <c r="G943" t="s">
        <v>2511</v>
      </c>
      <c r="H943" t="s">
        <v>6061</v>
      </c>
      <c r="I943" s="218" t="s">
        <v>6062</v>
      </c>
      <c r="J943" t="s">
        <v>225</v>
      </c>
    </row>
    <row r="944" spans="1:10" ht="76.5">
      <c r="A944" s="217">
        <v>46288</v>
      </c>
      <c r="B944" t="s">
        <v>32</v>
      </c>
      <c r="C944" t="s">
        <v>6088</v>
      </c>
      <c r="D944" t="s">
        <v>217</v>
      </c>
      <c r="E944">
        <v>1</v>
      </c>
      <c r="F944" s="218" t="s">
        <v>6152</v>
      </c>
      <c r="G944" t="s">
        <v>2511</v>
      </c>
      <c r="H944" t="s">
        <v>6061</v>
      </c>
      <c r="I944" s="218" t="s">
        <v>6062</v>
      </c>
      <c r="J944" t="s">
        <v>225</v>
      </c>
    </row>
    <row r="945" spans="1:10" ht="76.5">
      <c r="A945" s="217">
        <v>46288</v>
      </c>
      <c r="B945" t="s">
        <v>55</v>
      </c>
      <c r="C945" t="s">
        <v>6088</v>
      </c>
      <c r="D945" t="s">
        <v>2839</v>
      </c>
      <c r="E945">
        <v>1</v>
      </c>
      <c r="F945" s="218" t="s">
        <v>6089</v>
      </c>
      <c r="G945" t="s">
        <v>2511</v>
      </c>
      <c r="H945" t="s">
        <v>6061</v>
      </c>
      <c r="I945" s="218" t="s">
        <v>6062</v>
      </c>
      <c r="J945" t="s">
        <v>225</v>
      </c>
    </row>
    <row r="946" spans="1:10" ht="60.75">
      <c r="A946" s="217">
        <v>46288</v>
      </c>
      <c r="B946" t="s">
        <v>55</v>
      </c>
      <c r="C946" t="s">
        <v>6088</v>
      </c>
      <c r="D946" t="s">
        <v>2844</v>
      </c>
      <c r="E946">
        <v>1</v>
      </c>
      <c r="F946" s="218" t="s">
        <v>6090</v>
      </c>
      <c r="G946" t="s">
        <v>2514</v>
      </c>
      <c r="H946" t="s">
        <v>6063</v>
      </c>
      <c r="I946" s="218" t="s">
        <v>6064</v>
      </c>
      <c r="J946" t="s">
        <v>231</v>
      </c>
    </row>
    <row r="947" spans="1:10" ht="76.5">
      <c r="A947" s="217">
        <v>46288</v>
      </c>
      <c r="B947" t="s">
        <v>55</v>
      </c>
      <c r="C947" t="s">
        <v>6088</v>
      </c>
      <c r="D947" t="s">
        <v>2847</v>
      </c>
      <c r="E947">
        <v>5</v>
      </c>
      <c r="F947" s="218" t="s">
        <v>6091</v>
      </c>
      <c r="G947" t="s">
        <v>2511</v>
      </c>
      <c r="H947" t="s">
        <v>6061</v>
      </c>
      <c r="I947" s="218" t="s">
        <v>6062</v>
      </c>
      <c r="J947" t="s">
        <v>225</v>
      </c>
    </row>
    <row r="948" spans="1:10" ht="76.5">
      <c r="A948" s="217">
        <v>46288</v>
      </c>
      <c r="B948" t="s">
        <v>55</v>
      </c>
      <c r="C948" t="s">
        <v>6088</v>
      </c>
      <c r="D948" t="s">
        <v>217</v>
      </c>
      <c r="E948">
        <v>3</v>
      </c>
      <c r="F948" s="218" t="s">
        <v>6153</v>
      </c>
      <c r="G948" t="s">
        <v>2511</v>
      </c>
      <c r="H948" t="s">
        <v>6061</v>
      </c>
      <c r="I948" s="218" t="s">
        <v>6062</v>
      </c>
      <c r="J948" t="s">
        <v>225</v>
      </c>
    </row>
    <row r="949" spans="1:10" ht="76.5">
      <c r="A949" s="217">
        <v>46288</v>
      </c>
      <c r="B949" t="s">
        <v>55</v>
      </c>
      <c r="C949" t="s">
        <v>6088</v>
      </c>
      <c r="D949" t="s">
        <v>3144</v>
      </c>
      <c r="E949">
        <v>1</v>
      </c>
      <c r="F949" s="218" t="s">
        <v>6155</v>
      </c>
      <c r="G949" t="s">
        <v>2511</v>
      </c>
      <c r="H949" t="s">
        <v>6061</v>
      </c>
      <c r="I949" s="218" t="s">
        <v>6062</v>
      </c>
      <c r="J949" t="s">
        <v>225</v>
      </c>
    </row>
    <row r="950" spans="1:10" ht="106.5">
      <c r="A950" s="217">
        <v>46288</v>
      </c>
      <c r="B950" t="s">
        <v>59</v>
      </c>
      <c r="C950" t="s">
        <v>6088</v>
      </c>
      <c r="D950" t="s">
        <v>217</v>
      </c>
      <c r="E950">
        <v>7</v>
      </c>
      <c r="F950" s="218" t="s">
        <v>6156</v>
      </c>
      <c r="G950" t="s">
        <v>2511</v>
      </c>
      <c r="H950" t="s">
        <v>6061</v>
      </c>
      <c r="I950" s="218" t="s">
        <v>6062</v>
      </c>
      <c r="J950" t="s">
        <v>225</v>
      </c>
    </row>
    <row r="951" spans="1:10" ht="76.5">
      <c r="A951" s="217">
        <v>46288</v>
      </c>
      <c r="B951" t="s">
        <v>59</v>
      </c>
      <c r="C951" t="s">
        <v>6088</v>
      </c>
      <c r="D951" t="s">
        <v>3154</v>
      </c>
      <c r="E951">
        <v>1</v>
      </c>
      <c r="F951" s="218" t="s">
        <v>6157</v>
      </c>
      <c r="G951" t="s">
        <v>2511</v>
      </c>
      <c r="H951" t="s">
        <v>6061</v>
      </c>
      <c r="I951" s="218" t="s">
        <v>6062</v>
      </c>
      <c r="J951" t="s">
        <v>225</v>
      </c>
    </row>
    <row r="952" spans="1:10" ht="60.75">
      <c r="A952" s="217">
        <v>46288</v>
      </c>
      <c r="B952" t="s">
        <v>59</v>
      </c>
      <c r="C952" t="s">
        <v>6088</v>
      </c>
      <c r="D952" t="s">
        <v>3157</v>
      </c>
      <c r="E952">
        <v>1</v>
      </c>
      <c r="F952" s="218" t="s">
        <v>6158</v>
      </c>
      <c r="G952" t="s">
        <v>2514</v>
      </c>
      <c r="H952" t="s">
        <v>6063</v>
      </c>
      <c r="I952" s="218" t="s">
        <v>6064</v>
      </c>
      <c r="J952" t="s">
        <v>231</v>
      </c>
    </row>
    <row r="953" spans="1:10" ht="76.5">
      <c r="A953" s="217">
        <v>46288</v>
      </c>
      <c r="B953" t="s">
        <v>70</v>
      </c>
      <c r="C953" t="s">
        <v>6088</v>
      </c>
      <c r="D953" t="s">
        <v>3176</v>
      </c>
      <c r="E953">
        <v>1</v>
      </c>
      <c r="F953" s="218" t="s">
        <v>6161</v>
      </c>
      <c r="G953" t="s">
        <v>2511</v>
      </c>
      <c r="H953" t="s">
        <v>6061</v>
      </c>
      <c r="I953" s="218" t="s">
        <v>6062</v>
      </c>
      <c r="J953" t="s">
        <v>225</v>
      </c>
    </row>
    <row r="954" spans="1:10" ht="76.5">
      <c r="A954" s="217">
        <v>46288</v>
      </c>
      <c r="B954" t="s">
        <v>70</v>
      </c>
      <c r="C954" t="s">
        <v>6088</v>
      </c>
      <c r="D954" t="s">
        <v>2847</v>
      </c>
      <c r="E954">
        <v>3</v>
      </c>
      <c r="F954" s="218" t="s">
        <v>6095</v>
      </c>
      <c r="G954" t="s">
        <v>2511</v>
      </c>
      <c r="H954" t="s">
        <v>6061</v>
      </c>
      <c r="I954" s="218" t="s">
        <v>6062</v>
      </c>
      <c r="J954" t="s">
        <v>225</v>
      </c>
    </row>
    <row r="955" spans="1:10" ht="76.5">
      <c r="A955" s="217">
        <v>46288</v>
      </c>
      <c r="B955" t="s">
        <v>70</v>
      </c>
      <c r="C955" t="s">
        <v>6088</v>
      </c>
      <c r="D955" t="s">
        <v>217</v>
      </c>
      <c r="E955">
        <v>2</v>
      </c>
      <c r="F955" s="218" t="s">
        <v>6162</v>
      </c>
      <c r="G955" t="s">
        <v>2511</v>
      </c>
      <c r="H955" t="s">
        <v>6061</v>
      </c>
      <c r="I955" s="218" t="s">
        <v>6062</v>
      </c>
      <c r="J955" t="s">
        <v>225</v>
      </c>
    </row>
    <row r="956" spans="1:10" ht="60.75">
      <c r="A956" s="217">
        <v>46288</v>
      </c>
      <c r="B956" t="s">
        <v>70</v>
      </c>
      <c r="C956" t="s">
        <v>6088</v>
      </c>
      <c r="D956" t="s">
        <v>2897</v>
      </c>
      <c r="E956">
        <v>1</v>
      </c>
      <c r="F956" s="218" t="s">
        <v>6097</v>
      </c>
      <c r="G956" t="s">
        <v>2514</v>
      </c>
      <c r="H956" t="s">
        <v>6063</v>
      </c>
      <c r="I956" s="218" t="s">
        <v>6064</v>
      </c>
      <c r="J956" t="s">
        <v>231</v>
      </c>
    </row>
    <row r="957" spans="1:10" ht="76.5">
      <c r="A957" s="217">
        <v>46288</v>
      </c>
      <c r="B957" t="s">
        <v>106</v>
      </c>
      <c r="C957" t="s">
        <v>6088</v>
      </c>
      <c r="D957" t="s">
        <v>217</v>
      </c>
      <c r="E957">
        <v>5</v>
      </c>
      <c r="F957" s="218" t="s">
        <v>6163</v>
      </c>
      <c r="G957" t="s">
        <v>2511</v>
      </c>
      <c r="H957" t="s">
        <v>6061</v>
      </c>
      <c r="I957" s="218" t="s">
        <v>6062</v>
      </c>
      <c r="J957" t="s">
        <v>225</v>
      </c>
    </row>
    <row r="958" spans="1:10" ht="76.5">
      <c r="A958" s="217">
        <v>46288</v>
      </c>
      <c r="B958" t="s">
        <v>106</v>
      </c>
      <c r="C958" t="s">
        <v>6088</v>
      </c>
      <c r="D958" t="s">
        <v>2847</v>
      </c>
      <c r="E958">
        <v>2</v>
      </c>
      <c r="F958" s="218" t="s">
        <v>6100</v>
      </c>
      <c r="G958" t="s">
        <v>2511</v>
      </c>
      <c r="H958" t="s">
        <v>6061</v>
      </c>
      <c r="I958" s="218" t="s">
        <v>6062</v>
      </c>
      <c r="J958" t="s">
        <v>225</v>
      </c>
    </row>
    <row r="959" spans="1:10" ht="76.5">
      <c r="A959" s="217">
        <v>46288</v>
      </c>
      <c r="B959" t="s">
        <v>106</v>
      </c>
      <c r="C959" t="s">
        <v>6088</v>
      </c>
      <c r="D959" t="s">
        <v>3195</v>
      </c>
      <c r="E959">
        <v>1</v>
      </c>
      <c r="F959" s="218" t="s">
        <v>6165</v>
      </c>
      <c r="G959" t="s">
        <v>2511</v>
      </c>
      <c r="H959" t="s">
        <v>6061</v>
      </c>
      <c r="I959" s="218" t="s">
        <v>6062</v>
      </c>
      <c r="J959" t="s">
        <v>225</v>
      </c>
    </row>
    <row r="960" spans="1:10" ht="60.75">
      <c r="A960" s="217">
        <v>46288</v>
      </c>
      <c r="B960" t="s">
        <v>106</v>
      </c>
      <c r="C960" t="s">
        <v>6088</v>
      </c>
      <c r="D960" t="s">
        <v>3066</v>
      </c>
      <c r="E960">
        <v>1</v>
      </c>
      <c r="F960" s="218" t="s">
        <v>3065</v>
      </c>
      <c r="G960" t="s">
        <v>2514</v>
      </c>
      <c r="H960" t="s">
        <v>6063</v>
      </c>
      <c r="I960" s="218" t="s">
        <v>6064</v>
      </c>
      <c r="J960" t="s">
        <v>231</v>
      </c>
    </row>
    <row r="961" spans="1:10" ht="76.5">
      <c r="A961" s="217">
        <v>46288</v>
      </c>
      <c r="B961" t="s">
        <v>72</v>
      </c>
      <c r="C961" t="s">
        <v>6088</v>
      </c>
      <c r="D961" t="s">
        <v>217</v>
      </c>
      <c r="E961">
        <v>4</v>
      </c>
      <c r="F961" s="218" t="s">
        <v>6168</v>
      </c>
      <c r="G961" t="s">
        <v>2511</v>
      </c>
      <c r="H961" t="s">
        <v>6061</v>
      </c>
      <c r="I961" s="218" t="s">
        <v>6062</v>
      </c>
      <c r="J961" t="s">
        <v>225</v>
      </c>
    </row>
    <row r="962" spans="1:10" ht="76.5">
      <c r="A962" s="217">
        <v>46288</v>
      </c>
      <c r="B962" t="s">
        <v>72</v>
      </c>
      <c r="C962" t="s">
        <v>6088</v>
      </c>
      <c r="D962" t="s">
        <v>2922</v>
      </c>
      <c r="E962">
        <v>1</v>
      </c>
      <c r="F962" s="218" t="s">
        <v>6104</v>
      </c>
      <c r="G962" t="s">
        <v>2511</v>
      </c>
      <c r="H962" t="s">
        <v>6061</v>
      </c>
      <c r="I962" s="218" t="s">
        <v>6062</v>
      </c>
      <c r="J962" t="s">
        <v>225</v>
      </c>
    </row>
    <row r="963" spans="1:10" ht="76.5">
      <c r="A963" s="217">
        <v>46288</v>
      </c>
      <c r="B963" t="s">
        <v>72</v>
      </c>
      <c r="C963" t="s">
        <v>6088</v>
      </c>
      <c r="D963" t="s">
        <v>2847</v>
      </c>
      <c r="E963">
        <v>1</v>
      </c>
      <c r="F963" s="218" t="s">
        <v>6105</v>
      </c>
      <c r="G963" t="s">
        <v>2511</v>
      </c>
      <c r="H963" t="s">
        <v>6061</v>
      </c>
      <c r="I963" s="218" t="s">
        <v>6062</v>
      </c>
      <c r="J963" t="s">
        <v>225</v>
      </c>
    </row>
    <row r="964" spans="1:10" ht="121.5">
      <c r="A964" s="217">
        <v>46288</v>
      </c>
      <c r="B964" t="s">
        <v>78</v>
      </c>
      <c r="C964" t="s">
        <v>6088</v>
      </c>
      <c r="D964" t="s">
        <v>217</v>
      </c>
      <c r="E964">
        <v>8</v>
      </c>
      <c r="F964" s="218" t="s">
        <v>6169</v>
      </c>
      <c r="G964" t="s">
        <v>2511</v>
      </c>
      <c r="H964" t="s">
        <v>6061</v>
      </c>
      <c r="I964" s="218" t="s">
        <v>6062</v>
      </c>
      <c r="J964" t="s">
        <v>225</v>
      </c>
    </row>
    <row r="965" spans="1:10" ht="15">
      <c r="A965" s="217">
        <v>46288</v>
      </c>
      <c r="B965" t="s">
        <v>78</v>
      </c>
      <c r="C965" t="s">
        <v>6088</v>
      </c>
      <c r="D965" t="s">
        <v>2935</v>
      </c>
      <c r="E965">
        <v>1</v>
      </c>
      <c r="F965" s="218" t="s">
        <v>6171</v>
      </c>
      <c r="G965" t="s">
        <v>2514</v>
      </c>
      <c r="H965" t="s">
        <v>6063</v>
      </c>
      <c r="I965" t="s">
        <v>6064</v>
      </c>
      <c r="J965" t="s">
        <v>231</v>
      </c>
    </row>
    <row r="966" spans="1:10" ht="15">
      <c r="A966" s="217">
        <v>46288</v>
      </c>
      <c r="B966" t="s">
        <v>78</v>
      </c>
      <c r="C966" t="s">
        <v>6088</v>
      </c>
      <c r="D966" t="s">
        <v>3257</v>
      </c>
      <c r="E966">
        <v>1</v>
      </c>
      <c r="F966" s="218" t="s">
        <v>6172</v>
      </c>
      <c r="G966" t="s">
        <v>2511</v>
      </c>
      <c r="H966" t="s">
        <v>6061</v>
      </c>
      <c r="I966" t="s">
        <v>6062</v>
      </c>
      <c r="J966" t="s">
        <v>225</v>
      </c>
    </row>
    <row r="967" spans="1:10" ht="106.5">
      <c r="A967" s="217">
        <v>46288</v>
      </c>
      <c r="B967" t="s">
        <v>97</v>
      </c>
      <c r="C967" t="s">
        <v>6088</v>
      </c>
      <c r="D967" t="s">
        <v>217</v>
      </c>
      <c r="E967">
        <v>7</v>
      </c>
      <c r="F967" s="218" t="s">
        <v>6173</v>
      </c>
      <c r="G967" t="s">
        <v>2511</v>
      </c>
      <c r="H967" t="s">
        <v>6061</v>
      </c>
      <c r="I967" t="s">
        <v>6062</v>
      </c>
      <c r="J967" t="s">
        <v>225</v>
      </c>
    </row>
    <row r="968" spans="1:10" ht="30.75">
      <c r="A968" s="217">
        <v>46288</v>
      </c>
      <c r="B968" t="s">
        <v>97</v>
      </c>
      <c r="C968" t="s">
        <v>6088</v>
      </c>
      <c r="D968" t="s">
        <v>3269</v>
      </c>
      <c r="E968">
        <v>2</v>
      </c>
      <c r="F968" s="218" t="s">
        <v>6175</v>
      </c>
      <c r="G968" t="s">
        <v>2511</v>
      </c>
      <c r="H968" t="s">
        <v>6061</v>
      </c>
      <c r="I968" t="s">
        <v>6062</v>
      </c>
      <c r="J968" t="s">
        <v>225</v>
      </c>
    </row>
    <row r="969" spans="1:10" ht="15">
      <c r="A969" s="217">
        <v>46288</v>
      </c>
      <c r="B969" t="s">
        <v>97</v>
      </c>
      <c r="C969" t="s">
        <v>6088</v>
      </c>
      <c r="D969" t="s">
        <v>2839</v>
      </c>
      <c r="E969">
        <v>1</v>
      </c>
      <c r="F969" s="218" t="s">
        <v>6106</v>
      </c>
      <c r="G969" t="s">
        <v>2511</v>
      </c>
      <c r="H969" t="s">
        <v>6061</v>
      </c>
      <c r="I969" t="s">
        <v>6062</v>
      </c>
      <c r="J969" t="s">
        <v>225</v>
      </c>
    </row>
    <row r="970" spans="1:10" ht="15">
      <c r="A970" s="217">
        <v>46288</v>
      </c>
      <c r="B970" t="s">
        <v>14</v>
      </c>
      <c r="C970" t="s">
        <v>6088</v>
      </c>
      <c r="D970" t="s">
        <v>2959</v>
      </c>
      <c r="E970">
        <v>1</v>
      </c>
      <c r="F970" s="218" t="s">
        <v>2958</v>
      </c>
      <c r="G970" t="s">
        <v>2514</v>
      </c>
      <c r="H970" t="s">
        <v>6063</v>
      </c>
      <c r="I970" t="s">
        <v>6064</v>
      </c>
      <c r="J970" t="s">
        <v>231</v>
      </c>
    </row>
    <row r="971" spans="1:10" ht="15">
      <c r="A971" s="217">
        <v>46288</v>
      </c>
      <c r="B971" t="s">
        <v>14</v>
      </c>
      <c r="C971" t="s">
        <v>6088</v>
      </c>
      <c r="D971" t="s">
        <v>217</v>
      </c>
      <c r="E971">
        <v>1</v>
      </c>
      <c r="F971" s="218" t="s">
        <v>3293</v>
      </c>
      <c r="G971" t="s">
        <v>2511</v>
      </c>
      <c r="H971" t="s">
        <v>6061</v>
      </c>
      <c r="I971" t="s">
        <v>6062</v>
      </c>
      <c r="J971" t="s">
        <v>225</v>
      </c>
    </row>
    <row r="972" spans="1:10" ht="60.75">
      <c r="A972" s="217">
        <v>46288</v>
      </c>
      <c r="B972" t="s">
        <v>7</v>
      </c>
      <c r="C972" t="s">
        <v>6088</v>
      </c>
      <c r="D972" t="s">
        <v>217</v>
      </c>
      <c r="E972">
        <v>4</v>
      </c>
      <c r="F972" s="218" t="s">
        <v>6177</v>
      </c>
      <c r="G972" t="s">
        <v>2511</v>
      </c>
      <c r="H972" t="s">
        <v>6061</v>
      </c>
      <c r="I972" t="s">
        <v>6062</v>
      </c>
      <c r="J972" t="s">
        <v>225</v>
      </c>
    </row>
    <row r="973" spans="1:10" ht="30.75">
      <c r="A973" s="217">
        <v>46288</v>
      </c>
      <c r="B973" t="s">
        <v>4398</v>
      </c>
      <c r="C973" t="s">
        <v>6088</v>
      </c>
      <c r="D973" t="s">
        <v>217</v>
      </c>
      <c r="E973">
        <v>2</v>
      </c>
      <c r="F973" s="218" t="s">
        <v>6178</v>
      </c>
      <c r="G973" t="s">
        <v>2511</v>
      </c>
      <c r="H973" t="s">
        <v>6061</v>
      </c>
      <c r="I973" t="s">
        <v>6062</v>
      </c>
      <c r="J973" t="s">
        <v>225</v>
      </c>
    </row>
    <row r="974" spans="1:10" ht="15">
      <c r="A974" s="217">
        <v>46288</v>
      </c>
      <c r="B974" t="s">
        <v>4398</v>
      </c>
      <c r="C974" t="s">
        <v>6088</v>
      </c>
      <c r="D974" t="s">
        <v>3305</v>
      </c>
      <c r="E974">
        <v>1</v>
      </c>
      <c r="F974" s="218" t="s">
        <v>6179</v>
      </c>
      <c r="G974" t="s">
        <v>2514</v>
      </c>
      <c r="H974" t="s">
        <v>6063</v>
      </c>
      <c r="I974" t="s">
        <v>6064</v>
      </c>
      <c r="J974" t="s">
        <v>231</v>
      </c>
    </row>
    <row r="975" spans="1:10" ht="15">
      <c r="A975" s="217">
        <v>46288</v>
      </c>
      <c r="B975" t="s">
        <v>4398</v>
      </c>
      <c r="C975" t="s">
        <v>6088</v>
      </c>
      <c r="D975" t="s">
        <v>3257</v>
      </c>
      <c r="E975">
        <v>1</v>
      </c>
      <c r="F975" s="218" t="s">
        <v>6180</v>
      </c>
      <c r="G975" t="s">
        <v>2511</v>
      </c>
      <c r="H975" t="s">
        <v>6061</v>
      </c>
      <c r="I975" t="s">
        <v>6062</v>
      </c>
      <c r="J975" t="s">
        <v>225</v>
      </c>
    </row>
    <row r="976" spans="1:10" ht="15">
      <c r="A976" s="217">
        <v>46288</v>
      </c>
      <c r="B976" t="s">
        <v>47</v>
      </c>
      <c r="C976" t="s">
        <v>6088</v>
      </c>
      <c r="D976" t="s">
        <v>3312</v>
      </c>
      <c r="E976">
        <v>1</v>
      </c>
      <c r="F976" s="218" t="s">
        <v>6181</v>
      </c>
      <c r="G976" t="s">
        <v>2511</v>
      </c>
      <c r="H976" t="s">
        <v>6061</v>
      </c>
      <c r="I976" t="s">
        <v>6062</v>
      </c>
      <c r="J976" t="s">
        <v>225</v>
      </c>
    </row>
    <row r="977" spans="1:10" ht="15">
      <c r="A977" s="217">
        <v>46288</v>
      </c>
      <c r="B977" t="s">
        <v>47</v>
      </c>
      <c r="C977" t="s">
        <v>6088</v>
      </c>
      <c r="D977" t="s">
        <v>3315</v>
      </c>
      <c r="E977">
        <v>1</v>
      </c>
      <c r="F977" s="218" t="s">
        <v>6182</v>
      </c>
      <c r="G977" t="s">
        <v>2511</v>
      </c>
      <c r="H977" t="s">
        <v>6061</v>
      </c>
      <c r="I977" t="s">
        <v>6062</v>
      </c>
      <c r="J977" t="s">
        <v>225</v>
      </c>
    </row>
    <row r="978" spans="1:10" ht="60.75">
      <c r="A978" s="217">
        <v>46288</v>
      </c>
      <c r="B978" t="s">
        <v>47</v>
      </c>
      <c r="C978" t="s">
        <v>6088</v>
      </c>
      <c r="D978" t="s">
        <v>217</v>
      </c>
      <c r="E978">
        <v>4</v>
      </c>
      <c r="F978" s="218" t="s">
        <v>6183</v>
      </c>
      <c r="G978" t="s">
        <v>2511</v>
      </c>
      <c r="H978" t="s">
        <v>6061</v>
      </c>
      <c r="I978" t="s">
        <v>6062</v>
      </c>
      <c r="J978" t="s">
        <v>225</v>
      </c>
    </row>
    <row r="979" spans="1:10" ht="45.75">
      <c r="A979" s="217">
        <v>46288</v>
      </c>
      <c r="B979" t="s">
        <v>60</v>
      </c>
      <c r="C979" t="s">
        <v>6088</v>
      </c>
      <c r="D979" t="s">
        <v>217</v>
      </c>
      <c r="E979">
        <v>3</v>
      </c>
      <c r="F979" s="218" t="s">
        <v>6184</v>
      </c>
      <c r="G979" t="s">
        <v>2511</v>
      </c>
      <c r="H979" t="s">
        <v>6061</v>
      </c>
      <c r="I979" t="s">
        <v>6062</v>
      </c>
      <c r="J979" t="s">
        <v>225</v>
      </c>
    </row>
    <row r="980" spans="1:10" ht="60.75">
      <c r="A980" s="217">
        <v>46288</v>
      </c>
      <c r="B980" t="s">
        <v>60</v>
      </c>
      <c r="C980" t="s">
        <v>6088</v>
      </c>
      <c r="D980" t="s">
        <v>2847</v>
      </c>
      <c r="E980">
        <v>4</v>
      </c>
      <c r="F980" s="218" t="s">
        <v>6110</v>
      </c>
      <c r="G980" t="s">
        <v>2511</v>
      </c>
      <c r="H980" t="s">
        <v>6061</v>
      </c>
      <c r="I980" t="s">
        <v>6062</v>
      </c>
      <c r="J980" t="s">
        <v>225</v>
      </c>
    </row>
    <row r="981" spans="1:10" ht="45.75">
      <c r="A981" s="217">
        <v>46288</v>
      </c>
      <c r="B981" t="s">
        <v>54</v>
      </c>
      <c r="C981" t="s">
        <v>6088</v>
      </c>
      <c r="D981" t="s">
        <v>217</v>
      </c>
      <c r="E981">
        <v>3</v>
      </c>
      <c r="F981" s="218" t="s">
        <v>6185</v>
      </c>
      <c r="G981" t="s">
        <v>2511</v>
      </c>
      <c r="H981" t="s">
        <v>6061</v>
      </c>
      <c r="I981" t="s">
        <v>6062</v>
      </c>
      <c r="J981" t="s">
        <v>225</v>
      </c>
    </row>
    <row r="982" spans="1:10" ht="15">
      <c r="A982" s="217">
        <v>46288</v>
      </c>
      <c r="B982" t="s">
        <v>54</v>
      </c>
      <c r="C982" t="s">
        <v>6088</v>
      </c>
      <c r="D982" t="s">
        <v>3312</v>
      </c>
      <c r="E982">
        <v>1</v>
      </c>
      <c r="F982" s="218" t="s">
        <v>6186</v>
      </c>
      <c r="G982" t="s">
        <v>2511</v>
      </c>
      <c r="H982" t="s">
        <v>6061</v>
      </c>
      <c r="I982" t="s">
        <v>6062</v>
      </c>
      <c r="J982" t="s">
        <v>225</v>
      </c>
    </row>
    <row r="983" spans="1:10" ht="15">
      <c r="A983" s="217">
        <v>46288</v>
      </c>
      <c r="B983" t="s">
        <v>54</v>
      </c>
      <c r="C983" t="s">
        <v>6088</v>
      </c>
      <c r="D983" t="s">
        <v>3332</v>
      </c>
      <c r="E983">
        <v>1</v>
      </c>
      <c r="F983" s="218" t="s">
        <v>6187</v>
      </c>
      <c r="G983" t="s">
        <v>2511</v>
      </c>
      <c r="H983" t="s">
        <v>6061</v>
      </c>
      <c r="I983" t="s">
        <v>6062</v>
      </c>
      <c r="J983" t="s">
        <v>225</v>
      </c>
    </row>
    <row r="984" spans="1:10" ht="15">
      <c r="A984" s="217">
        <v>46288</v>
      </c>
      <c r="B984" t="s">
        <v>54</v>
      </c>
      <c r="C984" t="s">
        <v>6088</v>
      </c>
      <c r="D984" t="s">
        <v>3335</v>
      </c>
      <c r="E984">
        <v>1</v>
      </c>
      <c r="F984" s="218" t="s">
        <v>6188</v>
      </c>
      <c r="G984" t="s">
        <v>2511</v>
      </c>
      <c r="H984" t="s">
        <v>6061</v>
      </c>
      <c r="I984" t="s">
        <v>6062</v>
      </c>
      <c r="J984" t="s">
        <v>225</v>
      </c>
    </row>
    <row r="985" spans="1:10" ht="45.75">
      <c r="A985" s="217">
        <v>46288</v>
      </c>
      <c r="B985" t="s">
        <v>54</v>
      </c>
      <c r="C985" t="s">
        <v>6088</v>
      </c>
      <c r="D985" t="s">
        <v>2847</v>
      </c>
      <c r="E985">
        <v>3</v>
      </c>
      <c r="F985" s="218" t="s">
        <v>6111</v>
      </c>
      <c r="G985" t="s">
        <v>2511</v>
      </c>
      <c r="H985" t="s">
        <v>6061</v>
      </c>
      <c r="I985" t="s">
        <v>6062</v>
      </c>
      <c r="J985" t="s">
        <v>225</v>
      </c>
    </row>
    <row r="986" spans="1:10" ht="60.75">
      <c r="A986" s="217">
        <v>46288</v>
      </c>
      <c r="B986" t="s">
        <v>73</v>
      </c>
      <c r="C986" t="s">
        <v>6088</v>
      </c>
      <c r="D986" t="s">
        <v>217</v>
      </c>
      <c r="E986">
        <v>4</v>
      </c>
      <c r="F986" s="218" t="s">
        <v>6192</v>
      </c>
      <c r="G986" t="s">
        <v>2511</v>
      </c>
      <c r="H986" t="s">
        <v>6061</v>
      </c>
      <c r="I986" t="s">
        <v>6062</v>
      </c>
      <c r="J986" t="s">
        <v>225</v>
      </c>
    </row>
    <row r="987" spans="1:10" ht="30.75">
      <c r="A987" s="217">
        <v>46288</v>
      </c>
      <c r="B987" t="s">
        <v>73</v>
      </c>
      <c r="C987" t="s">
        <v>6088</v>
      </c>
      <c r="D987" t="s">
        <v>2847</v>
      </c>
      <c r="E987">
        <v>2</v>
      </c>
      <c r="F987" s="218" t="s">
        <v>6112</v>
      </c>
      <c r="G987" t="s">
        <v>2511</v>
      </c>
      <c r="H987" t="s">
        <v>6061</v>
      </c>
      <c r="I987" t="s">
        <v>6062</v>
      </c>
      <c r="J987" t="s">
        <v>225</v>
      </c>
    </row>
    <row r="988" spans="1:10" ht="30.75">
      <c r="A988" s="217">
        <v>46288</v>
      </c>
      <c r="B988" t="s">
        <v>81</v>
      </c>
      <c r="C988" t="s">
        <v>6088</v>
      </c>
      <c r="D988" t="s">
        <v>217</v>
      </c>
      <c r="E988">
        <v>2</v>
      </c>
      <c r="F988" s="218" t="s">
        <v>6193</v>
      </c>
      <c r="G988" t="s">
        <v>2511</v>
      </c>
      <c r="H988" t="s">
        <v>6061</v>
      </c>
      <c r="I988" t="s">
        <v>6062</v>
      </c>
      <c r="J988" t="s">
        <v>225</v>
      </c>
    </row>
    <row r="989" spans="1:10" ht="45.75">
      <c r="A989" s="217">
        <v>46288</v>
      </c>
      <c r="B989" t="s">
        <v>86</v>
      </c>
      <c r="C989" t="s">
        <v>6088</v>
      </c>
      <c r="D989" t="s">
        <v>217</v>
      </c>
      <c r="E989">
        <v>3</v>
      </c>
      <c r="F989" s="218" t="s">
        <v>6195</v>
      </c>
      <c r="G989" t="s">
        <v>2511</v>
      </c>
      <c r="H989" t="s">
        <v>6061</v>
      </c>
      <c r="I989" t="s">
        <v>6062</v>
      </c>
      <c r="J989" t="s">
        <v>225</v>
      </c>
    </row>
    <row r="990" spans="1:10" ht="15">
      <c r="A990" s="217">
        <v>46288</v>
      </c>
      <c r="B990" t="s">
        <v>86</v>
      </c>
      <c r="C990" t="s">
        <v>6088</v>
      </c>
      <c r="D990" t="s">
        <v>1889</v>
      </c>
      <c r="E990">
        <v>1</v>
      </c>
      <c r="F990" s="218" t="s">
        <v>6147</v>
      </c>
      <c r="G990" t="s">
        <v>2511</v>
      </c>
      <c r="H990" t="s">
        <v>6061</v>
      </c>
      <c r="I990" t="s">
        <v>6062</v>
      </c>
      <c r="J990" t="s">
        <v>225</v>
      </c>
    </row>
    <row r="991" spans="1:10" ht="30.75">
      <c r="A991" s="217">
        <v>46288</v>
      </c>
      <c r="B991" t="s">
        <v>86</v>
      </c>
      <c r="C991" t="s">
        <v>6088</v>
      </c>
      <c r="D991" t="s">
        <v>2847</v>
      </c>
      <c r="E991">
        <v>2</v>
      </c>
      <c r="F991" s="218" t="s">
        <v>6115</v>
      </c>
      <c r="G991" t="s">
        <v>2511</v>
      </c>
      <c r="H991" t="s">
        <v>6061</v>
      </c>
      <c r="I991" t="s">
        <v>6062</v>
      </c>
      <c r="J991" t="s">
        <v>225</v>
      </c>
    </row>
    <row r="992" spans="1:10" ht="15">
      <c r="A992" s="217">
        <v>46288</v>
      </c>
      <c r="B992" t="s">
        <v>87</v>
      </c>
      <c r="C992" t="s">
        <v>6088</v>
      </c>
      <c r="D992" t="s">
        <v>217</v>
      </c>
      <c r="E992">
        <v>1</v>
      </c>
      <c r="F992" s="218" t="s">
        <v>6197</v>
      </c>
      <c r="G992" t="s">
        <v>2511</v>
      </c>
      <c r="H992" t="s">
        <v>6061</v>
      </c>
      <c r="I992" t="s">
        <v>6062</v>
      </c>
      <c r="J992" t="s">
        <v>225</v>
      </c>
    </row>
    <row r="993" spans="1:10" ht="15">
      <c r="A993" s="217">
        <v>46288</v>
      </c>
      <c r="B993" t="s">
        <v>92</v>
      </c>
      <c r="C993" t="s">
        <v>6088</v>
      </c>
      <c r="D993" t="s">
        <v>217</v>
      </c>
      <c r="E993">
        <v>1</v>
      </c>
      <c r="F993" s="218" t="s">
        <v>6198</v>
      </c>
      <c r="G993" t="s">
        <v>2511</v>
      </c>
      <c r="H993" t="s">
        <v>6061</v>
      </c>
      <c r="I993" t="s">
        <v>6062</v>
      </c>
      <c r="J993" t="s">
        <v>225</v>
      </c>
    </row>
    <row r="994" spans="1:10" ht="15">
      <c r="A994" s="217">
        <v>46288</v>
      </c>
      <c r="B994" t="s">
        <v>92</v>
      </c>
      <c r="C994" t="s">
        <v>6088</v>
      </c>
      <c r="D994" t="s">
        <v>3257</v>
      </c>
      <c r="E994">
        <v>1</v>
      </c>
      <c r="F994" s="218" t="s">
        <v>6200</v>
      </c>
      <c r="G994" t="s">
        <v>2511</v>
      </c>
      <c r="H994" t="s">
        <v>6061</v>
      </c>
      <c r="I994" t="s">
        <v>6062</v>
      </c>
      <c r="J994" t="s">
        <v>225</v>
      </c>
    </row>
    <row r="995" spans="1:10" ht="15">
      <c r="A995" s="217">
        <v>46288</v>
      </c>
      <c r="B995" t="s">
        <v>92</v>
      </c>
      <c r="C995" t="s">
        <v>6088</v>
      </c>
      <c r="D995" t="s">
        <v>3373</v>
      </c>
      <c r="E995">
        <v>1</v>
      </c>
      <c r="F995" s="218" t="s">
        <v>6201</v>
      </c>
      <c r="G995" t="s">
        <v>2511</v>
      </c>
      <c r="H995" t="s">
        <v>6061</v>
      </c>
      <c r="I995" t="s">
        <v>6062</v>
      </c>
      <c r="J995" t="s">
        <v>225</v>
      </c>
    </row>
    <row r="996" spans="1:10" ht="15">
      <c r="A996" s="217">
        <v>46288</v>
      </c>
      <c r="B996" t="s">
        <v>92</v>
      </c>
      <c r="C996" t="s">
        <v>6088</v>
      </c>
      <c r="D996" t="s">
        <v>3375</v>
      </c>
      <c r="E996">
        <v>1</v>
      </c>
      <c r="F996" s="218" t="s">
        <v>6202</v>
      </c>
      <c r="G996" t="s">
        <v>2511</v>
      </c>
      <c r="H996" t="s">
        <v>6061</v>
      </c>
      <c r="I996" t="s">
        <v>6062</v>
      </c>
      <c r="J996" t="s">
        <v>225</v>
      </c>
    </row>
    <row r="997" spans="1:10" ht="15">
      <c r="A997" s="217">
        <v>46288</v>
      </c>
      <c r="B997" t="s">
        <v>92</v>
      </c>
      <c r="C997" t="s">
        <v>6088</v>
      </c>
      <c r="D997" t="s">
        <v>3378</v>
      </c>
      <c r="E997">
        <v>1</v>
      </c>
      <c r="F997" s="218" t="s">
        <v>6203</v>
      </c>
      <c r="G997" t="s">
        <v>2511</v>
      </c>
      <c r="H997" t="s">
        <v>6061</v>
      </c>
      <c r="I997" t="s">
        <v>6062</v>
      </c>
      <c r="J997" t="s">
        <v>225</v>
      </c>
    </row>
    <row r="998" spans="1:10" ht="15">
      <c r="A998" s="217">
        <v>46288</v>
      </c>
      <c r="B998" t="s">
        <v>98</v>
      </c>
      <c r="C998" t="s">
        <v>6088</v>
      </c>
      <c r="D998" t="s">
        <v>3382</v>
      </c>
      <c r="E998">
        <v>1</v>
      </c>
      <c r="F998" s="218" t="s">
        <v>6204</v>
      </c>
      <c r="G998" t="s">
        <v>2511</v>
      </c>
      <c r="H998" t="s">
        <v>6061</v>
      </c>
      <c r="I998" t="s">
        <v>6062</v>
      </c>
      <c r="J998" t="s">
        <v>225</v>
      </c>
    </row>
    <row r="999" spans="1:10" ht="30.75">
      <c r="A999" s="217">
        <v>46288</v>
      </c>
      <c r="B999" t="s">
        <v>98</v>
      </c>
      <c r="C999" t="s">
        <v>6088</v>
      </c>
      <c r="D999" t="s">
        <v>2847</v>
      </c>
      <c r="E999">
        <v>2</v>
      </c>
      <c r="F999" s="218" t="s">
        <v>6119</v>
      </c>
      <c r="G999" t="s">
        <v>2511</v>
      </c>
      <c r="H999" t="s">
        <v>6061</v>
      </c>
      <c r="I999" t="s">
        <v>6062</v>
      </c>
      <c r="J999" t="s">
        <v>225</v>
      </c>
    </row>
    <row r="1000" spans="1:10" ht="15">
      <c r="A1000" s="217">
        <v>46288</v>
      </c>
      <c r="B1000" t="s">
        <v>98</v>
      </c>
      <c r="C1000" t="s">
        <v>6088</v>
      </c>
      <c r="D1000" t="s">
        <v>3015</v>
      </c>
      <c r="E1000">
        <v>1</v>
      </c>
      <c r="F1000" s="218" t="s">
        <v>6120</v>
      </c>
      <c r="G1000" t="s">
        <v>2511</v>
      </c>
      <c r="H1000" t="s">
        <v>6061</v>
      </c>
      <c r="I1000" t="s">
        <v>6062</v>
      </c>
      <c r="J1000" t="s">
        <v>225</v>
      </c>
    </row>
    <row r="1001" spans="1:10" ht="15">
      <c r="A1001" s="217">
        <v>46288</v>
      </c>
      <c r="B1001" t="s">
        <v>98</v>
      </c>
      <c r="C1001" t="s">
        <v>6088</v>
      </c>
      <c r="D1001" t="s">
        <v>217</v>
      </c>
      <c r="E1001">
        <v>1</v>
      </c>
      <c r="F1001" s="218" t="s">
        <v>6205</v>
      </c>
      <c r="G1001" t="s">
        <v>2511</v>
      </c>
      <c r="H1001" t="s">
        <v>6061</v>
      </c>
      <c r="I1001" t="s">
        <v>6062</v>
      </c>
      <c r="J1001" t="s">
        <v>225</v>
      </c>
    </row>
    <row r="1002" spans="1:10" ht="15">
      <c r="A1002" s="217">
        <v>46288</v>
      </c>
      <c r="B1002" t="s">
        <v>55</v>
      </c>
      <c r="C1002" t="s">
        <v>2319</v>
      </c>
      <c r="D1002" t="s">
        <v>2844</v>
      </c>
      <c r="E1002">
        <v>1</v>
      </c>
      <c r="F1002" s="218" t="s">
        <v>6090</v>
      </c>
      <c r="G1002" t="s">
        <v>2329</v>
      </c>
      <c r="H1002" t="s">
        <v>5502</v>
      </c>
      <c r="J1002" t="s">
        <v>231</v>
      </c>
    </row>
    <row r="1003" spans="1:10" ht="15">
      <c r="A1003" s="217">
        <v>46288</v>
      </c>
      <c r="B1003" t="s">
        <v>55</v>
      </c>
      <c r="C1003" t="s">
        <v>2319</v>
      </c>
      <c r="D1003" t="s">
        <v>217</v>
      </c>
      <c r="E1003">
        <v>1</v>
      </c>
      <c r="F1003" s="218" t="s">
        <v>6228</v>
      </c>
      <c r="G1003" t="s">
        <v>2329</v>
      </c>
      <c r="H1003" t="s">
        <v>5502</v>
      </c>
      <c r="J1003" t="s">
        <v>231</v>
      </c>
    </row>
    <row r="1004" spans="1:10" ht="30.75">
      <c r="A1004" s="217">
        <v>46288</v>
      </c>
      <c r="B1004" t="s">
        <v>55</v>
      </c>
      <c r="C1004" t="s">
        <v>2319</v>
      </c>
      <c r="D1004" t="s">
        <v>3125</v>
      </c>
      <c r="E1004">
        <v>2</v>
      </c>
      <c r="F1004" s="218" t="s">
        <v>6229</v>
      </c>
      <c r="G1004" t="s">
        <v>2329</v>
      </c>
      <c r="H1004" t="s">
        <v>5502</v>
      </c>
      <c r="J1004" t="s">
        <v>231</v>
      </c>
    </row>
    <row r="1005" spans="1:10" ht="15">
      <c r="A1005" s="217">
        <v>46288</v>
      </c>
      <c r="B1005" t="s">
        <v>70</v>
      </c>
      <c r="C1005" t="s">
        <v>2319</v>
      </c>
      <c r="D1005" t="s">
        <v>2847</v>
      </c>
      <c r="E1005">
        <v>1</v>
      </c>
      <c r="F1005" s="218" t="s">
        <v>6230</v>
      </c>
      <c r="G1005" t="s">
        <v>2329</v>
      </c>
      <c r="H1005" t="s">
        <v>5502</v>
      </c>
      <c r="J1005" t="s">
        <v>231</v>
      </c>
    </row>
    <row r="1006" spans="1:10" ht="30.75">
      <c r="A1006" s="217">
        <v>46288</v>
      </c>
      <c r="B1006" t="s">
        <v>72</v>
      </c>
      <c r="C1006" t="s">
        <v>2319</v>
      </c>
      <c r="D1006" t="s">
        <v>3125</v>
      </c>
      <c r="E1006">
        <v>2</v>
      </c>
      <c r="F1006" s="218" t="s">
        <v>6231</v>
      </c>
      <c r="G1006" t="s">
        <v>2329</v>
      </c>
      <c r="H1006" t="s">
        <v>5502</v>
      </c>
      <c r="J1006" t="s">
        <v>231</v>
      </c>
    </row>
    <row r="1007" spans="1:10" ht="15">
      <c r="A1007" s="217">
        <v>46288</v>
      </c>
      <c r="B1007" t="s">
        <v>72</v>
      </c>
      <c r="C1007" t="s">
        <v>2319</v>
      </c>
      <c r="D1007" t="s">
        <v>217</v>
      </c>
      <c r="E1007">
        <v>1</v>
      </c>
      <c r="F1007" s="218" t="s">
        <v>6232</v>
      </c>
      <c r="G1007" t="s">
        <v>2329</v>
      </c>
      <c r="H1007" t="s">
        <v>5502</v>
      </c>
      <c r="J1007" t="s">
        <v>231</v>
      </c>
    </row>
    <row r="1008" spans="1:10" ht="15">
      <c r="A1008" s="217">
        <v>46288</v>
      </c>
      <c r="B1008" t="s">
        <v>78</v>
      </c>
      <c r="C1008" t="s">
        <v>2319</v>
      </c>
      <c r="D1008" t="s">
        <v>3125</v>
      </c>
      <c r="E1008">
        <v>1</v>
      </c>
      <c r="F1008" s="218" t="s">
        <v>6233</v>
      </c>
      <c r="G1008" t="s">
        <v>2329</v>
      </c>
      <c r="H1008" t="s">
        <v>5502</v>
      </c>
      <c r="J1008" t="s">
        <v>231</v>
      </c>
    </row>
    <row r="1009" spans="1:10" ht="15">
      <c r="A1009" s="217">
        <v>46288</v>
      </c>
      <c r="B1009" t="s">
        <v>78</v>
      </c>
      <c r="C1009" t="s">
        <v>2319</v>
      </c>
      <c r="D1009" t="s">
        <v>217</v>
      </c>
      <c r="E1009">
        <v>1</v>
      </c>
      <c r="F1009" s="218" t="s">
        <v>6234</v>
      </c>
      <c r="G1009" t="s">
        <v>2329</v>
      </c>
      <c r="H1009" t="s">
        <v>5502</v>
      </c>
      <c r="J1009" t="s">
        <v>231</v>
      </c>
    </row>
    <row r="1010" spans="1:10" ht="15">
      <c r="A1010" s="217">
        <v>46288</v>
      </c>
      <c r="B1010" t="s">
        <v>14</v>
      </c>
      <c r="C1010" t="s">
        <v>2319</v>
      </c>
      <c r="D1010" t="s">
        <v>1333</v>
      </c>
      <c r="E1010">
        <v>1</v>
      </c>
      <c r="F1010" t="s">
        <v>6109</v>
      </c>
      <c r="G1010" t="s">
        <v>2329</v>
      </c>
      <c r="H1010" t="s">
        <v>5502</v>
      </c>
      <c r="I1010" s="218"/>
      <c r="J1010" t="s">
        <v>231</v>
      </c>
    </row>
    <row r="1011" spans="1:10" ht="15">
      <c r="A1011" s="217">
        <v>46288</v>
      </c>
      <c r="B1011" t="s">
        <v>14</v>
      </c>
      <c r="C1011" t="s">
        <v>2319</v>
      </c>
      <c r="D1011" t="s">
        <v>2959</v>
      </c>
      <c r="E1011">
        <v>1</v>
      </c>
      <c r="F1011" s="218" t="s">
        <v>2958</v>
      </c>
      <c r="G1011" t="s">
        <v>2329</v>
      </c>
      <c r="H1011" t="s">
        <v>5502</v>
      </c>
      <c r="I1011" s="218"/>
      <c r="J1011" t="s">
        <v>231</v>
      </c>
    </row>
    <row r="1012" spans="1:10" ht="15">
      <c r="A1012" s="217">
        <v>46288</v>
      </c>
      <c r="B1012" t="s">
        <v>14</v>
      </c>
      <c r="C1012" t="s">
        <v>2319</v>
      </c>
      <c r="D1012" t="s">
        <v>3125</v>
      </c>
      <c r="E1012">
        <v>1</v>
      </c>
      <c r="F1012" s="218" t="s">
        <v>6176</v>
      </c>
      <c r="G1012" t="s">
        <v>2329</v>
      </c>
      <c r="H1012" t="s">
        <v>5502</v>
      </c>
      <c r="I1012" s="218"/>
      <c r="J1012" t="s">
        <v>231</v>
      </c>
    </row>
    <row r="1013" spans="1:10" ht="15">
      <c r="A1013" s="217">
        <v>46288</v>
      </c>
      <c r="B1013" t="s">
        <v>14</v>
      </c>
      <c r="C1013" t="s">
        <v>2319</v>
      </c>
      <c r="D1013" t="s">
        <v>217</v>
      </c>
      <c r="E1013">
        <v>1</v>
      </c>
      <c r="F1013" s="218" t="s">
        <v>3293</v>
      </c>
      <c r="G1013" t="s">
        <v>2329</v>
      </c>
      <c r="H1013" t="s">
        <v>5502</v>
      </c>
      <c r="I1013" s="218"/>
      <c r="J1013" t="s">
        <v>231</v>
      </c>
    </row>
    <row r="1014" spans="1:10" ht="60.75">
      <c r="A1014" s="217">
        <v>46288</v>
      </c>
      <c r="B1014" t="s">
        <v>7</v>
      </c>
      <c r="C1014" t="s">
        <v>2319</v>
      </c>
      <c r="D1014" t="s">
        <v>217</v>
      </c>
      <c r="E1014">
        <v>4</v>
      </c>
      <c r="F1014" s="218" t="s">
        <v>6177</v>
      </c>
      <c r="G1014" t="s">
        <v>2329</v>
      </c>
      <c r="H1014" t="s">
        <v>5502</v>
      </c>
      <c r="I1014" s="218"/>
      <c r="J1014" t="s">
        <v>231</v>
      </c>
    </row>
    <row r="1015" spans="1:10" ht="30.75">
      <c r="A1015" s="217">
        <v>46288</v>
      </c>
      <c r="B1015" t="s">
        <v>4398</v>
      </c>
      <c r="C1015" t="s">
        <v>2319</v>
      </c>
      <c r="D1015" t="s">
        <v>217</v>
      </c>
      <c r="E1015">
        <v>2</v>
      </c>
      <c r="F1015" s="218" t="s">
        <v>6178</v>
      </c>
      <c r="G1015" t="s">
        <v>2329</v>
      </c>
      <c r="H1015" t="s">
        <v>5502</v>
      </c>
      <c r="I1015" s="218"/>
      <c r="J1015" t="s">
        <v>231</v>
      </c>
    </row>
    <row r="1016" spans="1:10" ht="15">
      <c r="A1016" s="217">
        <v>46288</v>
      </c>
      <c r="B1016" t="s">
        <v>4398</v>
      </c>
      <c r="C1016" t="s">
        <v>2319</v>
      </c>
      <c r="D1016" t="s">
        <v>3305</v>
      </c>
      <c r="E1016">
        <v>1</v>
      </c>
      <c r="F1016" s="218" t="s">
        <v>6179</v>
      </c>
      <c r="G1016" t="s">
        <v>2329</v>
      </c>
      <c r="H1016" t="s">
        <v>5502</v>
      </c>
      <c r="I1016" s="218"/>
      <c r="J1016" t="s">
        <v>231</v>
      </c>
    </row>
    <row r="1017" spans="1:10" ht="15">
      <c r="A1017" s="217">
        <v>46288</v>
      </c>
      <c r="B1017" t="s">
        <v>4398</v>
      </c>
      <c r="C1017" t="s">
        <v>2319</v>
      </c>
      <c r="D1017" t="s">
        <v>3257</v>
      </c>
      <c r="E1017">
        <v>1</v>
      </c>
      <c r="F1017" s="218" t="s">
        <v>6180</v>
      </c>
      <c r="G1017" t="s">
        <v>2329</v>
      </c>
      <c r="H1017" t="s">
        <v>5502</v>
      </c>
      <c r="I1017" s="218"/>
      <c r="J1017" t="s">
        <v>231</v>
      </c>
    </row>
    <row r="1018" spans="1:10" ht="15">
      <c r="A1018" s="217">
        <v>46288</v>
      </c>
      <c r="B1018" t="s">
        <v>47</v>
      </c>
      <c r="C1018" t="s">
        <v>2319</v>
      </c>
      <c r="D1018" t="s">
        <v>3312</v>
      </c>
      <c r="E1018">
        <v>1</v>
      </c>
      <c r="F1018" s="218" t="s">
        <v>6181</v>
      </c>
      <c r="G1018" t="s">
        <v>2329</v>
      </c>
      <c r="H1018" t="s">
        <v>5502</v>
      </c>
      <c r="I1018" s="218"/>
      <c r="J1018" t="s">
        <v>231</v>
      </c>
    </row>
    <row r="1019" spans="1:10" ht="15">
      <c r="A1019" s="217">
        <v>46288</v>
      </c>
      <c r="B1019" t="s">
        <v>47</v>
      </c>
      <c r="C1019" t="s">
        <v>2319</v>
      </c>
      <c r="D1019" t="s">
        <v>3315</v>
      </c>
      <c r="E1019">
        <v>1</v>
      </c>
      <c r="F1019" s="218" t="s">
        <v>6182</v>
      </c>
      <c r="G1019" t="s">
        <v>2329</v>
      </c>
      <c r="H1019" t="s">
        <v>5502</v>
      </c>
      <c r="I1019" s="218"/>
      <c r="J1019" t="s">
        <v>231</v>
      </c>
    </row>
    <row r="1020" spans="1:10" ht="60.75">
      <c r="A1020" s="217">
        <v>46288</v>
      </c>
      <c r="B1020" t="s">
        <v>47</v>
      </c>
      <c r="C1020" t="s">
        <v>2319</v>
      </c>
      <c r="D1020" t="s">
        <v>217</v>
      </c>
      <c r="E1020">
        <v>4</v>
      </c>
      <c r="F1020" s="218" t="s">
        <v>6183</v>
      </c>
      <c r="G1020" t="s">
        <v>2329</v>
      </c>
      <c r="H1020" t="s">
        <v>5502</v>
      </c>
      <c r="I1020" s="218"/>
      <c r="J1020" t="s">
        <v>231</v>
      </c>
    </row>
    <row r="1021" spans="1:10" ht="45.75">
      <c r="A1021" s="217">
        <v>46288</v>
      </c>
      <c r="B1021" t="s">
        <v>60</v>
      </c>
      <c r="C1021" t="s">
        <v>2319</v>
      </c>
      <c r="D1021" t="s">
        <v>217</v>
      </c>
      <c r="E1021">
        <v>3</v>
      </c>
      <c r="F1021" s="218" t="s">
        <v>6184</v>
      </c>
      <c r="G1021" t="s">
        <v>2329</v>
      </c>
      <c r="H1021" t="s">
        <v>5502</v>
      </c>
      <c r="I1021" s="218"/>
      <c r="J1021" t="s">
        <v>231</v>
      </c>
    </row>
    <row r="1022" spans="1:10" ht="60.75">
      <c r="A1022" s="217">
        <v>46288</v>
      </c>
      <c r="B1022" t="s">
        <v>60</v>
      </c>
      <c r="C1022" t="s">
        <v>2319</v>
      </c>
      <c r="D1022" t="s">
        <v>2847</v>
      </c>
      <c r="E1022">
        <v>4</v>
      </c>
      <c r="F1022" s="218" t="s">
        <v>6110</v>
      </c>
      <c r="G1022" t="s">
        <v>2329</v>
      </c>
      <c r="H1022" t="s">
        <v>5502</v>
      </c>
      <c r="I1022" s="218"/>
      <c r="J1022" t="s">
        <v>231</v>
      </c>
    </row>
    <row r="1023" spans="1:10" ht="45.75">
      <c r="A1023" s="217">
        <v>46288</v>
      </c>
      <c r="B1023" t="s">
        <v>54</v>
      </c>
      <c r="C1023" t="s">
        <v>2319</v>
      </c>
      <c r="D1023" t="s">
        <v>217</v>
      </c>
      <c r="E1023">
        <v>3</v>
      </c>
      <c r="F1023" s="218" t="s">
        <v>6185</v>
      </c>
      <c r="G1023" t="s">
        <v>2329</v>
      </c>
      <c r="H1023" t="s">
        <v>5502</v>
      </c>
      <c r="I1023" s="218"/>
      <c r="J1023" t="s">
        <v>231</v>
      </c>
    </row>
    <row r="1024" spans="1:10" ht="15">
      <c r="A1024" s="217">
        <v>46288</v>
      </c>
      <c r="B1024" t="s">
        <v>54</v>
      </c>
      <c r="C1024" t="s">
        <v>2319</v>
      </c>
      <c r="D1024" t="s">
        <v>3312</v>
      </c>
      <c r="E1024">
        <v>1</v>
      </c>
      <c r="F1024" s="218" t="s">
        <v>6186</v>
      </c>
      <c r="G1024" t="s">
        <v>2329</v>
      </c>
      <c r="H1024" t="s">
        <v>5502</v>
      </c>
      <c r="I1024" s="218"/>
      <c r="J1024" t="s">
        <v>231</v>
      </c>
    </row>
    <row r="1025" spans="1:10" ht="15">
      <c r="A1025" s="217">
        <v>46288</v>
      </c>
      <c r="B1025" t="s">
        <v>54</v>
      </c>
      <c r="C1025" t="s">
        <v>2319</v>
      </c>
      <c r="D1025" t="s">
        <v>3332</v>
      </c>
      <c r="E1025">
        <v>1</v>
      </c>
      <c r="F1025" s="218" t="s">
        <v>6187</v>
      </c>
      <c r="G1025" t="s">
        <v>2329</v>
      </c>
      <c r="H1025" t="s">
        <v>5502</v>
      </c>
      <c r="I1025" s="218"/>
      <c r="J1025" t="s">
        <v>231</v>
      </c>
    </row>
    <row r="1026" spans="1:10" ht="15">
      <c r="A1026" s="217">
        <v>46288</v>
      </c>
      <c r="B1026" t="s">
        <v>54</v>
      </c>
      <c r="C1026" t="s">
        <v>2319</v>
      </c>
      <c r="D1026" t="s">
        <v>3335</v>
      </c>
      <c r="E1026">
        <v>1</v>
      </c>
      <c r="F1026" s="218" t="s">
        <v>6188</v>
      </c>
      <c r="G1026" t="s">
        <v>2329</v>
      </c>
      <c r="H1026" t="s">
        <v>5502</v>
      </c>
      <c r="I1026" s="218"/>
      <c r="J1026" t="s">
        <v>231</v>
      </c>
    </row>
    <row r="1027" spans="1:10" ht="45.75">
      <c r="A1027" s="217">
        <v>46288</v>
      </c>
      <c r="B1027" t="s">
        <v>54</v>
      </c>
      <c r="C1027" t="s">
        <v>2319</v>
      </c>
      <c r="D1027" t="s">
        <v>2847</v>
      </c>
      <c r="E1027">
        <v>3</v>
      </c>
      <c r="F1027" s="218" t="s">
        <v>6111</v>
      </c>
      <c r="G1027" t="s">
        <v>2329</v>
      </c>
      <c r="H1027" t="s">
        <v>5502</v>
      </c>
      <c r="I1027" s="218"/>
      <c r="J1027" t="s">
        <v>231</v>
      </c>
    </row>
    <row r="1028" spans="1:10" ht="15">
      <c r="A1028" s="217">
        <v>46288</v>
      </c>
      <c r="B1028" t="s">
        <v>54</v>
      </c>
      <c r="C1028" t="s">
        <v>2319</v>
      </c>
      <c r="D1028" t="s">
        <v>3125</v>
      </c>
      <c r="E1028">
        <v>1</v>
      </c>
      <c r="F1028" s="218" t="s">
        <v>6189</v>
      </c>
      <c r="G1028" t="s">
        <v>2329</v>
      </c>
      <c r="H1028" t="s">
        <v>5502</v>
      </c>
      <c r="I1028" s="218"/>
      <c r="J1028" t="s">
        <v>231</v>
      </c>
    </row>
    <row r="1029" spans="1:10" ht="45.75">
      <c r="A1029" s="217">
        <v>46288</v>
      </c>
      <c r="B1029" t="s">
        <v>73</v>
      </c>
      <c r="C1029" t="s">
        <v>2319</v>
      </c>
      <c r="D1029" t="s">
        <v>3125</v>
      </c>
      <c r="E1029">
        <v>3</v>
      </c>
      <c r="F1029" s="218" t="s">
        <v>6191</v>
      </c>
      <c r="G1029" t="s">
        <v>2329</v>
      </c>
      <c r="H1029" t="s">
        <v>5502</v>
      </c>
      <c r="I1029" s="218"/>
      <c r="J1029" t="s">
        <v>231</v>
      </c>
    </row>
    <row r="1030" spans="1:10" ht="15">
      <c r="A1030" s="217">
        <v>46288</v>
      </c>
      <c r="B1030" t="s">
        <v>73</v>
      </c>
      <c r="C1030" t="s">
        <v>2319</v>
      </c>
      <c r="D1030" t="s">
        <v>3106</v>
      </c>
      <c r="E1030">
        <v>1</v>
      </c>
      <c r="F1030" s="218" t="s">
        <v>6144</v>
      </c>
      <c r="G1030" t="s">
        <v>2329</v>
      </c>
      <c r="H1030" t="s">
        <v>5502</v>
      </c>
      <c r="I1030" s="218"/>
      <c r="J1030" t="s">
        <v>231</v>
      </c>
    </row>
    <row r="1031" spans="1:10" ht="60.75">
      <c r="A1031" s="217">
        <v>46288</v>
      </c>
      <c r="B1031" t="s">
        <v>73</v>
      </c>
      <c r="C1031" t="s">
        <v>2319</v>
      </c>
      <c r="D1031" t="s">
        <v>217</v>
      </c>
      <c r="E1031">
        <v>4</v>
      </c>
      <c r="F1031" s="218" t="s">
        <v>6192</v>
      </c>
      <c r="G1031" t="s">
        <v>2329</v>
      </c>
      <c r="H1031" t="s">
        <v>5502</v>
      </c>
      <c r="I1031" s="218"/>
      <c r="J1031" t="s">
        <v>231</v>
      </c>
    </row>
    <row r="1032" spans="1:10" ht="30.75">
      <c r="A1032" s="217">
        <v>46288</v>
      </c>
      <c r="B1032" t="s">
        <v>73</v>
      </c>
      <c r="C1032" t="s">
        <v>2319</v>
      </c>
      <c r="D1032" t="s">
        <v>2847</v>
      </c>
      <c r="E1032">
        <v>2</v>
      </c>
      <c r="F1032" s="218" t="s">
        <v>6112</v>
      </c>
      <c r="G1032" t="s">
        <v>2329</v>
      </c>
      <c r="H1032" t="s">
        <v>5502</v>
      </c>
      <c r="I1032" s="218"/>
      <c r="J1032" t="s">
        <v>231</v>
      </c>
    </row>
    <row r="1033" spans="1:10" ht="30.75">
      <c r="A1033" s="217">
        <v>46288</v>
      </c>
      <c r="B1033" t="s">
        <v>81</v>
      </c>
      <c r="C1033" t="s">
        <v>2319</v>
      </c>
      <c r="D1033" t="s">
        <v>217</v>
      </c>
      <c r="E1033">
        <v>2</v>
      </c>
      <c r="F1033" s="218" t="s">
        <v>6193</v>
      </c>
      <c r="G1033" t="s">
        <v>2329</v>
      </c>
      <c r="H1033" t="s">
        <v>5502</v>
      </c>
      <c r="J1033" t="s">
        <v>231</v>
      </c>
    </row>
    <row r="1034" spans="1:10" ht="15">
      <c r="A1034" s="217">
        <v>46288</v>
      </c>
      <c r="B1034" t="s">
        <v>86</v>
      </c>
      <c r="C1034" t="s">
        <v>2319</v>
      </c>
      <c r="D1034" t="s">
        <v>3125</v>
      </c>
      <c r="E1034">
        <v>1</v>
      </c>
      <c r="F1034" s="218" t="s">
        <v>6194</v>
      </c>
      <c r="G1034" t="s">
        <v>2329</v>
      </c>
      <c r="H1034" t="s">
        <v>5502</v>
      </c>
      <c r="J1034" t="s">
        <v>231</v>
      </c>
    </row>
    <row r="1035" spans="1:10" ht="45.75">
      <c r="A1035" s="217">
        <v>46288</v>
      </c>
      <c r="B1035" t="s">
        <v>86</v>
      </c>
      <c r="C1035" t="s">
        <v>2319</v>
      </c>
      <c r="D1035" t="s">
        <v>217</v>
      </c>
      <c r="E1035">
        <v>3</v>
      </c>
      <c r="F1035" s="218" t="s">
        <v>6195</v>
      </c>
      <c r="G1035" t="s">
        <v>2329</v>
      </c>
      <c r="H1035" t="s">
        <v>5502</v>
      </c>
      <c r="J1035" t="s">
        <v>231</v>
      </c>
    </row>
    <row r="1036" spans="1:10" ht="15">
      <c r="A1036" s="217">
        <v>46288</v>
      </c>
      <c r="B1036" t="s">
        <v>86</v>
      </c>
      <c r="C1036" t="s">
        <v>2319</v>
      </c>
      <c r="D1036" t="s">
        <v>1889</v>
      </c>
      <c r="E1036">
        <v>1</v>
      </c>
      <c r="F1036" s="218" t="s">
        <v>6147</v>
      </c>
      <c r="G1036" t="s">
        <v>2329</v>
      </c>
      <c r="H1036" t="s">
        <v>5502</v>
      </c>
      <c r="J1036" t="s">
        <v>231</v>
      </c>
    </row>
    <row r="1037" spans="1:10" ht="30.75">
      <c r="A1037" s="217">
        <v>46288</v>
      </c>
      <c r="B1037" t="s">
        <v>86</v>
      </c>
      <c r="C1037" t="s">
        <v>2319</v>
      </c>
      <c r="D1037" t="s">
        <v>2847</v>
      </c>
      <c r="E1037">
        <v>2</v>
      </c>
      <c r="F1037" s="218" t="s">
        <v>6115</v>
      </c>
      <c r="G1037" t="s">
        <v>2329</v>
      </c>
      <c r="H1037" t="s">
        <v>5502</v>
      </c>
      <c r="J1037" t="s">
        <v>231</v>
      </c>
    </row>
    <row r="1038" spans="1:10" ht="15">
      <c r="A1038" s="217">
        <v>46288</v>
      </c>
      <c r="B1038" t="s">
        <v>87</v>
      </c>
      <c r="C1038" t="s">
        <v>2319</v>
      </c>
      <c r="D1038" t="s">
        <v>3125</v>
      </c>
      <c r="E1038">
        <v>1</v>
      </c>
      <c r="F1038" s="218" t="s">
        <v>6196</v>
      </c>
      <c r="G1038" t="s">
        <v>2329</v>
      </c>
      <c r="H1038" t="s">
        <v>5502</v>
      </c>
      <c r="J1038" t="s">
        <v>231</v>
      </c>
    </row>
    <row r="1039" spans="1:10" ht="15">
      <c r="A1039" s="217">
        <v>46288</v>
      </c>
      <c r="B1039" t="s">
        <v>87</v>
      </c>
      <c r="C1039" t="s">
        <v>2319</v>
      </c>
      <c r="D1039" t="s">
        <v>217</v>
      </c>
      <c r="E1039">
        <v>1</v>
      </c>
      <c r="F1039" s="218" t="s">
        <v>6197</v>
      </c>
      <c r="G1039" t="s">
        <v>2329</v>
      </c>
      <c r="H1039" t="s">
        <v>5502</v>
      </c>
      <c r="J1039" t="s">
        <v>231</v>
      </c>
    </row>
    <row r="1040" spans="1:10" ht="15">
      <c r="A1040" s="217">
        <v>46288</v>
      </c>
      <c r="B1040" t="s">
        <v>92</v>
      </c>
      <c r="C1040" t="s">
        <v>2319</v>
      </c>
      <c r="D1040" t="s">
        <v>217</v>
      </c>
      <c r="E1040">
        <v>1</v>
      </c>
      <c r="F1040" s="218" t="s">
        <v>6198</v>
      </c>
      <c r="G1040" t="s">
        <v>2329</v>
      </c>
      <c r="H1040" t="s">
        <v>5502</v>
      </c>
      <c r="J1040" t="s">
        <v>231</v>
      </c>
    </row>
    <row r="1041" spans="1:10" ht="15">
      <c r="A1041" s="217">
        <v>46288</v>
      </c>
      <c r="B1041" t="s">
        <v>92</v>
      </c>
      <c r="C1041" t="s">
        <v>2319</v>
      </c>
      <c r="D1041" t="s">
        <v>3125</v>
      </c>
      <c r="E1041">
        <v>1</v>
      </c>
      <c r="F1041" s="218" t="s">
        <v>6199</v>
      </c>
      <c r="G1041" t="s">
        <v>2329</v>
      </c>
      <c r="H1041" t="s">
        <v>5502</v>
      </c>
      <c r="J1041" t="s">
        <v>231</v>
      </c>
    </row>
    <row r="1042" spans="1:10" ht="15">
      <c r="A1042" s="217">
        <v>46288</v>
      </c>
      <c r="B1042" t="s">
        <v>92</v>
      </c>
      <c r="C1042" t="s">
        <v>2319</v>
      </c>
      <c r="D1042" t="s">
        <v>3002</v>
      </c>
      <c r="E1042">
        <v>1</v>
      </c>
      <c r="F1042" s="218" t="s">
        <v>6117</v>
      </c>
      <c r="G1042" t="s">
        <v>2329</v>
      </c>
      <c r="H1042" t="s">
        <v>5502</v>
      </c>
      <c r="J1042" t="s">
        <v>231</v>
      </c>
    </row>
    <row r="1043" spans="1:10" ht="15">
      <c r="A1043" s="217">
        <v>46288</v>
      </c>
      <c r="B1043" t="s">
        <v>92</v>
      </c>
      <c r="C1043" t="s">
        <v>2319</v>
      </c>
      <c r="D1043" t="s">
        <v>3257</v>
      </c>
      <c r="E1043">
        <v>1</v>
      </c>
      <c r="F1043" s="218" t="s">
        <v>6200</v>
      </c>
      <c r="G1043" t="s">
        <v>2329</v>
      </c>
      <c r="H1043" t="s">
        <v>5502</v>
      </c>
      <c r="J1043" t="s">
        <v>231</v>
      </c>
    </row>
    <row r="1044" spans="1:10" ht="15">
      <c r="A1044" s="217">
        <v>46288</v>
      </c>
      <c r="B1044" t="s">
        <v>92</v>
      </c>
      <c r="C1044" t="s">
        <v>2319</v>
      </c>
      <c r="D1044" t="s">
        <v>3373</v>
      </c>
      <c r="E1044">
        <v>1</v>
      </c>
      <c r="F1044" s="218" t="s">
        <v>6201</v>
      </c>
      <c r="G1044" t="s">
        <v>2329</v>
      </c>
      <c r="H1044" t="s">
        <v>5502</v>
      </c>
      <c r="J1044" t="s">
        <v>231</v>
      </c>
    </row>
    <row r="1045" spans="1:10" ht="15">
      <c r="A1045" s="217">
        <v>46288</v>
      </c>
      <c r="B1045" t="s">
        <v>92</v>
      </c>
      <c r="C1045" t="s">
        <v>2319</v>
      </c>
      <c r="D1045" t="s">
        <v>3375</v>
      </c>
      <c r="E1045">
        <v>1</v>
      </c>
      <c r="F1045" s="218" t="s">
        <v>6202</v>
      </c>
      <c r="G1045" t="s">
        <v>2329</v>
      </c>
      <c r="H1045" t="s">
        <v>5502</v>
      </c>
      <c r="J1045" t="s">
        <v>231</v>
      </c>
    </row>
    <row r="1046" spans="1:10" ht="15">
      <c r="A1046" s="217">
        <v>46288</v>
      </c>
      <c r="B1046" t="s">
        <v>92</v>
      </c>
      <c r="C1046" t="s">
        <v>2319</v>
      </c>
      <c r="D1046" t="s">
        <v>3378</v>
      </c>
      <c r="E1046">
        <v>1</v>
      </c>
      <c r="F1046" s="218" t="s">
        <v>6203</v>
      </c>
      <c r="G1046" t="s">
        <v>2329</v>
      </c>
      <c r="H1046" t="s">
        <v>5502</v>
      </c>
      <c r="J1046" t="s">
        <v>231</v>
      </c>
    </row>
    <row r="1047" spans="1:10" ht="15">
      <c r="A1047" s="217">
        <v>46288</v>
      </c>
      <c r="B1047" t="s">
        <v>98</v>
      </c>
      <c r="C1047" t="s">
        <v>2319</v>
      </c>
      <c r="D1047" t="s">
        <v>3382</v>
      </c>
      <c r="E1047">
        <v>1</v>
      </c>
      <c r="F1047" s="218" t="s">
        <v>6204</v>
      </c>
      <c r="G1047" t="s">
        <v>2329</v>
      </c>
      <c r="H1047" t="s">
        <v>5502</v>
      </c>
      <c r="J1047" t="s">
        <v>231</v>
      </c>
    </row>
    <row r="1048" spans="1:10" ht="30.75">
      <c r="A1048" s="217">
        <v>46288</v>
      </c>
      <c r="B1048" t="s">
        <v>98</v>
      </c>
      <c r="C1048" t="s">
        <v>2319</v>
      </c>
      <c r="D1048" t="s">
        <v>2847</v>
      </c>
      <c r="E1048">
        <v>2</v>
      </c>
      <c r="F1048" s="218" t="s">
        <v>6119</v>
      </c>
      <c r="G1048" t="s">
        <v>2329</v>
      </c>
      <c r="H1048" t="s">
        <v>5502</v>
      </c>
      <c r="J1048" t="s">
        <v>231</v>
      </c>
    </row>
    <row r="1049" spans="1:10" ht="15">
      <c r="A1049" s="217">
        <v>46288</v>
      </c>
      <c r="B1049" t="s">
        <v>98</v>
      </c>
      <c r="C1049" t="s">
        <v>2319</v>
      </c>
      <c r="D1049" t="s">
        <v>3015</v>
      </c>
      <c r="E1049">
        <v>1</v>
      </c>
      <c r="F1049" s="218" t="s">
        <v>6120</v>
      </c>
      <c r="G1049" t="s">
        <v>2329</v>
      </c>
      <c r="H1049" t="s">
        <v>5502</v>
      </c>
      <c r="J1049" t="s">
        <v>231</v>
      </c>
    </row>
    <row r="1050" spans="1:10" ht="15">
      <c r="A1050" s="217">
        <v>46288</v>
      </c>
      <c r="B1050" t="s">
        <v>98</v>
      </c>
      <c r="C1050" t="s">
        <v>2319</v>
      </c>
      <c r="D1050" t="s">
        <v>217</v>
      </c>
      <c r="E1050">
        <v>1</v>
      </c>
      <c r="F1050" s="218" t="s">
        <v>6205</v>
      </c>
      <c r="G1050" t="s">
        <v>2329</v>
      </c>
      <c r="H1050" t="s">
        <v>5502</v>
      </c>
      <c r="J1050" t="s">
        <v>231</v>
      </c>
    </row>
    <row r="1051" spans="1:10" ht="45.75">
      <c r="A1051" s="217">
        <v>46290</v>
      </c>
      <c r="B1051" t="s">
        <v>55</v>
      </c>
      <c r="C1051" t="s">
        <v>6088</v>
      </c>
      <c r="D1051" t="s">
        <v>2839</v>
      </c>
      <c r="E1051">
        <v>1</v>
      </c>
      <c r="F1051" s="218" t="s">
        <v>6089</v>
      </c>
      <c r="G1051" t="s">
        <v>2821</v>
      </c>
      <c r="H1051" t="s">
        <v>6235</v>
      </c>
      <c r="I1051" s="218" t="s">
        <v>6236</v>
      </c>
      <c r="J1051" t="s">
        <v>139</v>
      </c>
    </row>
    <row r="1052" spans="1:10" ht="76.5">
      <c r="A1052" s="217">
        <v>46290</v>
      </c>
      <c r="B1052" t="s">
        <v>55</v>
      </c>
      <c r="C1052" t="s">
        <v>6088</v>
      </c>
      <c r="D1052" t="s">
        <v>2847</v>
      </c>
      <c r="E1052">
        <v>5</v>
      </c>
      <c r="F1052" s="218" t="s">
        <v>6091</v>
      </c>
      <c r="G1052" t="s">
        <v>2821</v>
      </c>
      <c r="H1052" t="s">
        <v>6235</v>
      </c>
      <c r="I1052" s="218" t="s">
        <v>6236</v>
      </c>
      <c r="J1052" t="s">
        <v>139</v>
      </c>
    </row>
    <row r="1053" spans="1:10" ht="45.75">
      <c r="A1053" s="217">
        <v>46290</v>
      </c>
      <c r="B1053" t="s">
        <v>55</v>
      </c>
      <c r="C1053" t="s">
        <v>6088</v>
      </c>
      <c r="D1053" t="s">
        <v>2854</v>
      </c>
      <c r="E1053">
        <v>3</v>
      </c>
      <c r="F1053" s="218" t="s">
        <v>6093</v>
      </c>
      <c r="G1053" t="s">
        <v>2821</v>
      </c>
      <c r="H1053" t="s">
        <v>6235</v>
      </c>
      <c r="I1053" s="218" t="s">
        <v>6236</v>
      </c>
      <c r="J1053" t="s">
        <v>139</v>
      </c>
    </row>
    <row r="1054" spans="1:10" ht="45.75">
      <c r="A1054" s="217">
        <v>46290</v>
      </c>
      <c r="B1054" t="s">
        <v>70</v>
      </c>
      <c r="C1054" t="s">
        <v>6088</v>
      </c>
      <c r="D1054" t="s">
        <v>2847</v>
      </c>
      <c r="E1054">
        <v>3</v>
      </c>
      <c r="F1054" s="218" t="s">
        <v>6095</v>
      </c>
      <c r="G1054" t="s">
        <v>2821</v>
      </c>
      <c r="H1054" t="s">
        <v>6235</v>
      </c>
      <c r="I1054" s="218" t="s">
        <v>6236</v>
      </c>
      <c r="J1054" t="s">
        <v>139</v>
      </c>
    </row>
    <row r="1055" spans="1:10" ht="45.75">
      <c r="A1055" s="217">
        <v>46290</v>
      </c>
      <c r="B1055" t="s">
        <v>70</v>
      </c>
      <c r="C1055" t="s">
        <v>6088</v>
      </c>
      <c r="D1055" t="s">
        <v>2893</v>
      </c>
      <c r="E1055">
        <v>1</v>
      </c>
      <c r="F1055" s="218" t="s">
        <v>6096</v>
      </c>
      <c r="G1055" t="s">
        <v>2821</v>
      </c>
      <c r="H1055" t="s">
        <v>6235</v>
      </c>
      <c r="I1055" s="218" t="s">
        <v>6236</v>
      </c>
      <c r="J1055" t="s">
        <v>139</v>
      </c>
    </row>
    <row r="1056" spans="1:10" ht="45.75">
      <c r="A1056" s="217">
        <v>46290</v>
      </c>
      <c r="B1056" t="s">
        <v>70</v>
      </c>
      <c r="C1056" t="s">
        <v>6088</v>
      </c>
      <c r="D1056" t="s">
        <v>2854</v>
      </c>
      <c r="E1056">
        <v>3</v>
      </c>
      <c r="F1056" s="218" t="s">
        <v>6099</v>
      </c>
      <c r="G1056" t="s">
        <v>2821</v>
      </c>
      <c r="H1056" t="s">
        <v>6235</v>
      </c>
      <c r="I1056" s="218" t="s">
        <v>6236</v>
      </c>
      <c r="J1056" t="s">
        <v>139</v>
      </c>
    </row>
    <row r="1057" spans="1:10" ht="45.75">
      <c r="A1057" s="217">
        <v>46290</v>
      </c>
      <c r="B1057" t="s">
        <v>106</v>
      </c>
      <c r="C1057" t="s">
        <v>6088</v>
      </c>
      <c r="D1057" t="s">
        <v>2847</v>
      </c>
      <c r="E1057">
        <v>2</v>
      </c>
      <c r="F1057" s="218" t="s">
        <v>6100</v>
      </c>
      <c r="G1057" t="s">
        <v>2821</v>
      </c>
      <c r="H1057" t="s">
        <v>6235</v>
      </c>
      <c r="I1057" s="218" t="s">
        <v>6236</v>
      </c>
      <c r="J1057" t="s">
        <v>139</v>
      </c>
    </row>
    <row r="1058" spans="1:10" ht="45.75">
      <c r="A1058" s="217">
        <v>46290</v>
      </c>
      <c r="B1058" t="s">
        <v>106</v>
      </c>
      <c r="C1058" t="s">
        <v>6088</v>
      </c>
      <c r="D1058" t="s">
        <v>2893</v>
      </c>
      <c r="E1058">
        <v>1</v>
      </c>
      <c r="F1058" s="218" t="s">
        <v>6101</v>
      </c>
      <c r="G1058" t="s">
        <v>2821</v>
      </c>
      <c r="H1058" t="s">
        <v>6235</v>
      </c>
      <c r="I1058" s="218" t="s">
        <v>6236</v>
      </c>
      <c r="J1058" t="s">
        <v>139</v>
      </c>
    </row>
    <row r="1059" spans="1:10" ht="45.75">
      <c r="A1059" s="217">
        <v>46290</v>
      </c>
      <c r="B1059" t="s">
        <v>72</v>
      </c>
      <c r="C1059" t="s">
        <v>6088</v>
      </c>
      <c r="D1059" t="s">
        <v>2893</v>
      </c>
      <c r="E1059">
        <v>1</v>
      </c>
      <c r="F1059" s="218" t="s">
        <v>6103</v>
      </c>
      <c r="G1059" t="s">
        <v>2821</v>
      </c>
      <c r="H1059" t="s">
        <v>6235</v>
      </c>
      <c r="I1059" s="218" t="s">
        <v>6236</v>
      </c>
      <c r="J1059" t="s">
        <v>139</v>
      </c>
    </row>
    <row r="1060" spans="1:10" ht="45.75">
      <c r="A1060" s="217">
        <v>46290</v>
      </c>
      <c r="B1060" t="s">
        <v>72</v>
      </c>
      <c r="C1060" t="s">
        <v>6088</v>
      </c>
      <c r="D1060" t="s">
        <v>2922</v>
      </c>
      <c r="E1060">
        <v>1</v>
      </c>
      <c r="F1060" s="218" t="s">
        <v>6104</v>
      </c>
      <c r="G1060" t="s">
        <v>2821</v>
      </c>
      <c r="H1060" t="s">
        <v>6235</v>
      </c>
      <c r="I1060" s="218" t="s">
        <v>6236</v>
      </c>
      <c r="J1060" t="s">
        <v>139</v>
      </c>
    </row>
    <row r="1061" spans="1:10" ht="45.75">
      <c r="A1061" s="217">
        <v>46290</v>
      </c>
      <c r="B1061" t="s">
        <v>72</v>
      </c>
      <c r="C1061" t="s">
        <v>6088</v>
      </c>
      <c r="D1061" t="s">
        <v>2847</v>
      </c>
      <c r="E1061">
        <v>1</v>
      </c>
      <c r="F1061" s="218" t="s">
        <v>6105</v>
      </c>
      <c r="G1061" t="s">
        <v>2821</v>
      </c>
      <c r="H1061" t="s">
        <v>6235</v>
      </c>
      <c r="I1061" s="218" t="s">
        <v>6236</v>
      </c>
      <c r="J1061" t="s">
        <v>139</v>
      </c>
    </row>
    <row r="1062" spans="1:10" ht="45.75">
      <c r="A1062" s="217">
        <v>46290</v>
      </c>
      <c r="B1062" t="s">
        <v>97</v>
      </c>
      <c r="C1062" t="s">
        <v>6088</v>
      </c>
      <c r="D1062" t="s">
        <v>2839</v>
      </c>
      <c r="E1062">
        <v>1</v>
      </c>
      <c r="F1062" s="218" t="s">
        <v>6106</v>
      </c>
      <c r="G1062" t="s">
        <v>2821</v>
      </c>
      <c r="H1062" t="s">
        <v>6235</v>
      </c>
      <c r="I1062" s="218" t="s">
        <v>6236</v>
      </c>
      <c r="J1062" t="s">
        <v>139</v>
      </c>
    </row>
    <row r="1063" spans="1:10" ht="45.75">
      <c r="A1063" s="217">
        <v>46290</v>
      </c>
      <c r="B1063" t="s">
        <v>14</v>
      </c>
      <c r="C1063" t="s">
        <v>6088</v>
      </c>
      <c r="D1063" t="s">
        <v>2854</v>
      </c>
      <c r="E1063">
        <v>1</v>
      </c>
      <c r="F1063" s="218" t="s">
        <v>6108</v>
      </c>
      <c r="G1063" t="s">
        <v>2821</v>
      </c>
      <c r="H1063" t="s">
        <v>6235</v>
      </c>
      <c r="I1063" s="218" t="s">
        <v>6236</v>
      </c>
      <c r="J1063" t="s">
        <v>139</v>
      </c>
    </row>
    <row r="1064" spans="1:10" ht="60.75">
      <c r="A1064" s="217">
        <v>46290</v>
      </c>
      <c r="B1064" t="s">
        <v>60</v>
      </c>
      <c r="C1064" t="s">
        <v>6088</v>
      </c>
      <c r="D1064" t="s">
        <v>2847</v>
      </c>
      <c r="E1064">
        <v>4</v>
      </c>
      <c r="F1064" s="218" t="s">
        <v>6110</v>
      </c>
      <c r="G1064" t="s">
        <v>2821</v>
      </c>
      <c r="H1064" t="s">
        <v>6235</v>
      </c>
      <c r="I1064" s="218" t="s">
        <v>6236</v>
      </c>
      <c r="J1064" t="s">
        <v>139</v>
      </c>
    </row>
    <row r="1065" spans="1:10" ht="45.75">
      <c r="A1065" s="217">
        <v>46290</v>
      </c>
      <c r="B1065" t="s">
        <v>54</v>
      </c>
      <c r="C1065" t="s">
        <v>6088</v>
      </c>
      <c r="D1065" t="s">
        <v>2847</v>
      </c>
      <c r="E1065">
        <v>3</v>
      </c>
      <c r="F1065" s="218" t="s">
        <v>6111</v>
      </c>
      <c r="G1065" t="s">
        <v>2821</v>
      </c>
      <c r="H1065" t="s">
        <v>6235</v>
      </c>
      <c r="I1065" s="218" t="s">
        <v>6236</v>
      </c>
      <c r="J1065" t="s">
        <v>139</v>
      </c>
    </row>
    <row r="1066" spans="1:10" ht="45.75">
      <c r="A1066" s="217">
        <v>46290</v>
      </c>
      <c r="B1066" t="s">
        <v>73</v>
      </c>
      <c r="C1066" t="s">
        <v>6088</v>
      </c>
      <c r="D1066" t="s">
        <v>2847</v>
      </c>
      <c r="E1066">
        <v>2</v>
      </c>
      <c r="F1066" s="218" t="s">
        <v>6112</v>
      </c>
      <c r="G1066" t="s">
        <v>2821</v>
      </c>
      <c r="H1066" t="s">
        <v>6235</v>
      </c>
      <c r="I1066" s="218" t="s">
        <v>6236</v>
      </c>
      <c r="J1066" t="s">
        <v>139</v>
      </c>
    </row>
    <row r="1067" spans="1:10" ht="60.75">
      <c r="A1067" s="217">
        <v>46290</v>
      </c>
      <c r="B1067" t="s">
        <v>86</v>
      </c>
      <c r="C1067" t="s">
        <v>6088</v>
      </c>
      <c r="D1067" t="s">
        <v>2854</v>
      </c>
      <c r="E1067">
        <v>4</v>
      </c>
      <c r="F1067" s="218" t="s">
        <v>6113</v>
      </c>
      <c r="G1067" t="s">
        <v>2821</v>
      </c>
      <c r="H1067" t="s">
        <v>6235</v>
      </c>
      <c r="I1067" s="218" t="s">
        <v>6236</v>
      </c>
      <c r="J1067" t="s">
        <v>139</v>
      </c>
    </row>
    <row r="1068" spans="1:10" ht="45.75">
      <c r="A1068" s="217">
        <v>46290</v>
      </c>
      <c r="B1068" t="s">
        <v>86</v>
      </c>
      <c r="C1068" t="s">
        <v>6088</v>
      </c>
      <c r="D1068" t="s">
        <v>2893</v>
      </c>
      <c r="E1068">
        <v>1</v>
      </c>
      <c r="F1068" s="218" t="s">
        <v>6114</v>
      </c>
      <c r="G1068" t="s">
        <v>2821</v>
      </c>
      <c r="H1068" t="s">
        <v>6235</v>
      </c>
      <c r="I1068" s="218" t="s">
        <v>6236</v>
      </c>
      <c r="J1068" t="s">
        <v>139</v>
      </c>
    </row>
    <row r="1069" spans="1:10" ht="45.75">
      <c r="A1069" s="217">
        <v>46290</v>
      </c>
      <c r="B1069" t="s">
        <v>86</v>
      </c>
      <c r="C1069" t="s">
        <v>6088</v>
      </c>
      <c r="D1069" t="s">
        <v>2847</v>
      </c>
      <c r="E1069">
        <v>2</v>
      </c>
      <c r="F1069" s="218" t="s">
        <v>6115</v>
      </c>
      <c r="G1069" t="s">
        <v>2821</v>
      </c>
      <c r="H1069" t="s">
        <v>6235</v>
      </c>
      <c r="I1069" s="218" t="s">
        <v>6236</v>
      </c>
      <c r="J1069" t="s">
        <v>139</v>
      </c>
    </row>
    <row r="1070" spans="1:10" ht="45.75">
      <c r="A1070" s="217">
        <v>46290</v>
      </c>
      <c r="B1070" t="s">
        <v>87</v>
      </c>
      <c r="C1070" t="s">
        <v>6088</v>
      </c>
      <c r="D1070" t="s">
        <v>2854</v>
      </c>
      <c r="E1070">
        <v>1</v>
      </c>
      <c r="F1070" s="218" t="s">
        <v>6116</v>
      </c>
      <c r="G1070" t="s">
        <v>2821</v>
      </c>
      <c r="H1070" t="s">
        <v>6235</v>
      </c>
      <c r="I1070" s="218" t="s">
        <v>6236</v>
      </c>
      <c r="J1070" t="s">
        <v>139</v>
      </c>
    </row>
    <row r="1071" spans="1:10" ht="45.75">
      <c r="A1071" s="217">
        <v>46290</v>
      </c>
      <c r="B1071" t="s">
        <v>98</v>
      </c>
      <c r="C1071" t="s">
        <v>6088</v>
      </c>
      <c r="D1071" t="s">
        <v>2854</v>
      </c>
      <c r="E1071">
        <v>1</v>
      </c>
      <c r="F1071" s="218" t="s">
        <v>6118</v>
      </c>
      <c r="G1071" t="s">
        <v>2821</v>
      </c>
      <c r="H1071" t="s">
        <v>6235</v>
      </c>
      <c r="I1071" s="218" t="s">
        <v>6236</v>
      </c>
      <c r="J1071" t="s">
        <v>139</v>
      </c>
    </row>
    <row r="1072" spans="1:10" ht="45.75">
      <c r="A1072" s="217">
        <v>46290</v>
      </c>
      <c r="B1072" t="s">
        <v>98</v>
      </c>
      <c r="C1072" t="s">
        <v>6088</v>
      </c>
      <c r="D1072" t="s">
        <v>2847</v>
      </c>
      <c r="E1072">
        <v>2</v>
      </c>
      <c r="F1072" s="218" t="s">
        <v>6119</v>
      </c>
      <c r="G1072" t="s">
        <v>2821</v>
      </c>
      <c r="H1072" t="s">
        <v>6235</v>
      </c>
      <c r="I1072" s="218" t="s">
        <v>6236</v>
      </c>
      <c r="J1072" t="s">
        <v>139</v>
      </c>
    </row>
    <row r="1073" spans="1:10" ht="45.75">
      <c r="A1073" s="217">
        <v>46290</v>
      </c>
      <c r="B1073" t="s">
        <v>98</v>
      </c>
      <c r="C1073" t="s">
        <v>6088</v>
      </c>
      <c r="D1073" t="s">
        <v>3015</v>
      </c>
      <c r="E1073">
        <v>1</v>
      </c>
      <c r="F1073" t="s">
        <v>6120</v>
      </c>
      <c r="G1073" t="s">
        <v>2821</v>
      </c>
      <c r="H1073" t="s">
        <v>6235</v>
      </c>
      <c r="I1073" s="218" t="s">
        <v>6236</v>
      </c>
      <c r="J1073" t="s">
        <v>139</v>
      </c>
    </row>
    <row r="1074" spans="1:10" ht="15">
      <c r="A1074" s="217">
        <v>46290</v>
      </c>
      <c r="B1074" t="s">
        <v>55</v>
      </c>
      <c r="C1074" t="s">
        <v>2319</v>
      </c>
      <c r="D1074" t="s">
        <v>2844</v>
      </c>
      <c r="E1074">
        <v>1</v>
      </c>
      <c r="F1074" s="218" t="s">
        <v>6090</v>
      </c>
      <c r="G1074" t="s">
        <v>2329</v>
      </c>
      <c r="H1074" t="s">
        <v>5502</v>
      </c>
      <c r="J1074" t="s">
        <v>231</v>
      </c>
    </row>
    <row r="1075" spans="1:10" ht="15">
      <c r="A1075" s="217">
        <v>46290</v>
      </c>
      <c r="B1075" t="s">
        <v>70</v>
      </c>
      <c r="C1075" t="s">
        <v>2319</v>
      </c>
      <c r="D1075" t="s">
        <v>2847</v>
      </c>
      <c r="E1075">
        <v>1</v>
      </c>
      <c r="F1075" s="218" t="s">
        <v>6230</v>
      </c>
      <c r="G1075" t="s">
        <v>2329</v>
      </c>
      <c r="H1075" t="s">
        <v>5502</v>
      </c>
      <c r="J1075" t="s">
        <v>231</v>
      </c>
    </row>
    <row r="1076" spans="1:10" ht="15">
      <c r="A1076" s="217">
        <v>46290</v>
      </c>
      <c r="B1076" t="s">
        <v>14</v>
      </c>
      <c r="C1076" t="s">
        <v>2319</v>
      </c>
      <c r="D1076" t="s">
        <v>2854</v>
      </c>
      <c r="E1076">
        <v>1</v>
      </c>
      <c r="F1076" s="218" t="s">
        <v>6108</v>
      </c>
      <c r="G1076" t="s">
        <v>2329</v>
      </c>
      <c r="H1076" t="s">
        <v>5502</v>
      </c>
      <c r="J1076" t="s">
        <v>231</v>
      </c>
    </row>
    <row r="1077" spans="1:10">
      <c r="A1077" s="217">
        <v>46290</v>
      </c>
      <c r="B1077" t="s">
        <v>14</v>
      </c>
      <c r="C1077" t="s">
        <v>2319</v>
      </c>
      <c r="D1077" t="s">
        <v>1333</v>
      </c>
      <c r="E1077">
        <v>1</v>
      </c>
      <c r="F1077" t="s">
        <v>6109</v>
      </c>
      <c r="G1077" t="s">
        <v>2329</v>
      </c>
      <c r="H1077" t="s">
        <v>5502</v>
      </c>
      <c r="J1077" t="s">
        <v>231</v>
      </c>
    </row>
    <row r="1078" spans="1:10">
      <c r="A1078" s="217">
        <v>46290</v>
      </c>
      <c r="B1078" t="s">
        <v>14</v>
      </c>
      <c r="C1078" t="s">
        <v>2319</v>
      </c>
      <c r="D1078" t="s">
        <v>2959</v>
      </c>
      <c r="E1078">
        <v>1</v>
      </c>
      <c r="F1078" t="s">
        <v>2958</v>
      </c>
      <c r="G1078" t="s">
        <v>2329</v>
      </c>
      <c r="H1078" t="s">
        <v>5502</v>
      </c>
      <c r="J1078" t="s">
        <v>231</v>
      </c>
    </row>
    <row r="1079" spans="1:10" ht="60.75">
      <c r="A1079" s="217">
        <v>46290</v>
      </c>
      <c r="B1079" t="s">
        <v>60</v>
      </c>
      <c r="C1079" t="s">
        <v>2319</v>
      </c>
      <c r="D1079" t="s">
        <v>2847</v>
      </c>
      <c r="E1079">
        <v>4</v>
      </c>
      <c r="F1079" s="218" t="s">
        <v>6110</v>
      </c>
      <c r="G1079" t="s">
        <v>2329</v>
      </c>
      <c r="H1079" t="s">
        <v>5502</v>
      </c>
      <c r="J1079" t="s">
        <v>231</v>
      </c>
    </row>
    <row r="1080" spans="1:10" ht="45.75">
      <c r="A1080" s="217">
        <v>46290</v>
      </c>
      <c r="B1080" t="s">
        <v>54</v>
      </c>
      <c r="C1080" t="s">
        <v>2319</v>
      </c>
      <c r="D1080" t="s">
        <v>2847</v>
      </c>
      <c r="E1080">
        <v>3</v>
      </c>
      <c r="F1080" s="218" t="s">
        <v>6111</v>
      </c>
      <c r="G1080" t="s">
        <v>2329</v>
      </c>
      <c r="H1080" t="s">
        <v>5502</v>
      </c>
      <c r="J1080" t="s">
        <v>231</v>
      </c>
    </row>
    <row r="1081" spans="1:10" ht="30.75">
      <c r="A1081" s="217">
        <v>46290</v>
      </c>
      <c r="B1081" t="s">
        <v>73</v>
      </c>
      <c r="C1081" t="s">
        <v>2319</v>
      </c>
      <c r="D1081" t="s">
        <v>2847</v>
      </c>
      <c r="E1081">
        <v>2</v>
      </c>
      <c r="F1081" s="218" t="s">
        <v>6112</v>
      </c>
      <c r="G1081" t="s">
        <v>2329</v>
      </c>
      <c r="H1081" t="s">
        <v>5502</v>
      </c>
      <c r="J1081" t="s">
        <v>231</v>
      </c>
    </row>
    <row r="1082" spans="1:10" ht="60.75">
      <c r="A1082" s="217">
        <v>46290</v>
      </c>
      <c r="B1082" t="s">
        <v>86</v>
      </c>
      <c r="C1082" t="s">
        <v>2319</v>
      </c>
      <c r="D1082" t="s">
        <v>2854</v>
      </c>
      <c r="E1082">
        <v>4</v>
      </c>
      <c r="F1082" s="218" t="s">
        <v>6113</v>
      </c>
      <c r="G1082" t="s">
        <v>2329</v>
      </c>
      <c r="H1082" t="s">
        <v>5502</v>
      </c>
      <c r="J1082" t="s">
        <v>231</v>
      </c>
    </row>
    <row r="1083" spans="1:10" ht="15">
      <c r="A1083" s="217">
        <v>46290</v>
      </c>
      <c r="B1083" t="s">
        <v>86</v>
      </c>
      <c r="C1083" t="s">
        <v>2319</v>
      </c>
      <c r="D1083" t="s">
        <v>2893</v>
      </c>
      <c r="E1083">
        <v>1</v>
      </c>
      <c r="F1083" s="218" t="s">
        <v>6114</v>
      </c>
      <c r="G1083" t="s">
        <v>2329</v>
      </c>
      <c r="H1083" t="s">
        <v>5502</v>
      </c>
      <c r="J1083" t="s">
        <v>231</v>
      </c>
    </row>
    <row r="1084" spans="1:10" ht="30.75">
      <c r="A1084" s="217">
        <v>46290</v>
      </c>
      <c r="B1084" t="s">
        <v>86</v>
      </c>
      <c r="C1084" t="s">
        <v>2319</v>
      </c>
      <c r="D1084" t="s">
        <v>2847</v>
      </c>
      <c r="E1084">
        <v>2</v>
      </c>
      <c r="F1084" s="218" t="s">
        <v>6115</v>
      </c>
      <c r="G1084" t="s">
        <v>2329</v>
      </c>
      <c r="H1084" t="s">
        <v>5502</v>
      </c>
      <c r="J1084" t="s">
        <v>231</v>
      </c>
    </row>
    <row r="1085" spans="1:10" ht="15">
      <c r="A1085" s="217">
        <v>46290</v>
      </c>
      <c r="B1085" t="s">
        <v>87</v>
      </c>
      <c r="C1085" t="s">
        <v>2319</v>
      </c>
      <c r="D1085" t="s">
        <v>2854</v>
      </c>
      <c r="E1085">
        <v>1</v>
      </c>
      <c r="F1085" s="218" t="s">
        <v>6116</v>
      </c>
      <c r="G1085" t="s">
        <v>2329</v>
      </c>
      <c r="H1085" t="s">
        <v>5502</v>
      </c>
      <c r="J1085" t="s">
        <v>231</v>
      </c>
    </row>
    <row r="1086" spans="1:10">
      <c r="A1086" s="217">
        <v>46290</v>
      </c>
      <c r="B1086" t="s">
        <v>92</v>
      </c>
      <c r="C1086" t="s">
        <v>2319</v>
      </c>
      <c r="D1086" t="s">
        <v>3002</v>
      </c>
      <c r="E1086">
        <v>1</v>
      </c>
      <c r="F1086" t="s">
        <v>6117</v>
      </c>
      <c r="G1086" t="s">
        <v>2329</v>
      </c>
      <c r="H1086" t="s">
        <v>5502</v>
      </c>
      <c r="J1086" t="s">
        <v>231</v>
      </c>
    </row>
    <row r="1087" spans="1:10">
      <c r="A1087" s="217">
        <v>46290</v>
      </c>
      <c r="B1087" t="s">
        <v>92</v>
      </c>
      <c r="C1087" t="s">
        <v>2319</v>
      </c>
      <c r="D1087" t="s">
        <v>3006</v>
      </c>
      <c r="E1087">
        <v>1</v>
      </c>
      <c r="F1087" t="s">
        <v>6211</v>
      </c>
      <c r="G1087" t="s">
        <v>2329</v>
      </c>
      <c r="H1087" t="s">
        <v>5502</v>
      </c>
      <c r="J1087" t="s">
        <v>231</v>
      </c>
    </row>
    <row r="1088" spans="1:10" ht="15">
      <c r="A1088" s="217">
        <v>46290</v>
      </c>
      <c r="B1088" t="s">
        <v>98</v>
      </c>
      <c r="C1088" t="s">
        <v>2319</v>
      </c>
      <c r="D1088" t="s">
        <v>2854</v>
      </c>
      <c r="E1088">
        <v>1</v>
      </c>
      <c r="F1088" s="218" t="s">
        <v>6118</v>
      </c>
      <c r="G1088" t="s">
        <v>2329</v>
      </c>
      <c r="H1088" t="s">
        <v>5502</v>
      </c>
      <c r="J1088" t="s">
        <v>231</v>
      </c>
    </row>
    <row r="1089" spans="1:10" ht="30.75">
      <c r="A1089" s="217">
        <v>46290</v>
      </c>
      <c r="B1089" t="s">
        <v>98</v>
      </c>
      <c r="C1089" t="s">
        <v>2319</v>
      </c>
      <c r="D1089" t="s">
        <v>2847</v>
      </c>
      <c r="E1089">
        <v>2</v>
      </c>
      <c r="F1089" s="218" t="s">
        <v>6119</v>
      </c>
      <c r="G1089" t="s">
        <v>2329</v>
      </c>
      <c r="H1089" t="s">
        <v>5502</v>
      </c>
      <c r="J1089" t="s">
        <v>231</v>
      </c>
    </row>
    <row r="1090" spans="1:10" ht="15">
      <c r="A1090" s="217">
        <v>46290</v>
      </c>
      <c r="B1090" t="s">
        <v>98</v>
      </c>
      <c r="C1090" t="s">
        <v>2319</v>
      </c>
      <c r="D1090" t="s">
        <v>3015</v>
      </c>
      <c r="E1090">
        <v>1</v>
      </c>
      <c r="F1090" s="218" t="s">
        <v>6120</v>
      </c>
      <c r="G1090" t="s">
        <v>2329</v>
      </c>
      <c r="H1090" t="s">
        <v>5502</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6237</v>
      </c>
      <c r="C1" s="201" t="s">
        <v>6238</v>
      </c>
      <c r="D1" s="201" t="s">
        <v>6239</v>
      </c>
      <c r="E1" s="201" t="s">
        <v>6240</v>
      </c>
    </row>
    <row r="2" spans="1:5">
      <c r="A2" s="201" t="s">
        <v>32</v>
      </c>
      <c r="B2" s="201">
        <v>183</v>
      </c>
      <c r="C2" s="201">
        <v>48</v>
      </c>
      <c r="D2" s="201" t="s">
        <v>6241</v>
      </c>
      <c r="E2" s="244" t="s">
        <v>5461</v>
      </c>
    </row>
    <row r="3" spans="1:5">
      <c r="A3" s="201" t="s">
        <v>55</v>
      </c>
      <c r="B3" s="201">
        <v>548</v>
      </c>
      <c r="C3" s="201">
        <v>125</v>
      </c>
      <c r="D3" s="201" t="s">
        <v>6242</v>
      </c>
      <c r="E3" s="244" t="s">
        <v>5461</v>
      </c>
    </row>
    <row r="4" spans="1:5">
      <c r="A4" s="201" t="s">
        <v>59</v>
      </c>
      <c r="B4" s="201">
        <v>345</v>
      </c>
      <c r="C4" s="201">
        <v>83</v>
      </c>
      <c r="D4" s="201" t="s">
        <v>6243</v>
      </c>
      <c r="E4" s="244" t="s">
        <v>5461</v>
      </c>
    </row>
    <row r="5" spans="1:5">
      <c r="A5" s="201" t="s">
        <v>70</v>
      </c>
      <c r="B5" s="201">
        <v>381</v>
      </c>
      <c r="C5" s="201">
        <v>91</v>
      </c>
      <c r="D5" s="201" t="s">
        <v>6244</v>
      </c>
      <c r="E5" s="244" t="s">
        <v>5461</v>
      </c>
    </row>
    <row r="6" spans="1:5">
      <c r="A6" s="201" t="s">
        <v>106</v>
      </c>
      <c r="B6" s="201">
        <v>557</v>
      </c>
      <c r="C6" s="201">
        <v>99</v>
      </c>
      <c r="D6" s="201" t="s">
        <v>6245</v>
      </c>
      <c r="E6" s="244" t="s">
        <v>5461</v>
      </c>
    </row>
    <row r="7" spans="1:5">
      <c r="A7" s="201" t="s">
        <v>72</v>
      </c>
      <c r="B7" s="201">
        <v>406</v>
      </c>
      <c r="C7" s="201">
        <v>85</v>
      </c>
      <c r="D7" s="201" t="s">
        <v>6246</v>
      </c>
      <c r="E7" s="244" t="s">
        <v>5461</v>
      </c>
    </row>
    <row r="8" spans="1:5">
      <c r="A8" s="201" t="s">
        <v>78</v>
      </c>
      <c r="B8" s="201">
        <v>520</v>
      </c>
      <c r="C8" s="201">
        <v>100</v>
      </c>
      <c r="D8" s="201" t="s">
        <v>6247</v>
      </c>
      <c r="E8" s="244" t="s">
        <v>5461</v>
      </c>
    </row>
    <row r="9" spans="1:5">
      <c r="A9" s="201" t="s">
        <v>97</v>
      </c>
      <c r="B9" s="201">
        <v>518</v>
      </c>
      <c r="C9" s="201">
        <v>80</v>
      </c>
      <c r="D9" s="201" t="s">
        <v>6248</v>
      </c>
      <c r="E9" s="244" t="s">
        <v>5461</v>
      </c>
    </row>
    <row r="10" spans="1:5">
      <c r="A10" s="201" t="s">
        <v>14</v>
      </c>
      <c r="B10" s="201">
        <v>78</v>
      </c>
      <c r="C10" s="201">
        <v>23</v>
      </c>
      <c r="D10" s="201" t="s">
        <v>6249</v>
      </c>
      <c r="E10" s="244" t="s">
        <v>5461</v>
      </c>
    </row>
    <row r="11" spans="1:5">
      <c r="A11" s="201" t="s">
        <v>7</v>
      </c>
      <c r="B11" s="201">
        <v>69</v>
      </c>
      <c r="C11" s="201">
        <v>16</v>
      </c>
      <c r="D11" s="201" t="s">
        <v>6250</v>
      </c>
      <c r="E11" s="244" t="s">
        <v>5461</v>
      </c>
    </row>
    <row r="12" spans="1:5">
      <c r="A12" s="201" t="s">
        <v>30</v>
      </c>
      <c r="B12" s="201">
        <v>68</v>
      </c>
      <c r="C12" s="201">
        <v>24</v>
      </c>
      <c r="D12" s="201" t="s">
        <v>6251</v>
      </c>
      <c r="E12" s="244" t="s">
        <v>5461</v>
      </c>
    </row>
    <row r="13" spans="1:5">
      <c r="A13" s="201" t="s">
        <v>47</v>
      </c>
      <c r="B13" s="201">
        <v>90</v>
      </c>
      <c r="C13" s="201">
        <v>28</v>
      </c>
      <c r="D13" s="201" t="s">
        <v>6252</v>
      </c>
      <c r="E13" s="244" t="s">
        <v>5461</v>
      </c>
    </row>
    <row r="14" spans="1:5">
      <c r="A14" s="201" t="s">
        <v>60</v>
      </c>
      <c r="B14" s="201">
        <v>70</v>
      </c>
      <c r="C14" s="201">
        <v>21</v>
      </c>
      <c r="D14" s="201" t="s">
        <v>6253</v>
      </c>
      <c r="E14" s="244" t="s">
        <v>5461</v>
      </c>
    </row>
    <row r="15" spans="1:5">
      <c r="A15" s="201" t="s">
        <v>54</v>
      </c>
      <c r="B15" s="201">
        <v>67</v>
      </c>
      <c r="C15" s="201">
        <v>24</v>
      </c>
      <c r="D15" s="201" t="s">
        <v>6254</v>
      </c>
      <c r="E15" s="244" t="s">
        <v>5461</v>
      </c>
    </row>
    <row r="16" spans="1:5">
      <c r="A16" s="201" t="s">
        <v>73</v>
      </c>
      <c r="B16" s="201">
        <v>77</v>
      </c>
      <c r="C16" s="201">
        <v>24</v>
      </c>
      <c r="D16" s="201" t="s">
        <v>6255</v>
      </c>
      <c r="E16" s="244" t="s">
        <v>5461</v>
      </c>
    </row>
    <row r="17" spans="1:5">
      <c r="A17" s="201" t="s">
        <v>81</v>
      </c>
      <c r="B17" s="201">
        <v>67</v>
      </c>
      <c r="C17" s="201">
        <v>21</v>
      </c>
      <c r="D17" s="201" t="s">
        <v>6256</v>
      </c>
      <c r="E17" s="244" t="s">
        <v>5461</v>
      </c>
    </row>
    <row r="18" spans="1:5">
      <c r="A18" s="201" t="s">
        <v>86</v>
      </c>
      <c r="B18" s="201">
        <v>144</v>
      </c>
      <c r="C18" s="201">
        <v>45</v>
      </c>
      <c r="D18" s="201" t="s">
        <v>6257</v>
      </c>
      <c r="E18" s="244" t="s">
        <v>5461</v>
      </c>
    </row>
    <row r="19" spans="1:5">
      <c r="A19" s="201" t="s">
        <v>87</v>
      </c>
      <c r="B19" s="201">
        <v>103</v>
      </c>
      <c r="C19" s="201">
        <v>28</v>
      </c>
      <c r="D19" s="201" t="s">
        <v>6258</v>
      </c>
      <c r="E19" s="244" t="s">
        <v>5461</v>
      </c>
    </row>
    <row r="20" spans="1:5">
      <c r="A20" s="201" t="s">
        <v>92</v>
      </c>
      <c r="B20" s="201">
        <v>97</v>
      </c>
      <c r="C20" s="201">
        <v>35</v>
      </c>
      <c r="D20" s="201" t="s">
        <v>6259</v>
      </c>
      <c r="E20" s="244" t="s">
        <v>5461</v>
      </c>
    </row>
    <row r="21" spans="1:5">
      <c r="A21" s="201" t="s">
        <v>98</v>
      </c>
      <c r="B21" s="201">
        <v>69</v>
      </c>
      <c r="C21" s="201">
        <v>30</v>
      </c>
      <c r="D21" s="201" t="s">
        <v>6260</v>
      </c>
      <c r="E21" s="244" t="s">
        <v>5461</v>
      </c>
    </row>
    <row r="22" spans="1:5">
      <c r="A22" s="201" t="s">
        <v>27</v>
      </c>
      <c r="B22" s="201">
        <v>76</v>
      </c>
      <c r="C22" s="201">
        <v>0</v>
      </c>
      <c r="D22" s="201" t="s">
        <v>6261</v>
      </c>
      <c r="E22" s="244" t="s">
        <v>5461</v>
      </c>
    </row>
    <row r="23" spans="1:5">
      <c r="A23" s="201" t="s">
        <v>52</v>
      </c>
      <c r="B23" s="201">
        <v>281</v>
      </c>
      <c r="C23" s="201">
        <v>20</v>
      </c>
      <c r="D23" s="201" t="s">
        <v>6262</v>
      </c>
      <c r="E23" s="244" t="s">
        <v>5461</v>
      </c>
    </row>
    <row r="24" spans="1:5">
      <c r="A24" s="201" t="s">
        <v>49</v>
      </c>
      <c r="B24" s="201">
        <v>90</v>
      </c>
      <c r="C24" s="201">
        <v>0</v>
      </c>
      <c r="D24" s="201" t="s">
        <v>6263</v>
      </c>
      <c r="E24" s="244" t="s">
        <v>5461</v>
      </c>
    </row>
    <row r="25" spans="1:5">
      <c r="A25" s="201" t="s">
        <v>68</v>
      </c>
      <c r="B25" s="201">
        <v>111</v>
      </c>
      <c r="C25" s="201">
        <v>0</v>
      </c>
      <c r="D25" s="201" t="s">
        <v>6264</v>
      </c>
      <c r="E25" s="244" t="s">
        <v>5461</v>
      </c>
    </row>
    <row r="26" spans="1:5">
      <c r="A26" s="201" t="s">
        <v>71</v>
      </c>
      <c r="B26" s="201">
        <v>152</v>
      </c>
      <c r="C26" s="201">
        <v>0</v>
      </c>
      <c r="D26" s="201" t="s">
        <v>6265</v>
      </c>
      <c r="E26" s="244" t="s">
        <v>5461</v>
      </c>
    </row>
    <row r="27" spans="1:5">
      <c r="A27" s="201" t="s">
        <v>67</v>
      </c>
      <c r="B27" s="201">
        <v>120</v>
      </c>
      <c r="C27" s="201">
        <v>0</v>
      </c>
      <c r="D27" s="201" t="s">
        <v>6266</v>
      </c>
      <c r="E27" s="244" t="s">
        <v>5461</v>
      </c>
    </row>
    <row r="28" spans="1:5">
      <c r="A28" s="201" t="s">
        <v>79</v>
      </c>
      <c r="B28" s="201">
        <v>158</v>
      </c>
      <c r="C28" s="201">
        <v>0</v>
      </c>
      <c r="D28" s="201" t="s">
        <v>6267</v>
      </c>
      <c r="E28" s="244" t="s">
        <v>5461</v>
      </c>
    </row>
    <row r="29" spans="1:5">
      <c r="A29" s="201" t="s">
        <v>50</v>
      </c>
      <c r="B29" s="201">
        <v>89</v>
      </c>
      <c r="C29" s="201">
        <v>9</v>
      </c>
      <c r="D29" s="201" t="s">
        <v>6268</v>
      </c>
      <c r="E29" s="244" t="s">
        <v>5461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6269</v>
      </c>
      <c r="D1" s="201" t="s">
        <v>6270</v>
      </c>
      <c r="E1" s="201" t="s">
        <v>5</v>
      </c>
    </row>
    <row r="2" spans="1:5">
      <c r="A2" s="201" t="s">
        <v>98</v>
      </c>
      <c r="B2" s="201" t="s">
        <v>99</v>
      </c>
      <c r="C2" s="201" t="s">
        <v>6271</v>
      </c>
      <c r="D2" s="201">
        <v>7</v>
      </c>
      <c r="E2" s="244" t="s">
        <v>5465</v>
      </c>
    </row>
    <row r="3" spans="1:5">
      <c r="A3" s="201" t="s">
        <v>98</v>
      </c>
      <c r="B3" s="201" t="s">
        <v>101</v>
      </c>
      <c r="C3" s="201" t="s">
        <v>6271</v>
      </c>
      <c r="D3" s="201">
        <v>6</v>
      </c>
      <c r="E3" s="244" t="s">
        <v>5465</v>
      </c>
    </row>
    <row r="4" spans="1:5">
      <c r="A4" s="201" t="s">
        <v>98</v>
      </c>
      <c r="B4" s="201" t="s">
        <v>102</v>
      </c>
      <c r="C4" s="201" t="s">
        <v>6272</v>
      </c>
      <c r="D4" s="201">
        <v>6</v>
      </c>
      <c r="E4" s="244" t="s">
        <v>5465</v>
      </c>
    </row>
    <row r="5" spans="1:5">
      <c r="A5" s="201" t="s">
        <v>98</v>
      </c>
      <c r="B5" s="201" t="s">
        <v>104</v>
      </c>
      <c r="C5" s="201" t="s">
        <v>6273</v>
      </c>
      <c r="D5" s="201">
        <v>4</v>
      </c>
      <c r="E5" s="244" t="s">
        <v>5465</v>
      </c>
    </row>
    <row r="6" spans="1:5">
      <c r="A6" s="201" t="s">
        <v>98</v>
      </c>
      <c r="B6" s="201" t="s">
        <v>21</v>
      </c>
      <c r="C6" s="201" t="s">
        <v>6274</v>
      </c>
      <c r="D6" s="201">
        <v>7</v>
      </c>
      <c r="E6" s="244" t="s">
        <v>5465</v>
      </c>
    </row>
    <row r="7" spans="1:5">
      <c r="A7" s="201" t="s">
        <v>86</v>
      </c>
      <c r="B7" s="201" t="s">
        <v>21</v>
      </c>
      <c r="C7" s="201">
        <v>0</v>
      </c>
      <c r="D7" s="201">
        <v>0</v>
      </c>
      <c r="E7" s="244" t="s">
        <v>6275</v>
      </c>
    </row>
    <row r="8" spans="1:5">
      <c r="A8" s="201" t="s">
        <v>86</v>
      </c>
      <c r="B8" s="201" t="s">
        <v>21</v>
      </c>
      <c r="C8" s="201">
        <v>0</v>
      </c>
      <c r="D8" s="201">
        <v>0</v>
      </c>
      <c r="E8" s="244" t="s">
        <v>6275</v>
      </c>
    </row>
    <row r="9" spans="1:5">
      <c r="A9" s="201" t="s">
        <v>86</v>
      </c>
      <c r="B9" s="201" t="s">
        <v>2974</v>
      </c>
      <c r="C9" s="201">
        <v>14</v>
      </c>
      <c r="D9" s="201">
        <v>4</v>
      </c>
      <c r="E9" s="244" t="s">
        <v>6276</v>
      </c>
    </row>
    <row r="10" spans="1:5">
      <c r="A10" s="201" t="s">
        <v>86</v>
      </c>
      <c r="B10" s="201" t="s">
        <v>3117</v>
      </c>
      <c r="C10" s="201">
        <v>16</v>
      </c>
      <c r="D10" s="201">
        <v>4</v>
      </c>
      <c r="E10" s="244" t="s">
        <v>6276</v>
      </c>
    </row>
    <row r="11" spans="1:5">
      <c r="A11" s="201" t="s">
        <v>86</v>
      </c>
      <c r="B11" s="201" t="s">
        <v>2980</v>
      </c>
      <c r="C11" s="201">
        <v>128</v>
      </c>
      <c r="D11" s="201">
        <v>37</v>
      </c>
      <c r="E11" s="244" t="s">
        <v>6276</v>
      </c>
    </row>
    <row r="12" spans="1:5">
      <c r="A12" s="201" t="s">
        <v>86</v>
      </c>
      <c r="B12" s="201" t="s">
        <v>2974</v>
      </c>
      <c r="C12" s="201">
        <v>14</v>
      </c>
      <c r="D12" s="201">
        <v>4</v>
      </c>
      <c r="E12" s="244" t="s">
        <v>6276</v>
      </c>
    </row>
    <row r="13" spans="1:5">
      <c r="A13" s="201" t="s">
        <v>86</v>
      </c>
      <c r="B13" s="201" t="s">
        <v>3117</v>
      </c>
      <c r="C13" s="201">
        <v>16</v>
      </c>
      <c r="D13" s="201">
        <v>4</v>
      </c>
      <c r="E13" s="244" t="s">
        <v>6276</v>
      </c>
    </row>
    <row r="14" spans="1:5">
      <c r="A14" s="201" t="s">
        <v>86</v>
      </c>
      <c r="B14" s="201" t="s">
        <v>2980</v>
      </c>
      <c r="C14" s="201">
        <v>128</v>
      </c>
      <c r="D14" s="201">
        <v>37</v>
      </c>
      <c r="E14" s="244" t="s">
        <v>6276</v>
      </c>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6277</v>
      </c>
    </row>
    <row r="2" spans="1:7">
      <c r="A2" s="243" t="s">
        <v>6278</v>
      </c>
    </row>
    <row r="4" spans="1:7" ht="15.6">
      <c r="A4" s="240" t="s">
        <v>6279</v>
      </c>
      <c r="F4" s="331" t="s">
        <v>6280</v>
      </c>
      <c r="G4" s="458">
        <v>0.8</v>
      </c>
    </row>
    <row r="5" spans="1:7" ht="48.6">
      <c r="A5" s="241" t="s">
        <v>0</v>
      </c>
      <c r="B5" s="241" t="s">
        <v>4623</v>
      </c>
      <c r="C5" s="241" t="s">
        <v>6281</v>
      </c>
      <c r="D5" s="241" t="s">
        <v>3</v>
      </c>
      <c r="F5" s="459" t="s">
        <v>6282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6283</v>
      </c>
      <c r="B35" s="242"/>
      <c r="C35" s="242"/>
      <c r="D35" s="242"/>
      <c r="E35" s="460" t="s">
        <v>6284</v>
      </c>
    </row>
    <row r="36" spans="1:6">
      <c r="A36" s="242" t="s">
        <v>2280</v>
      </c>
      <c r="B36" s="242"/>
      <c r="C36" s="242">
        <f>SUMIF($B$6:$B$33,"Leikskóli",$C$6:$C$33)</f>
        <v>999</v>
      </c>
      <c r="D36" s="242">
        <f>SUMIF($B$6:$B$33,"Leikskóli",$D$6:$D$33)</f>
        <v>319</v>
      </c>
      <c r="E36" s="457">
        <f>(C36+D36)*$G$4</f>
        <v>1054.4000000000001</v>
      </c>
    </row>
    <row r="37" spans="1:6">
      <c r="A37" s="242" t="s">
        <v>2292</v>
      </c>
      <c r="B37" s="242"/>
      <c r="C37" s="242">
        <f>SUMIF($B$6:$B$33,"Grunnskóli",$C$6:$C$33)</f>
        <v>3458</v>
      </c>
      <c r="D37" s="242">
        <f>SUMIF($B$6:$B$33,"Grunnskóli",$D$6:$D$33)</f>
        <v>711</v>
      </c>
      <c r="E37" s="457">
        <f>(C37+D37)*$G$4</f>
        <v>3335.2000000000003</v>
      </c>
    </row>
    <row r="38" spans="1:6">
      <c r="A38" s="242" t="s">
        <v>6285</v>
      </c>
      <c r="E38" s="461">
        <f>SUM(E36:E37)</f>
        <v>4389.6000000000004</v>
      </c>
    </row>
    <row r="40" spans="1:6" ht="15.6">
      <c r="A40" s="240" t="s">
        <v>6286</v>
      </c>
    </row>
    <row r="41" spans="1:6" ht="29.1">
      <c r="A41" s="241" t="s">
        <v>6287</v>
      </c>
      <c r="B41" s="241" t="s">
        <v>6288</v>
      </c>
      <c r="C41" s="241" t="s">
        <v>6289</v>
      </c>
      <c r="D41" s="241" t="s">
        <v>6290</v>
      </c>
      <c r="E41" s="241" t="s">
        <v>6291</v>
      </c>
      <c r="F41" s="241" t="s">
        <v>6292</v>
      </c>
    </row>
    <row r="42" spans="1:6">
      <c r="A42" t="s">
        <v>5599</v>
      </c>
      <c r="B42" s="239">
        <v>0.2</v>
      </c>
      <c r="C42" s="239">
        <v>0.25</v>
      </c>
      <c r="D42" s="239">
        <v>0.27</v>
      </c>
      <c r="E42" s="239">
        <v>0.27</v>
      </c>
      <c r="F42" s="111">
        <f t="shared" ref="F42:F51" si="0">$B42*$C$36+$C42*$D$36+$D42*$C$37+$E42*$D$37</f>
        <v>1405.18</v>
      </c>
    </row>
    <row r="43" spans="1:6">
      <c r="A43" t="s">
        <v>5577</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6293</v>
      </c>
      <c r="B47" s="239">
        <v>0.04</v>
      </c>
      <c r="C47" s="239">
        <v>0.05</v>
      </c>
      <c r="D47" s="239">
        <v>0.04</v>
      </c>
      <c r="E47" s="239">
        <v>0.06</v>
      </c>
      <c r="F47" s="111">
        <f t="shared" si="0"/>
        <v>236.89</v>
      </c>
    </row>
    <row r="48" spans="1:6">
      <c r="A48" t="s">
        <v>5566</v>
      </c>
      <c r="B48" s="239">
        <v>0.14000000000000001</v>
      </c>
      <c r="C48" s="239">
        <v>0.25</v>
      </c>
      <c r="D48" s="239">
        <v>0.2</v>
      </c>
      <c r="E48" s="239">
        <v>0.25</v>
      </c>
      <c r="F48" s="111">
        <f t="shared" si="0"/>
        <v>1088.96</v>
      </c>
    </row>
    <row r="49" spans="1:6">
      <c r="A49" t="s">
        <v>5558</v>
      </c>
      <c r="B49" s="239">
        <v>0.16</v>
      </c>
      <c r="C49" s="239">
        <v>0.25</v>
      </c>
      <c r="D49" s="239">
        <v>0.22</v>
      </c>
      <c r="E49" s="239">
        <v>0.25</v>
      </c>
      <c r="F49" s="111">
        <f t="shared" si="0"/>
        <v>1178.0999999999999</v>
      </c>
    </row>
    <row r="50" spans="1:6">
      <c r="A50" t="s">
        <v>5586</v>
      </c>
      <c r="B50" s="239">
        <v>0.16</v>
      </c>
      <c r="C50" s="239">
        <v>0.25</v>
      </c>
      <c r="D50" s="239">
        <v>0.22</v>
      </c>
      <c r="E50" s="239">
        <v>0.25</v>
      </c>
      <c r="F50" s="111">
        <f t="shared" si="0"/>
        <v>1178.0999999999999</v>
      </c>
    </row>
    <row r="51" spans="1:6">
      <c r="A51" t="s">
        <v>6294</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6295</v>
      </c>
      <c r="B1" s="226"/>
      <c r="C1" s="226"/>
      <c r="D1" s="201"/>
      <c r="E1" s="201"/>
      <c r="F1" s="201"/>
      <c r="G1" s="201"/>
      <c r="H1" s="201"/>
      <c r="I1" s="201"/>
      <c r="J1" s="201"/>
      <c r="K1" s="201"/>
    </row>
    <row r="2" spans="1:11" ht="69" customHeight="1">
      <c r="A2" s="558" t="s">
        <v>6296</v>
      </c>
      <c r="B2" s="558"/>
      <c r="C2" s="558"/>
      <c r="D2" s="558"/>
      <c r="E2" s="558"/>
      <c r="F2" s="558"/>
      <c r="G2" s="201"/>
      <c r="H2" s="201"/>
      <c r="I2" s="201"/>
      <c r="J2" s="201"/>
      <c r="K2" s="201"/>
    </row>
    <row r="3" spans="1:11">
      <c r="A3" s="201"/>
      <c r="B3" s="201"/>
      <c r="C3" s="201"/>
      <c r="D3" s="201"/>
      <c r="E3" s="201"/>
      <c r="F3" s="201"/>
      <c r="G3" s="201"/>
      <c r="H3" s="201"/>
      <c r="I3" s="201"/>
      <c r="J3" s="201"/>
      <c r="K3" s="201"/>
    </row>
    <row r="4" spans="1:11">
      <c r="A4" s="254" t="s">
        <v>0</v>
      </c>
      <c r="B4" s="254" t="s">
        <v>1</v>
      </c>
      <c r="C4" s="254" t="s">
        <v>6297</v>
      </c>
      <c r="D4" s="254" t="s">
        <v>6238</v>
      </c>
      <c r="E4" s="254" t="s">
        <v>5</v>
      </c>
      <c r="F4" s="254" t="s">
        <v>6298</v>
      </c>
      <c r="G4" s="254" t="s">
        <v>6299</v>
      </c>
      <c r="H4" s="254" t="s">
        <v>6300</v>
      </c>
      <c r="I4" s="254" t="s">
        <v>6301</v>
      </c>
      <c r="J4" s="254" t="s">
        <v>6302</v>
      </c>
      <c r="K4" s="254" t="s">
        <v>6303</v>
      </c>
    </row>
    <row r="5" spans="1:11">
      <c r="A5" s="201" t="s">
        <v>32</v>
      </c>
      <c r="B5" s="201" t="s">
        <v>33</v>
      </c>
      <c r="C5" s="201">
        <v>17</v>
      </c>
      <c r="D5" s="201"/>
      <c r="E5" s="244" t="s">
        <v>6304</v>
      </c>
      <c r="F5" s="201" t="s">
        <v>6305</v>
      </c>
      <c r="G5" s="201"/>
      <c r="H5" s="201"/>
      <c r="I5" s="201"/>
      <c r="J5" s="201"/>
      <c r="K5" s="201"/>
    </row>
    <row r="6" spans="1:11">
      <c r="A6" s="201" t="s">
        <v>32</v>
      </c>
      <c r="B6" s="201" t="s">
        <v>35</v>
      </c>
      <c r="C6" s="201">
        <v>13</v>
      </c>
      <c r="D6" s="201"/>
      <c r="E6" s="244" t="s">
        <v>6304</v>
      </c>
      <c r="F6" s="201" t="s">
        <v>6305</v>
      </c>
      <c r="G6" s="201"/>
      <c r="H6" s="201"/>
      <c r="I6" s="201"/>
      <c r="J6" s="201"/>
      <c r="K6" s="201"/>
    </row>
    <row r="7" spans="1:11">
      <c r="A7" s="201" t="s">
        <v>32</v>
      </c>
      <c r="B7" s="201" t="s">
        <v>36</v>
      </c>
      <c r="C7" s="201">
        <v>26</v>
      </c>
      <c r="D7" s="201"/>
      <c r="E7" s="244" t="s">
        <v>6304</v>
      </c>
      <c r="F7" s="201" t="s">
        <v>6305</v>
      </c>
      <c r="G7" s="201"/>
      <c r="H7" s="201"/>
      <c r="I7" s="201"/>
      <c r="J7" s="201"/>
      <c r="K7" s="201"/>
    </row>
    <row r="8" spans="1:11">
      <c r="A8" s="201" t="s">
        <v>32</v>
      </c>
      <c r="B8" s="201" t="s">
        <v>38</v>
      </c>
      <c r="C8" s="201">
        <v>31</v>
      </c>
      <c r="D8" s="201"/>
      <c r="E8" s="244" t="s">
        <v>6304</v>
      </c>
      <c r="F8" s="201" t="s">
        <v>6305</v>
      </c>
      <c r="G8" s="201"/>
      <c r="H8" s="201"/>
      <c r="I8" s="201"/>
      <c r="J8" s="201"/>
      <c r="K8" s="201"/>
    </row>
    <row r="9" spans="1:11">
      <c r="A9" s="201" t="s">
        <v>32</v>
      </c>
      <c r="B9" s="201" t="s">
        <v>40</v>
      </c>
      <c r="C9" s="201">
        <v>31</v>
      </c>
      <c r="D9" s="201"/>
      <c r="E9" s="244" t="s">
        <v>6304</v>
      </c>
      <c r="F9" s="201" t="s">
        <v>6305</v>
      </c>
      <c r="G9" s="201"/>
      <c r="H9" s="201"/>
      <c r="I9" s="201"/>
      <c r="J9" s="201"/>
      <c r="K9" s="201"/>
    </row>
    <row r="10" spans="1:11">
      <c r="A10" s="201" t="s">
        <v>32</v>
      </c>
      <c r="B10" s="201" t="s">
        <v>42</v>
      </c>
      <c r="C10" s="201">
        <v>24</v>
      </c>
      <c r="D10" s="201"/>
      <c r="E10" s="244" t="s">
        <v>6304</v>
      </c>
      <c r="F10" s="201" t="s">
        <v>6305</v>
      </c>
      <c r="G10" s="201"/>
      <c r="H10" s="201"/>
      <c r="I10" s="201"/>
      <c r="J10" s="201"/>
      <c r="K10" s="201"/>
    </row>
    <row r="11" spans="1:11">
      <c r="A11" s="201" t="s">
        <v>32</v>
      </c>
      <c r="B11" s="201" t="s">
        <v>44</v>
      </c>
      <c r="C11" s="201">
        <v>34</v>
      </c>
      <c r="D11" s="201"/>
      <c r="E11" s="244" t="s">
        <v>6304</v>
      </c>
      <c r="F11" s="201" t="s">
        <v>6305</v>
      </c>
      <c r="G11" s="201"/>
      <c r="H11" s="201"/>
      <c r="I11" s="201"/>
      <c r="J11" s="201"/>
      <c r="K11" s="201"/>
    </row>
    <row r="12" spans="1:11">
      <c r="A12" s="201" t="s">
        <v>32</v>
      </c>
      <c r="B12" s="201" t="s">
        <v>46</v>
      </c>
      <c r="C12" s="201"/>
      <c r="D12" s="201">
        <v>48</v>
      </c>
      <c r="E12" s="244" t="s">
        <v>6304</v>
      </c>
      <c r="F12" s="201" t="s">
        <v>6305</v>
      </c>
      <c r="G12" s="201"/>
      <c r="H12" s="201"/>
      <c r="I12" s="201"/>
      <c r="J12" s="201"/>
      <c r="K12" s="201"/>
    </row>
    <row r="13" spans="1:11">
      <c r="A13" s="201" t="s">
        <v>55</v>
      </c>
      <c r="B13" s="201" t="s">
        <v>33</v>
      </c>
      <c r="C13" s="201">
        <v>65</v>
      </c>
      <c r="D13" s="201"/>
      <c r="E13" s="244" t="s">
        <v>6304</v>
      </c>
      <c r="F13" s="201" t="s">
        <v>6305</v>
      </c>
      <c r="G13" s="201"/>
      <c r="H13" s="201"/>
      <c r="I13" s="201"/>
      <c r="J13" s="201"/>
      <c r="K13" s="201"/>
    </row>
    <row r="14" spans="1:11">
      <c r="A14" s="201" t="s">
        <v>55</v>
      </c>
      <c r="B14" s="201" t="s">
        <v>35</v>
      </c>
      <c r="C14" s="201">
        <v>64</v>
      </c>
      <c r="D14" s="201"/>
      <c r="E14" s="244" t="s">
        <v>6304</v>
      </c>
      <c r="F14" s="201" t="s">
        <v>6305</v>
      </c>
      <c r="G14" s="201"/>
      <c r="H14" s="201"/>
      <c r="I14" s="201"/>
      <c r="J14" s="201"/>
      <c r="K14" s="201"/>
    </row>
    <row r="15" spans="1:11">
      <c r="A15" s="201" t="s">
        <v>55</v>
      </c>
      <c r="B15" s="201" t="s">
        <v>36</v>
      </c>
      <c r="C15" s="201">
        <v>34</v>
      </c>
      <c r="D15" s="201"/>
      <c r="E15" s="244" t="s">
        <v>6304</v>
      </c>
      <c r="F15" s="201" t="s">
        <v>6305</v>
      </c>
      <c r="G15" s="201"/>
      <c r="H15" s="201"/>
      <c r="I15" s="201"/>
      <c r="J15" s="201"/>
      <c r="K15" s="201"/>
    </row>
    <row r="16" spans="1:11">
      <c r="A16" s="201" t="s">
        <v>55</v>
      </c>
      <c r="B16" s="201" t="s">
        <v>38</v>
      </c>
      <c r="C16" s="201">
        <v>55</v>
      </c>
      <c r="D16" s="201"/>
      <c r="E16" s="244" t="s">
        <v>6304</v>
      </c>
      <c r="F16" s="201" t="s">
        <v>6305</v>
      </c>
      <c r="G16" s="201"/>
      <c r="H16" s="201"/>
      <c r="I16" s="201"/>
      <c r="J16" s="201"/>
      <c r="K16" s="201"/>
    </row>
    <row r="17" spans="1:11">
      <c r="A17" s="201" t="s">
        <v>55</v>
      </c>
      <c r="B17" s="201" t="s">
        <v>40</v>
      </c>
      <c r="C17" s="201">
        <v>50</v>
      </c>
      <c r="D17" s="201"/>
      <c r="E17" s="244" t="s">
        <v>6304</v>
      </c>
      <c r="F17" s="201" t="s">
        <v>6305</v>
      </c>
      <c r="G17" s="201"/>
      <c r="H17" s="201"/>
      <c r="I17" s="201"/>
      <c r="J17" s="201"/>
      <c r="K17" s="201"/>
    </row>
    <row r="18" spans="1:11">
      <c r="A18" s="201" t="s">
        <v>55</v>
      </c>
      <c r="B18" s="201" t="s">
        <v>42</v>
      </c>
      <c r="C18" s="201">
        <v>58</v>
      </c>
      <c r="D18" s="201"/>
      <c r="E18" s="244" t="s">
        <v>6304</v>
      </c>
      <c r="F18" s="201" t="s">
        <v>6305</v>
      </c>
      <c r="G18" s="201"/>
      <c r="H18" s="201"/>
      <c r="I18" s="201"/>
      <c r="J18" s="201"/>
      <c r="K18" s="201"/>
    </row>
    <row r="19" spans="1:11">
      <c r="A19" s="201" t="s">
        <v>55</v>
      </c>
      <c r="B19" s="201" t="s">
        <v>44</v>
      </c>
      <c r="C19" s="201">
        <v>49</v>
      </c>
      <c r="D19" s="201"/>
      <c r="E19" s="244" t="s">
        <v>6304</v>
      </c>
      <c r="F19" s="201" t="s">
        <v>6305</v>
      </c>
      <c r="G19" s="201"/>
      <c r="H19" s="201"/>
      <c r="I19" s="201"/>
      <c r="J19" s="201"/>
      <c r="K19" s="201"/>
    </row>
    <row r="20" spans="1:11">
      <c r="A20" s="201" t="s">
        <v>55</v>
      </c>
      <c r="B20" s="201" t="s">
        <v>56</v>
      </c>
      <c r="C20" s="201">
        <v>54</v>
      </c>
      <c r="D20" s="201"/>
      <c r="E20" s="244" t="s">
        <v>6304</v>
      </c>
      <c r="F20" s="201" t="s">
        <v>6305</v>
      </c>
      <c r="G20" s="201"/>
      <c r="H20" s="201"/>
      <c r="I20" s="201"/>
      <c r="J20" s="201"/>
      <c r="K20" s="201"/>
    </row>
    <row r="21" spans="1:11">
      <c r="A21" s="201" t="s">
        <v>55</v>
      </c>
      <c r="B21" s="201" t="s">
        <v>57</v>
      </c>
      <c r="C21" s="201">
        <v>53</v>
      </c>
      <c r="D21" s="201"/>
      <c r="E21" s="244" t="s">
        <v>6304</v>
      </c>
      <c r="F21" s="201" t="s">
        <v>6305</v>
      </c>
      <c r="G21" s="201"/>
      <c r="H21" s="201"/>
      <c r="I21" s="201"/>
      <c r="J21" s="201"/>
      <c r="K21" s="201"/>
    </row>
    <row r="22" spans="1:11">
      <c r="A22" s="201" t="s">
        <v>55</v>
      </c>
      <c r="B22" s="201" t="s">
        <v>58</v>
      </c>
      <c r="C22" s="201">
        <v>66</v>
      </c>
      <c r="D22" s="201"/>
      <c r="E22" s="244" t="s">
        <v>6304</v>
      </c>
      <c r="F22" s="201" t="s">
        <v>6305</v>
      </c>
      <c r="G22" s="201"/>
      <c r="H22" s="201"/>
      <c r="I22" s="201"/>
      <c r="J22" s="201"/>
      <c r="K22" s="201"/>
    </row>
    <row r="23" spans="1:11">
      <c r="A23" s="201" t="s">
        <v>55</v>
      </c>
      <c r="B23" s="201" t="s">
        <v>46</v>
      </c>
      <c r="C23" s="201"/>
      <c r="D23" s="201">
        <v>125</v>
      </c>
      <c r="E23" s="244" t="s">
        <v>6304</v>
      </c>
      <c r="F23" s="201" t="s">
        <v>6305</v>
      </c>
      <c r="G23" s="201"/>
      <c r="H23" s="201"/>
      <c r="I23" s="201"/>
      <c r="J23" s="201"/>
      <c r="K23" s="201"/>
    </row>
    <row r="24" spans="1:11">
      <c r="A24" s="201" t="s">
        <v>59</v>
      </c>
      <c r="B24" s="201" t="s">
        <v>33</v>
      </c>
      <c r="C24" s="201">
        <v>37</v>
      </c>
      <c r="D24" s="201"/>
      <c r="E24" s="244" t="s">
        <v>6306</v>
      </c>
      <c r="F24" s="201" t="s">
        <v>6305</v>
      </c>
      <c r="G24" s="201"/>
      <c r="H24" s="201"/>
      <c r="I24" s="201"/>
      <c r="J24" s="201"/>
      <c r="K24" s="201"/>
    </row>
    <row r="25" spans="1:11">
      <c r="A25" s="201" t="s">
        <v>59</v>
      </c>
      <c r="B25" s="201" t="s">
        <v>35</v>
      </c>
      <c r="C25" s="201">
        <v>34</v>
      </c>
      <c r="D25" s="201"/>
      <c r="E25" s="244" t="s">
        <v>6306</v>
      </c>
      <c r="F25" s="201" t="s">
        <v>6305</v>
      </c>
      <c r="G25" s="201"/>
      <c r="H25" s="201"/>
      <c r="I25" s="201"/>
      <c r="J25" s="201"/>
      <c r="K25" s="201"/>
    </row>
    <row r="26" spans="1:11">
      <c r="A26" s="201" t="s">
        <v>59</v>
      </c>
      <c r="B26" s="201" t="s">
        <v>36</v>
      </c>
      <c r="C26" s="201">
        <v>26</v>
      </c>
      <c r="D26" s="201"/>
      <c r="E26" s="244" t="s">
        <v>6306</v>
      </c>
      <c r="F26" s="201" t="s">
        <v>6305</v>
      </c>
      <c r="G26" s="201"/>
      <c r="H26" s="201"/>
      <c r="I26" s="201"/>
      <c r="J26" s="201"/>
      <c r="K26" s="201"/>
    </row>
    <row r="27" spans="1:11">
      <c r="A27" s="201" t="s">
        <v>59</v>
      </c>
      <c r="B27" s="201" t="s">
        <v>38</v>
      </c>
      <c r="C27" s="201">
        <v>26</v>
      </c>
      <c r="D27" s="201"/>
      <c r="E27" s="244" t="s">
        <v>6306</v>
      </c>
      <c r="F27" s="201" t="s">
        <v>6305</v>
      </c>
      <c r="G27" s="201"/>
      <c r="H27" s="201"/>
      <c r="I27" s="201"/>
      <c r="J27" s="201"/>
      <c r="K27" s="201"/>
    </row>
    <row r="28" spans="1:11">
      <c r="A28" s="201" t="s">
        <v>59</v>
      </c>
      <c r="B28" s="201" t="s">
        <v>40</v>
      </c>
      <c r="C28" s="201">
        <v>38</v>
      </c>
      <c r="D28" s="201"/>
      <c r="E28" s="244" t="s">
        <v>6306</v>
      </c>
      <c r="F28" s="201" t="s">
        <v>6305</v>
      </c>
      <c r="G28" s="201"/>
      <c r="H28" s="201"/>
      <c r="I28" s="201"/>
      <c r="J28" s="201"/>
      <c r="K28" s="201"/>
    </row>
    <row r="29" spans="1:11">
      <c r="A29" s="201" t="s">
        <v>59</v>
      </c>
      <c r="B29" s="201" t="s">
        <v>42</v>
      </c>
      <c r="C29" s="201">
        <v>35</v>
      </c>
      <c r="D29" s="201"/>
      <c r="E29" s="244" t="s">
        <v>6306</v>
      </c>
      <c r="F29" s="201" t="s">
        <v>6305</v>
      </c>
      <c r="G29" s="201"/>
      <c r="H29" s="201"/>
      <c r="I29" s="201"/>
      <c r="J29" s="201"/>
      <c r="K29" s="201"/>
    </row>
    <row r="30" spans="1:11">
      <c r="A30" s="201" t="s">
        <v>59</v>
      </c>
      <c r="B30" s="201" t="s">
        <v>44</v>
      </c>
      <c r="C30" s="201">
        <v>31</v>
      </c>
      <c r="D30" s="201"/>
      <c r="E30" s="244" t="s">
        <v>6306</v>
      </c>
      <c r="F30" s="201" t="s">
        <v>6305</v>
      </c>
      <c r="G30" s="201"/>
      <c r="H30" s="201"/>
      <c r="I30" s="201"/>
      <c r="J30" s="201"/>
      <c r="K30" s="201"/>
    </row>
    <row r="31" spans="1:11">
      <c r="A31" s="201" t="s">
        <v>59</v>
      </c>
      <c r="B31" s="201" t="s">
        <v>56</v>
      </c>
      <c r="C31" s="201">
        <v>41</v>
      </c>
      <c r="D31" s="201"/>
      <c r="E31" s="244" t="s">
        <v>6306</v>
      </c>
      <c r="F31" s="201" t="s">
        <v>6305</v>
      </c>
      <c r="G31" s="201"/>
      <c r="H31" s="201"/>
      <c r="I31" s="201"/>
      <c r="J31" s="201"/>
      <c r="K31" s="201"/>
    </row>
    <row r="32" spans="1:11">
      <c r="A32" s="201" t="s">
        <v>59</v>
      </c>
      <c r="B32" s="201" t="s">
        <v>57</v>
      </c>
      <c r="C32" s="201">
        <v>39</v>
      </c>
      <c r="D32" s="201"/>
      <c r="E32" s="244" t="s">
        <v>6306</v>
      </c>
      <c r="F32" s="201" t="s">
        <v>6305</v>
      </c>
      <c r="G32" s="201"/>
      <c r="H32" s="201"/>
      <c r="I32" s="201"/>
      <c r="J32" s="201"/>
      <c r="K32" s="201"/>
    </row>
    <row r="33" spans="1:11">
      <c r="A33" s="201" t="s">
        <v>59</v>
      </c>
      <c r="B33" s="201" t="s">
        <v>58</v>
      </c>
      <c r="C33" s="201">
        <v>38</v>
      </c>
      <c r="D33" s="201"/>
      <c r="E33" s="244" t="s">
        <v>6306</v>
      </c>
      <c r="F33" s="201" t="s">
        <v>6305</v>
      </c>
      <c r="G33" s="201"/>
      <c r="H33" s="201"/>
      <c r="I33" s="201"/>
      <c r="J33" s="201"/>
      <c r="K33" s="201"/>
    </row>
    <row r="34" spans="1:11">
      <c r="A34" s="201" t="s">
        <v>59</v>
      </c>
      <c r="B34" s="201" t="s">
        <v>46</v>
      </c>
      <c r="C34" s="201"/>
      <c r="D34" s="201">
        <v>83</v>
      </c>
      <c r="E34" s="244" t="s">
        <v>6306</v>
      </c>
      <c r="F34" s="201" t="s">
        <v>6305</v>
      </c>
      <c r="G34" s="201"/>
      <c r="H34" s="201"/>
      <c r="I34" s="201"/>
      <c r="J34" s="201"/>
      <c r="K34" s="201"/>
    </row>
    <row r="35" spans="1:11">
      <c r="A35" s="201" t="s">
        <v>70</v>
      </c>
      <c r="B35" s="201" t="s">
        <v>33</v>
      </c>
      <c r="C35" s="201">
        <v>34</v>
      </c>
      <c r="D35" s="201"/>
      <c r="E35" s="244" t="s">
        <v>6306</v>
      </c>
      <c r="F35" s="201" t="s">
        <v>6305</v>
      </c>
      <c r="G35" s="201"/>
      <c r="H35" s="201"/>
      <c r="I35" s="201"/>
      <c r="J35" s="201"/>
      <c r="K35" s="201"/>
    </row>
    <row r="36" spans="1:11">
      <c r="A36" s="201" t="s">
        <v>70</v>
      </c>
      <c r="B36" s="201" t="s">
        <v>35</v>
      </c>
      <c r="C36" s="201">
        <v>35</v>
      </c>
      <c r="D36" s="201"/>
      <c r="E36" s="244" t="s">
        <v>6306</v>
      </c>
      <c r="F36" s="201" t="s">
        <v>6305</v>
      </c>
      <c r="G36" s="201"/>
      <c r="H36" s="201"/>
      <c r="I36" s="201"/>
      <c r="J36" s="201"/>
      <c r="K36" s="201"/>
    </row>
    <row r="37" spans="1:11">
      <c r="A37" s="201" t="s">
        <v>70</v>
      </c>
      <c r="B37" s="201" t="s">
        <v>36</v>
      </c>
      <c r="C37" s="201">
        <v>45</v>
      </c>
      <c r="D37" s="201"/>
      <c r="E37" s="244" t="s">
        <v>6306</v>
      </c>
      <c r="F37" s="201" t="s">
        <v>6305</v>
      </c>
      <c r="G37" s="201"/>
      <c r="H37" s="201"/>
      <c r="I37" s="201"/>
      <c r="J37" s="201"/>
      <c r="K37" s="201"/>
    </row>
    <row r="38" spans="1:11">
      <c r="A38" s="201" t="s">
        <v>70</v>
      </c>
      <c r="B38" s="201" t="s">
        <v>38</v>
      </c>
      <c r="C38" s="201">
        <v>29</v>
      </c>
      <c r="D38" s="201"/>
      <c r="E38" s="244" t="s">
        <v>6306</v>
      </c>
      <c r="F38" s="201" t="s">
        <v>6305</v>
      </c>
      <c r="G38" s="201"/>
      <c r="H38" s="201"/>
      <c r="I38" s="201"/>
      <c r="J38" s="201"/>
      <c r="K38" s="201"/>
    </row>
    <row r="39" spans="1:11">
      <c r="A39" s="201" t="s">
        <v>70</v>
      </c>
      <c r="B39" s="201" t="s">
        <v>40</v>
      </c>
      <c r="C39" s="201">
        <v>37</v>
      </c>
      <c r="D39" s="201"/>
      <c r="E39" s="244" t="s">
        <v>6306</v>
      </c>
      <c r="F39" s="201" t="s">
        <v>6305</v>
      </c>
      <c r="G39" s="201"/>
      <c r="H39" s="201"/>
      <c r="I39" s="201"/>
      <c r="J39" s="201"/>
      <c r="K39" s="201"/>
    </row>
    <row r="40" spans="1:11">
      <c r="A40" s="201" t="s">
        <v>70</v>
      </c>
      <c r="B40" s="201" t="s">
        <v>42</v>
      </c>
      <c r="C40" s="201">
        <v>43</v>
      </c>
      <c r="D40" s="201"/>
      <c r="E40" s="244" t="s">
        <v>6306</v>
      </c>
      <c r="F40" s="201" t="s">
        <v>6305</v>
      </c>
      <c r="G40" s="201"/>
      <c r="H40" s="201"/>
      <c r="I40" s="201"/>
      <c r="J40" s="201"/>
      <c r="K40" s="201"/>
    </row>
    <row r="41" spans="1:11">
      <c r="A41" s="201" t="s">
        <v>70</v>
      </c>
      <c r="B41" s="201" t="s">
        <v>44</v>
      </c>
      <c r="C41" s="201">
        <v>40</v>
      </c>
      <c r="D41" s="201"/>
      <c r="E41" s="244" t="s">
        <v>6306</v>
      </c>
      <c r="F41" s="201" t="s">
        <v>6305</v>
      </c>
      <c r="G41" s="201"/>
      <c r="H41" s="201"/>
      <c r="I41" s="201"/>
      <c r="J41" s="201"/>
      <c r="K41" s="201"/>
    </row>
    <row r="42" spans="1:11">
      <c r="A42" s="201" t="s">
        <v>70</v>
      </c>
      <c r="B42" s="201" t="s">
        <v>56</v>
      </c>
      <c r="C42" s="201">
        <v>39</v>
      </c>
      <c r="D42" s="201"/>
      <c r="E42" s="244" t="s">
        <v>6306</v>
      </c>
      <c r="F42" s="201" t="s">
        <v>6305</v>
      </c>
      <c r="G42" s="201"/>
      <c r="H42" s="201"/>
      <c r="I42" s="201"/>
      <c r="J42" s="201"/>
      <c r="K42" s="201"/>
    </row>
    <row r="43" spans="1:11">
      <c r="A43" s="201" t="s">
        <v>70</v>
      </c>
      <c r="B43" s="201" t="s">
        <v>57</v>
      </c>
      <c r="C43" s="201">
        <v>38</v>
      </c>
      <c r="D43" s="201"/>
      <c r="E43" s="244" t="s">
        <v>6306</v>
      </c>
      <c r="F43" s="201" t="s">
        <v>6305</v>
      </c>
      <c r="G43" s="201"/>
      <c r="H43" s="201"/>
      <c r="I43" s="201"/>
      <c r="J43" s="201"/>
      <c r="K43" s="201"/>
    </row>
    <row r="44" spans="1:11">
      <c r="A44" s="201" t="s">
        <v>70</v>
      </c>
      <c r="B44" s="201" t="s">
        <v>58</v>
      </c>
      <c r="C44" s="201">
        <v>41</v>
      </c>
      <c r="D44" s="201"/>
      <c r="E44" s="244" t="s">
        <v>6306</v>
      </c>
      <c r="F44" s="201" t="s">
        <v>6305</v>
      </c>
      <c r="G44" s="201"/>
      <c r="H44" s="201"/>
      <c r="I44" s="201"/>
      <c r="J44" s="201"/>
      <c r="K44" s="201"/>
    </row>
    <row r="45" spans="1:11">
      <c r="A45" s="201" t="s">
        <v>70</v>
      </c>
      <c r="B45" s="201" t="s">
        <v>46</v>
      </c>
      <c r="C45" s="201"/>
      <c r="D45" s="201">
        <v>91</v>
      </c>
      <c r="E45" s="244" t="s">
        <v>6306</v>
      </c>
      <c r="F45" s="201" t="s">
        <v>6305</v>
      </c>
      <c r="G45" s="201"/>
      <c r="H45" s="201"/>
      <c r="I45" s="201"/>
      <c r="J45" s="201"/>
      <c r="K45" s="201"/>
    </row>
    <row r="46" spans="1:11">
      <c r="A46" s="201" t="s">
        <v>106</v>
      </c>
      <c r="B46" s="201" t="s">
        <v>33</v>
      </c>
      <c r="C46" s="201">
        <v>45</v>
      </c>
      <c r="D46" s="201"/>
      <c r="E46" s="244" t="s">
        <v>6306</v>
      </c>
      <c r="F46" s="201" t="s">
        <v>6305</v>
      </c>
      <c r="G46" s="201"/>
      <c r="H46" s="201"/>
      <c r="I46" s="201"/>
      <c r="J46" s="201"/>
      <c r="K46" s="201"/>
    </row>
    <row r="47" spans="1:11">
      <c r="A47" s="201" t="s">
        <v>106</v>
      </c>
      <c r="B47" s="201" t="s">
        <v>35</v>
      </c>
      <c r="C47" s="201">
        <v>50</v>
      </c>
      <c r="D47" s="201"/>
      <c r="E47" s="244" t="s">
        <v>6306</v>
      </c>
      <c r="F47" s="201" t="s">
        <v>6305</v>
      </c>
      <c r="G47" s="201"/>
      <c r="H47" s="201"/>
      <c r="I47" s="201"/>
      <c r="J47" s="201"/>
      <c r="K47" s="201"/>
    </row>
    <row r="48" spans="1:11">
      <c r="A48" s="201" t="s">
        <v>106</v>
      </c>
      <c r="B48" s="201" t="s">
        <v>36</v>
      </c>
      <c r="C48" s="201">
        <v>44</v>
      </c>
      <c r="D48" s="201"/>
      <c r="E48" s="244" t="s">
        <v>6306</v>
      </c>
      <c r="F48" s="201" t="s">
        <v>6305</v>
      </c>
      <c r="G48" s="201"/>
      <c r="H48" s="201"/>
      <c r="I48" s="201"/>
      <c r="J48" s="201"/>
      <c r="K48" s="201"/>
    </row>
    <row r="49" spans="1:11">
      <c r="A49" s="201" t="s">
        <v>106</v>
      </c>
      <c r="B49" s="201" t="s">
        <v>38</v>
      </c>
      <c r="C49" s="201">
        <v>58</v>
      </c>
      <c r="D49" s="201"/>
      <c r="E49" s="244" t="s">
        <v>6306</v>
      </c>
      <c r="F49" s="201" t="s">
        <v>6305</v>
      </c>
      <c r="G49" s="201"/>
      <c r="H49" s="201"/>
      <c r="I49" s="201"/>
      <c r="J49" s="201"/>
      <c r="K49" s="201"/>
    </row>
    <row r="50" spans="1:11">
      <c r="A50" s="201" t="s">
        <v>106</v>
      </c>
      <c r="B50" s="201" t="s">
        <v>40</v>
      </c>
      <c r="C50" s="201">
        <v>47</v>
      </c>
      <c r="D50" s="201"/>
      <c r="E50" s="244" t="s">
        <v>6306</v>
      </c>
      <c r="F50" s="201" t="s">
        <v>6305</v>
      </c>
      <c r="G50" s="201"/>
      <c r="H50" s="201"/>
      <c r="I50" s="201"/>
      <c r="J50" s="201"/>
      <c r="K50" s="201"/>
    </row>
    <row r="51" spans="1:11">
      <c r="A51" s="201" t="s">
        <v>106</v>
      </c>
      <c r="B51" s="201" t="s">
        <v>42</v>
      </c>
      <c r="C51" s="201">
        <v>48</v>
      </c>
      <c r="D51" s="201"/>
      <c r="E51" s="244" t="s">
        <v>6306</v>
      </c>
      <c r="F51" s="201" t="s">
        <v>6305</v>
      </c>
      <c r="G51" s="201"/>
      <c r="H51" s="201"/>
      <c r="I51" s="201"/>
      <c r="J51" s="201"/>
      <c r="K51" s="201"/>
    </row>
    <row r="52" spans="1:11">
      <c r="A52" s="201" t="s">
        <v>106</v>
      </c>
      <c r="B52" s="201" t="s">
        <v>44</v>
      </c>
      <c r="C52" s="201">
        <v>66</v>
      </c>
      <c r="D52" s="201"/>
      <c r="E52" s="244" t="s">
        <v>6306</v>
      </c>
      <c r="F52" s="201" t="s">
        <v>6305</v>
      </c>
      <c r="G52" s="201"/>
      <c r="H52" s="201"/>
      <c r="I52" s="201"/>
      <c r="J52" s="201"/>
      <c r="K52" s="201"/>
    </row>
    <row r="53" spans="1:11">
      <c r="A53" s="201" t="s">
        <v>106</v>
      </c>
      <c r="B53" s="201" t="s">
        <v>56</v>
      </c>
      <c r="C53" s="201">
        <v>54</v>
      </c>
      <c r="D53" s="201"/>
      <c r="E53" s="244" t="s">
        <v>6306</v>
      </c>
      <c r="F53" s="201" t="s">
        <v>6305</v>
      </c>
      <c r="G53" s="201"/>
      <c r="H53" s="201"/>
      <c r="I53" s="201"/>
      <c r="J53" s="201"/>
      <c r="K53" s="201"/>
    </row>
    <row r="54" spans="1:11">
      <c r="A54" s="201" t="s">
        <v>106</v>
      </c>
      <c r="B54" s="201" t="s">
        <v>57</v>
      </c>
      <c r="C54" s="201">
        <v>75</v>
      </c>
      <c r="D54" s="201"/>
      <c r="E54" s="244" t="s">
        <v>6306</v>
      </c>
      <c r="F54" s="201" t="s">
        <v>6305</v>
      </c>
      <c r="G54" s="201"/>
      <c r="H54" s="201"/>
      <c r="I54" s="201"/>
      <c r="J54" s="201"/>
      <c r="K54" s="201"/>
    </row>
    <row r="55" spans="1:11">
      <c r="A55" s="201" t="s">
        <v>106</v>
      </c>
      <c r="B55" s="201" t="s">
        <v>58</v>
      </c>
      <c r="C55" s="201">
        <v>70</v>
      </c>
      <c r="D55" s="201"/>
      <c r="E55" s="244" t="s">
        <v>6306</v>
      </c>
      <c r="F55" s="201" t="s">
        <v>6305</v>
      </c>
      <c r="G55" s="201"/>
      <c r="H55" s="201"/>
      <c r="I55" s="201"/>
      <c r="J55" s="201"/>
      <c r="K55" s="201"/>
    </row>
    <row r="56" spans="1:11">
      <c r="A56" s="201" t="s">
        <v>106</v>
      </c>
      <c r="B56" s="201" t="s">
        <v>46</v>
      </c>
      <c r="C56" s="201"/>
      <c r="D56" s="201">
        <v>99</v>
      </c>
      <c r="E56" s="244" t="s">
        <v>6306</v>
      </c>
      <c r="F56" s="201" t="s">
        <v>6305</v>
      </c>
      <c r="G56" s="201"/>
      <c r="H56" s="201"/>
      <c r="I56" s="201"/>
      <c r="J56" s="201"/>
      <c r="K56" s="201"/>
    </row>
    <row r="57" spans="1:11">
      <c r="A57" s="201" t="s">
        <v>72</v>
      </c>
      <c r="B57" s="201" t="s">
        <v>33</v>
      </c>
      <c r="C57" s="201">
        <v>41</v>
      </c>
      <c r="D57" s="201"/>
      <c r="E57" s="244" t="s">
        <v>6306</v>
      </c>
      <c r="F57" s="201" t="s">
        <v>6305</v>
      </c>
      <c r="G57" s="201"/>
      <c r="H57" s="201"/>
      <c r="I57" s="201"/>
      <c r="J57" s="201"/>
      <c r="K57" s="201"/>
    </row>
    <row r="58" spans="1:11">
      <c r="A58" s="201" t="s">
        <v>72</v>
      </c>
      <c r="B58" s="201" t="s">
        <v>35</v>
      </c>
      <c r="C58" s="201">
        <v>41</v>
      </c>
      <c r="D58" s="201"/>
      <c r="E58" s="244" t="s">
        <v>6306</v>
      </c>
      <c r="F58" s="201" t="s">
        <v>6305</v>
      </c>
      <c r="G58" s="201"/>
      <c r="H58" s="201"/>
      <c r="I58" s="201"/>
      <c r="J58" s="201"/>
      <c r="K58" s="201"/>
    </row>
    <row r="59" spans="1:11">
      <c r="A59" s="201" t="s">
        <v>72</v>
      </c>
      <c r="B59" s="201" t="s">
        <v>36</v>
      </c>
      <c r="C59" s="201">
        <v>39</v>
      </c>
      <c r="D59" s="201"/>
      <c r="E59" s="244" t="s">
        <v>6306</v>
      </c>
      <c r="F59" s="201" t="s">
        <v>6305</v>
      </c>
      <c r="G59" s="201"/>
      <c r="H59" s="201"/>
      <c r="I59" s="201"/>
      <c r="J59" s="201"/>
      <c r="K59" s="201"/>
    </row>
    <row r="60" spans="1:11">
      <c r="A60" s="201" t="s">
        <v>72</v>
      </c>
      <c r="B60" s="201" t="s">
        <v>38</v>
      </c>
      <c r="C60" s="201">
        <v>39</v>
      </c>
      <c r="D60" s="201"/>
      <c r="E60" s="244" t="s">
        <v>6306</v>
      </c>
      <c r="F60" s="201" t="s">
        <v>6305</v>
      </c>
      <c r="G60" s="201"/>
      <c r="H60" s="201"/>
      <c r="I60" s="201"/>
      <c r="J60" s="201"/>
      <c r="K60" s="201"/>
    </row>
    <row r="61" spans="1:11">
      <c r="A61" s="201" t="s">
        <v>72</v>
      </c>
      <c r="B61" s="201" t="s">
        <v>40</v>
      </c>
      <c r="C61" s="201">
        <v>52</v>
      </c>
      <c r="D61" s="201"/>
      <c r="E61" s="244" t="s">
        <v>6306</v>
      </c>
      <c r="F61" s="201" t="s">
        <v>6305</v>
      </c>
      <c r="G61" s="201"/>
      <c r="H61" s="201"/>
      <c r="I61" s="201"/>
      <c r="J61" s="201"/>
      <c r="K61" s="201"/>
    </row>
    <row r="62" spans="1:11">
      <c r="A62" s="201" t="s">
        <v>72</v>
      </c>
      <c r="B62" s="201" t="s">
        <v>42</v>
      </c>
      <c r="C62" s="201">
        <v>38</v>
      </c>
      <c r="D62" s="201"/>
      <c r="E62" s="244" t="s">
        <v>6306</v>
      </c>
      <c r="F62" s="201" t="s">
        <v>6305</v>
      </c>
      <c r="G62" s="201"/>
      <c r="H62" s="201"/>
      <c r="I62" s="201"/>
      <c r="J62" s="201"/>
      <c r="K62" s="201"/>
    </row>
    <row r="63" spans="1:11">
      <c r="A63" s="201" t="s">
        <v>72</v>
      </c>
      <c r="B63" s="201" t="s">
        <v>44</v>
      </c>
      <c r="C63" s="201">
        <v>40</v>
      </c>
      <c r="D63" s="201"/>
      <c r="E63" s="244" t="s">
        <v>6306</v>
      </c>
      <c r="F63" s="201" t="s">
        <v>6305</v>
      </c>
      <c r="G63" s="201"/>
      <c r="H63" s="201"/>
      <c r="I63" s="201"/>
      <c r="J63" s="201"/>
      <c r="K63" s="201"/>
    </row>
    <row r="64" spans="1:11">
      <c r="A64" s="201" t="s">
        <v>72</v>
      </c>
      <c r="B64" s="201" t="s">
        <v>56</v>
      </c>
      <c r="C64" s="201">
        <v>38</v>
      </c>
      <c r="D64" s="201"/>
      <c r="E64" s="244" t="s">
        <v>6306</v>
      </c>
      <c r="F64" s="201" t="s">
        <v>6305</v>
      </c>
      <c r="G64" s="201"/>
      <c r="H64" s="201"/>
      <c r="I64" s="201"/>
      <c r="J64" s="201"/>
      <c r="K64" s="201"/>
    </row>
    <row r="65" spans="1:11">
      <c r="A65" s="201" t="s">
        <v>72</v>
      </c>
      <c r="B65" s="201" t="s">
        <v>57</v>
      </c>
      <c r="C65" s="201">
        <v>34</v>
      </c>
      <c r="D65" s="201"/>
      <c r="E65" s="244" t="s">
        <v>6306</v>
      </c>
      <c r="F65" s="201" t="s">
        <v>6305</v>
      </c>
      <c r="G65" s="201"/>
      <c r="H65" s="201"/>
      <c r="I65" s="201"/>
      <c r="J65" s="201"/>
      <c r="K65" s="201"/>
    </row>
    <row r="66" spans="1:11">
      <c r="A66" s="201" t="s">
        <v>72</v>
      </c>
      <c r="B66" s="201" t="s">
        <v>58</v>
      </c>
      <c r="C66" s="201">
        <v>44</v>
      </c>
      <c r="D66" s="201"/>
      <c r="E66" s="244" t="s">
        <v>6306</v>
      </c>
      <c r="F66" s="201" t="s">
        <v>6305</v>
      </c>
      <c r="G66" s="201"/>
      <c r="H66" s="201"/>
      <c r="I66" s="201"/>
      <c r="J66" s="201"/>
      <c r="K66" s="201"/>
    </row>
    <row r="67" spans="1:11">
      <c r="A67" s="201" t="s">
        <v>72</v>
      </c>
      <c r="B67" s="201" t="s">
        <v>46</v>
      </c>
      <c r="C67" s="201"/>
      <c r="D67" s="201">
        <v>85</v>
      </c>
      <c r="E67" s="244" t="s">
        <v>6306</v>
      </c>
      <c r="F67" s="201" t="s">
        <v>6305</v>
      </c>
      <c r="G67" s="201"/>
      <c r="H67" s="201"/>
      <c r="I67" s="201"/>
      <c r="J67" s="201"/>
      <c r="K67" s="201"/>
    </row>
    <row r="68" spans="1:11">
      <c r="A68" s="201" t="s">
        <v>78</v>
      </c>
      <c r="B68" s="201" t="s">
        <v>33</v>
      </c>
      <c r="C68" s="201">
        <v>45</v>
      </c>
      <c r="D68" s="201"/>
      <c r="E68" s="244" t="s">
        <v>6306</v>
      </c>
      <c r="F68" s="201" t="s">
        <v>6305</v>
      </c>
      <c r="G68" s="201"/>
      <c r="H68" s="201"/>
      <c r="I68" s="201"/>
      <c r="J68" s="201"/>
      <c r="K68" s="201"/>
    </row>
    <row r="69" spans="1:11">
      <c r="A69" s="201" t="s">
        <v>78</v>
      </c>
      <c r="B69" s="201" t="s">
        <v>35</v>
      </c>
      <c r="C69" s="201">
        <v>57</v>
      </c>
      <c r="D69" s="201"/>
      <c r="E69" s="244" t="s">
        <v>6306</v>
      </c>
      <c r="F69" s="201" t="s">
        <v>6305</v>
      </c>
      <c r="G69" s="201"/>
      <c r="H69" s="201"/>
      <c r="I69" s="201"/>
      <c r="J69" s="201"/>
      <c r="K69" s="201"/>
    </row>
    <row r="70" spans="1:11">
      <c r="A70" s="201" t="s">
        <v>78</v>
      </c>
      <c r="B70" s="201" t="s">
        <v>36</v>
      </c>
      <c r="C70" s="201">
        <v>59</v>
      </c>
      <c r="D70" s="201"/>
      <c r="E70" s="244" t="s">
        <v>6306</v>
      </c>
      <c r="F70" s="201" t="s">
        <v>6305</v>
      </c>
      <c r="G70" s="201"/>
      <c r="H70" s="201"/>
      <c r="I70" s="201"/>
      <c r="J70" s="201"/>
      <c r="K70" s="201"/>
    </row>
    <row r="71" spans="1:11">
      <c r="A71" s="201" t="s">
        <v>78</v>
      </c>
      <c r="B71" s="201" t="s">
        <v>38</v>
      </c>
      <c r="C71" s="201">
        <v>63</v>
      </c>
      <c r="D71" s="201"/>
      <c r="E71" s="244" t="s">
        <v>6306</v>
      </c>
      <c r="F71" s="201" t="s">
        <v>6305</v>
      </c>
      <c r="G71" s="201"/>
      <c r="H71" s="201"/>
      <c r="I71" s="201"/>
      <c r="J71" s="201"/>
      <c r="K71" s="201"/>
    </row>
    <row r="72" spans="1:11">
      <c r="A72" s="201" t="s">
        <v>78</v>
      </c>
      <c r="B72" s="201" t="s">
        <v>40</v>
      </c>
      <c r="C72" s="201">
        <v>65</v>
      </c>
      <c r="D72" s="201"/>
      <c r="E72" s="244" t="s">
        <v>6306</v>
      </c>
      <c r="F72" s="201" t="s">
        <v>6305</v>
      </c>
      <c r="G72" s="201"/>
      <c r="H72" s="201"/>
      <c r="I72" s="201"/>
      <c r="J72" s="201"/>
      <c r="K72" s="201"/>
    </row>
    <row r="73" spans="1:11">
      <c r="A73" s="201" t="s">
        <v>78</v>
      </c>
      <c r="B73" s="201" t="s">
        <v>42</v>
      </c>
      <c r="C73" s="201">
        <v>57</v>
      </c>
      <c r="D73" s="201"/>
      <c r="E73" s="244" t="s">
        <v>6306</v>
      </c>
      <c r="F73" s="201" t="s">
        <v>6305</v>
      </c>
      <c r="G73" s="201"/>
      <c r="H73" s="201"/>
      <c r="I73" s="201"/>
      <c r="J73" s="201"/>
      <c r="K73" s="201"/>
    </row>
    <row r="74" spans="1:11">
      <c r="A74" s="201" t="s">
        <v>78</v>
      </c>
      <c r="B74" s="201" t="s">
        <v>44</v>
      </c>
      <c r="C74" s="201">
        <v>56</v>
      </c>
      <c r="D74" s="201"/>
      <c r="E74" s="244" t="s">
        <v>6306</v>
      </c>
      <c r="F74" s="201" t="s">
        <v>6305</v>
      </c>
      <c r="G74" s="201"/>
      <c r="H74" s="201"/>
      <c r="I74" s="201"/>
      <c r="J74" s="201"/>
      <c r="K74" s="201"/>
    </row>
    <row r="75" spans="1:11">
      <c r="A75" s="201" t="s">
        <v>78</v>
      </c>
      <c r="B75" s="201" t="s">
        <v>56</v>
      </c>
      <c r="C75" s="201">
        <v>39</v>
      </c>
      <c r="D75" s="201"/>
      <c r="E75" s="244" t="s">
        <v>6306</v>
      </c>
      <c r="F75" s="201" t="s">
        <v>6305</v>
      </c>
      <c r="G75" s="201"/>
      <c r="H75" s="201"/>
      <c r="I75" s="201"/>
      <c r="J75" s="201"/>
      <c r="K75" s="201"/>
    </row>
    <row r="76" spans="1:11">
      <c r="A76" s="201" t="s">
        <v>78</v>
      </c>
      <c r="B76" s="201" t="s">
        <v>57</v>
      </c>
      <c r="C76" s="201">
        <v>53</v>
      </c>
      <c r="D76" s="201"/>
      <c r="E76" s="244" t="s">
        <v>6306</v>
      </c>
      <c r="F76" s="201" t="s">
        <v>6305</v>
      </c>
      <c r="G76" s="201"/>
      <c r="H76" s="201"/>
      <c r="I76" s="201"/>
      <c r="J76" s="201"/>
      <c r="K76" s="201"/>
    </row>
    <row r="77" spans="1:11">
      <c r="A77" s="201" t="s">
        <v>78</v>
      </c>
      <c r="B77" s="201" t="s">
        <v>58</v>
      </c>
      <c r="C77" s="201">
        <v>26</v>
      </c>
      <c r="D77" s="201"/>
      <c r="E77" s="244" t="s">
        <v>6306</v>
      </c>
      <c r="F77" s="201" t="s">
        <v>6305</v>
      </c>
      <c r="G77" s="201"/>
      <c r="H77" s="201"/>
      <c r="I77" s="201"/>
      <c r="J77" s="201"/>
      <c r="K77" s="201"/>
    </row>
    <row r="78" spans="1:11">
      <c r="A78" s="201" t="s">
        <v>78</v>
      </c>
      <c r="B78" s="201" t="s">
        <v>46</v>
      </c>
      <c r="C78" s="201"/>
      <c r="D78" s="201">
        <v>100</v>
      </c>
      <c r="E78" s="244" t="s">
        <v>6306</v>
      </c>
      <c r="F78" s="201" t="s">
        <v>6305</v>
      </c>
      <c r="G78" s="201"/>
      <c r="H78" s="201"/>
      <c r="I78" s="201"/>
      <c r="J78" s="201"/>
      <c r="K78" s="201"/>
    </row>
    <row r="79" spans="1:11">
      <c r="A79" s="201" t="s">
        <v>97</v>
      </c>
      <c r="B79" s="201" t="s">
        <v>33</v>
      </c>
      <c r="C79" s="201">
        <v>38</v>
      </c>
      <c r="D79" s="201"/>
      <c r="E79" s="244" t="s">
        <v>6306</v>
      </c>
      <c r="F79" s="201" t="s">
        <v>6305</v>
      </c>
      <c r="G79" s="201"/>
      <c r="H79" s="201"/>
      <c r="I79" s="201"/>
      <c r="J79" s="201"/>
      <c r="K79" s="201"/>
    </row>
    <row r="80" spans="1:11">
      <c r="A80" s="201" t="s">
        <v>97</v>
      </c>
      <c r="B80" s="201" t="s">
        <v>35</v>
      </c>
      <c r="C80" s="201">
        <v>31</v>
      </c>
      <c r="D80" s="201"/>
      <c r="E80" s="244" t="s">
        <v>6306</v>
      </c>
      <c r="F80" s="201" t="s">
        <v>6305</v>
      </c>
      <c r="G80" s="201"/>
      <c r="H80" s="201"/>
      <c r="I80" s="201"/>
      <c r="J80" s="201"/>
      <c r="K80" s="201"/>
    </row>
    <row r="81" spans="1:11">
      <c r="A81" s="201" t="s">
        <v>97</v>
      </c>
      <c r="B81" s="201" t="s">
        <v>36</v>
      </c>
      <c r="C81" s="201">
        <v>26</v>
      </c>
      <c r="D81" s="201"/>
      <c r="E81" s="244" t="s">
        <v>6306</v>
      </c>
      <c r="F81" s="201" t="s">
        <v>6305</v>
      </c>
      <c r="G81" s="201"/>
      <c r="H81" s="201"/>
      <c r="I81" s="201"/>
      <c r="J81" s="201"/>
      <c r="K81" s="201"/>
    </row>
    <row r="82" spans="1:11">
      <c r="A82" s="201" t="s">
        <v>97</v>
      </c>
      <c r="B82" s="201" t="s">
        <v>38</v>
      </c>
      <c r="C82" s="201">
        <v>51</v>
      </c>
      <c r="D82" s="201"/>
      <c r="E82" s="244" t="s">
        <v>6306</v>
      </c>
      <c r="F82" s="201" t="s">
        <v>6305</v>
      </c>
      <c r="G82" s="201"/>
      <c r="H82" s="201"/>
      <c r="I82" s="201"/>
      <c r="J82" s="201"/>
      <c r="K82" s="201"/>
    </row>
    <row r="83" spans="1:11">
      <c r="A83" s="201" t="s">
        <v>97</v>
      </c>
      <c r="B83" s="201" t="s">
        <v>40</v>
      </c>
      <c r="C83" s="201">
        <v>30</v>
      </c>
      <c r="D83" s="201"/>
      <c r="E83" s="244" t="s">
        <v>6306</v>
      </c>
      <c r="F83" s="201" t="s">
        <v>6305</v>
      </c>
      <c r="G83" s="201"/>
      <c r="H83" s="201"/>
      <c r="I83" s="201"/>
      <c r="J83" s="201"/>
      <c r="K83" s="201"/>
    </row>
    <row r="84" spans="1:11">
      <c r="A84" s="201" t="s">
        <v>97</v>
      </c>
      <c r="B84" s="201" t="s">
        <v>42</v>
      </c>
      <c r="C84" s="201">
        <v>50</v>
      </c>
      <c r="D84" s="201"/>
      <c r="E84" s="244" t="s">
        <v>6306</v>
      </c>
      <c r="F84" s="201" t="s">
        <v>6305</v>
      </c>
      <c r="G84" s="201"/>
      <c r="H84" s="201"/>
      <c r="I84" s="201"/>
      <c r="J84" s="201"/>
      <c r="K84" s="201"/>
    </row>
    <row r="85" spans="1:11">
      <c r="A85" s="201" t="s">
        <v>97</v>
      </c>
      <c r="B85" s="201" t="s">
        <v>44</v>
      </c>
      <c r="C85" s="201">
        <v>56</v>
      </c>
      <c r="D85" s="201"/>
      <c r="E85" s="244" t="s">
        <v>6306</v>
      </c>
      <c r="F85" s="201" t="s">
        <v>6305</v>
      </c>
      <c r="G85" s="201"/>
      <c r="H85" s="201"/>
      <c r="I85" s="201"/>
      <c r="J85" s="201"/>
      <c r="K85" s="201"/>
    </row>
    <row r="86" spans="1:11">
      <c r="A86" s="201" t="s">
        <v>97</v>
      </c>
      <c r="B86" s="201" t="s">
        <v>56</v>
      </c>
      <c r="C86" s="201">
        <v>84</v>
      </c>
      <c r="D86" s="201"/>
      <c r="E86" s="244" t="s">
        <v>6306</v>
      </c>
      <c r="F86" s="201" t="s">
        <v>6305</v>
      </c>
      <c r="G86" s="201"/>
      <c r="H86" s="201"/>
      <c r="I86" s="201"/>
      <c r="J86" s="201"/>
      <c r="K86" s="201"/>
    </row>
    <row r="87" spans="1:11">
      <c r="A87" s="201" t="s">
        <v>97</v>
      </c>
      <c r="B87" s="201" t="s">
        <v>57</v>
      </c>
      <c r="C87" s="201">
        <v>77</v>
      </c>
      <c r="D87" s="201"/>
      <c r="E87" s="244" t="s">
        <v>6306</v>
      </c>
      <c r="F87" s="201" t="s">
        <v>6305</v>
      </c>
      <c r="G87" s="201"/>
      <c r="H87" s="201"/>
      <c r="I87" s="201"/>
      <c r="J87" s="201"/>
      <c r="K87" s="201"/>
    </row>
    <row r="88" spans="1:11">
      <c r="A88" s="201" t="s">
        <v>97</v>
      </c>
      <c r="B88" s="201" t="s">
        <v>58</v>
      </c>
      <c r="C88" s="201">
        <v>81</v>
      </c>
      <c r="D88" s="201"/>
      <c r="E88" s="244" t="s">
        <v>6306</v>
      </c>
      <c r="F88" s="201" t="s">
        <v>6305</v>
      </c>
      <c r="G88" s="201"/>
      <c r="H88" s="201"/>
      <c r="I88" s="201"/>
      <c r="J88" s="201"/>
      <c r="K88" s="201"/>
    </row>
    <row r="89" spans="1:11">
      <c r="A89" s="201" t="s">
        <v>97</v>
      </c>
      <c r="B89" s="201" t="s">
        <v>46</v>
      </c>
      <c r="C89" s="201"/>
      <c r="D89" s="201">
        <v>80</v>
      </c>
      <c r="E89" s="244" t="s">
        <v>6306</v>
      </c>
      <c r="F89" s="201" t="s">
        <v>6305</v>
      </c>
      <c r="G89" s="201"/>
      <c r="H89" s="201"/>
      <c r="I89" s="201"/>
      <c r="J89" s="201"/>
      <c r="K89" s="201"/>
    </row>
    <row r="90" spans="1:11">
      <c r="A90" s="201" t="s">
        <v>14</v>
      </c>
      <c r="B90" s="201" t="s">
        <v>17</v>
      </c>
      <c r="C90" s="201">
        <v>13</v>
      </c>
      <c r="D90" s="201">
        <v>4</v>
      </c>
      <c r="E90" s="244" t="s">
        <v>6304</v>
      </c>
      <c r="F90" s="201" t="s">
        <v>6305</v>
      </c>
      <c r="G90" s="201"/>
      <c r="H90" s="201"/>
      <c r="I90" s="201"/>
      <c r="J90" s="201"/>
      <c r="K90" s="201"/>
    </row>
    <row r="91" spans="1:11">
      <c r="A91" s="201" t="s">
        <v>14</v>
      </c>
      <c r="B91" s="201" t="s">
        <v>19</v>
      </c>
      <c r="C91" s="201">
        <v>15</v>
      </c>
      <c r="D91" s="201">
        <v>4</v>
      </c>
      <c r="E91" s="244" t="s">
        <v>6304</v>
      </c>
      <c r="F91" s="201" t="s">
        <v>6305</v>
      </c>
      <c r="G91" s="201"/>
      <c r="H91" s="201"/>
      <c r="I91" s="201"/>
      <c r="J91" s="201"/>
      <c r="K91" s="201"/>
    </row>
    <row r="92" spans="1:11">
      <c r="A92" s="201" t="s">
        <v>14</v>
      </c>
      <c r="B92" s="201" t="s">
        <v>25</v>
      </c>
      <c r="C92" s="201">
        <v>10</v>
      </c>
      <c r="D92" s="201">
        <v>4</v>
      </c>
      <c r="E92" s="244" t="s">
        <v>6304</v>
      </c>
      <c r="F92" s="201" t="s">
        <v>6305</v>
      </c>
      <c r="G92" s="201"/>
      <c r="H92" s="201"/>
      <c r="I92" s="201"/>
      <c r="J92" s="201"/>
      <c r="K92" s="201"/>
    </row>
    <row r="93" spans="1:11">
      <c r="A93" s="201" t="s">
        <v>14</v>
      </c>
      <c r="B93" s="201" t="s">
        <v>15</v>
      </c>
      <c r="C93" s="201">
        <v>15</v>
      </c>
      <c r="D93" s="201">
        <v>4</v>
      </c>
      <c r="E93" s="244" t="s">
        <v>6304</v>
      </c>
      <c r="F93" s="201" t="s">
        <v>6305</v>
      </c>
      <c r="G93" s="201"/>
      <c r="H93" s="201"/>
      <c r="I93" s="201"/>
      <c r="J93" s="201"/>
      <c r="K93" s="201"/>
    </row>
    <row r="94" spans="1:11">
      <c r="A94" s="201" t="s">
        <v>14</v>
      </c>
      <c r="B94" s="201" t="s">
        <v>23</v>
      </c>
      <c r="C94" s="201">
        <v>18</v>
      </c>
      <c r="D94" s="201">
        <v>4</v>
      </c>
      <c r="E94" s="244" t="s">
        <v>6304</v>
      </c>
      <c r="F94" s="201" t="s">
        <v>6305</v>
      </c>
      <c r="G94" s="201"/>
      <c r="H94" s="201"/>
      <c r="I94" s="201"/>
      <c r="J94" s="201"/>
      <c r="K94" s="201"/>
    </row>
    <row r="95" spans="1:11">
      <c r="A95" s="201" t="s">
        <v>14</v>
      </c>
      <c r="B95" s="201" t="s">
        <v>21</v>
      </c>
      <c r="C95" s="201"/>
      <c r="D95" s="201">
        <v>3</v>
      </c>
      <c r="E95" s="244" t="s">
        <v>6304</v>
      </c>
      <c r="F95" s="201" t="s">
        <v>6305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3297</v>
      </c>
      <c r="C99" s="201"/>
      <c r="D99" s="201"/>
      <c r="E99" s="244"/>
      <c r="F99" s="201"/>
      <c r="G99" s="201"/>
      <c r="H99" s="201"/>
      <c r="I99" s="201"/>
      <c r="J99" s="201"/>
      <c r="K99" s="201"/>
    </row>
    <row r="100" spans="1:11">
      <c r="A100" s="201" t="s">
        <v>7</v>
      </c>
      <c r="B100" s="201" t="s">
        <v>21</v>
      </c>
      <c r="C100" s="201">
        <v>60</v>
      </c>
      <c r="D100" s="201">
        <v>12</v>
      </c>
      <c r="E100" s="244" t="s">
        <v>6304</v>
      </c>
      <c r="F100" s="201" t="s">
        <v>6305</v>
      </c>
      <c r="G100" s="201"/>
      <c r="H100" s="201"/>
      <c r="I100" s="201"/>
      <c r="J100" s="201"/>
      <c r="K100" s="201"/>
    </row>
    <row r="101" spans="1:11">
      <c r="A101" s="201" t="s">
        <v>30</v>
      </c>
      <c r="B101" s="201" t="s">
        <v>21</v>
      </c>
      <c r="C101" s="201">
        <v>65</v>
      </c>
      <c r="D101" s="201">
        <v>25</v>
      </c>
      <c r="E101" s="244" t="s">
        <v>6304</v>
      </c>
      <c r="F101" s="201" t="s">
        <v>6305</v>
      </c>
      <c r="G101" s="201"/>
      <c r="H101" s="201"/>
      <c r="I101" s="201"/>
      <c r="J101" s="201"/>
      <c r="K101" s="201"/>
    </row>
    <row r="102" spans="1:11">
      <c r="A102" s="201" t="s">
        <v>47</v>
      </c>
      <c r="B102" s="201" t="s">
        <v>3317</v>
      </c>
      <c r="C102" s="201"/>
      <c r="D102" s="201"/>
      <c r="E102" s="244"/>
      <c r="F102" s="201"/>
      <c r="G102" s="201"/>
      <c r="H102" s="201"/>
      <c r="I102" s="201"/>
      <c r="J102" s="201"/>
      <c r="K102" s="201"/>
    </row>
    <row r="103" spans="1:11">
      <c r="A103" s="201" t="s">
        <v>47</v>
      </c>
      <c r="B103" s="201" t="s">
        <v>3314</v>
      </c>
      <c r="C103" s="201"/>
      <c r="D103" s="201"/>
      <c r="E103" s="244"/>
      <c r="F103" s="201"/>
      <c r="G103" s="201"/>
      <c r="H103" s="201"/>
      <c r="I103" s="201"/>
      <c r="J103" s="201"/>
      <c r="K103" s="201"/>
    </row>
    <row r="104" spans="1:11">
      <c r="A104" s="201" t="s">
        <v>47</v>
      </c>
      <c r="B104" s="201" t="s">
        <v>3311</v>
      </c>
      <c r="C104" s="201"/>
      <c r="D104" s="201"/>
      <c r="E104" s="244"/>
      <c r="F104" s="201"/>
      <c r="G104" s="201"/>
      <c r="H104" s="201"/>
      <c r="I104" s="201"/>
      <c r="J104" s="201"/>
      <c r="K104" s="201"/>
    </row>
    <row r="105" spans="1:11">
      <c r="A105" s="201" t="s">
        <v>47</v>
      </c>
      <c r="B105" s="201" t="s">
        <v>3101</v>
      </c>
      <c r="C105" s="201"/>
      <c r="D105" s="201"/>
      <c r="E105" s="244"/>
      <c r="F105" s="201"/>
      <c r="G105" s="201"/>
      <c r="H105" s="201"/>
      <c r="I105" s="201"/>
      <c r="J105" s="201"/>
      <c r="K105" s="201"/>
    </row>
    <row r="106" spans="1:11">
      <c r="A106" s="201" t="s">
        <v>47</v>
      </c>
      <c r="B106" s="201" t="s">
        <v>21</v>
      </c>
      <c r="C106" s="201">
        <v>84</v>
      </c>
      <c r="D106" s="201">
        <v>25</v>
      </c>
      <c r="E106" s="244" t="s">
        <v>6304</v>
      </c>
      <c r="F106" s="201" t="s">
        <v>6305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6304</v>
      </c>
      <c r="F109" s="201" t="s">
        <v>6305</v>
      </c>
      <c r="G109" s="201"/>
      <c r="H109" s="201"/>
      <c r="I109" s="201"/>
      <c r="J109" s="201"/>
      <c r="K109" s="201"/>
    </row>
    <row r="110" spans="1:11">
      <c r="A110" s="201" t="s">
        <v>54</v>
      </c>
      <c r="B110" s="201" t="s">
        <v>3330</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6304</v>
      </c>
      <c r="F113" s="201" t="s">
        <v>6305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6304</v>
      </c>
      <c r="F118" s="201" t="s">
        <v>6305</v>
      </c>
      <c r="G118" s="201"/>
      <c r="H118" s="201"/>
      <c r="I118" s="201"/>
      <c r="J118" s="201"/>
      <c r="K118" s="201"/>
    </row>
    <row r="119" spans="1:11">
      <c r="A119" s="201" t="s">
        <v>81</v>
      </c>
      <c r="B119" s="201" t="s">
        <v>82</v>
      </c>
      <c r="C119" s="201">
        <v>17</v>
      </c>
      <c r="D119" s="201">
        <v>4</v>
      </c>
      <c r="E119" s="244" t="s">
        <v>6304</v>
      </c>
      <c r="F119" s="201" t="s">
        <v>6305</v>
      </c>
      <c r="G119" s="201"/>
      <c r="H119" s="201"/>
      <c r="I119" s="201"/>
      <c r="J119" s="201"/>
      <c r="K119" s="201"/>
    </row>
    <row r="120" spans="1:11">
      <c r="A120" s="201" t="s">
        <v>81</v>
      </c>
      <c r="B120" s="201" t="s">
        <v>84</v>
      </c>
      <c r="C120" s="201">
        <v>16</v>
      </c>
      <c r="D120" s="201">
        <v>5</v>
      </c>
      <c r="E120" s="244" t="s">
        <v>6304</v>
      </c>
      <c r="F120" s="201" t="s">
        <v>6305</v>
      </c>
      <c r="G120" s="201"/>
      <c r="H120" s="201"/>
      <c r="I120" s="201"/>
      <c r="J120" s="201"/>
      <c r="K120" s="201"/>
    </row>
    <row r="121" spans="1:11">
      <c r="A121" s="201" t="s">
        <v>81</v>
      </c>
      <c r="B121" s="201" t="s">
        <v>85</v>
      </c>
      <c r="C121" s="201">
        <v>14</v>
      </c>
      <c r="D121" s="201">
        <v>5</v>
      </c>
      <c r="E121" s="244" t="s">
        <v>6304</v>
      </c>
      <c r="F121" s="201" t="s">
        <v>6305</v>
      </c>
      <c r="G121" s="201"/>
      <c r="H121" s="201"/>
      <c r="I121" s="201"/>
      <c r="J121" s="201"/>
      <c r="K121" s="201"/>
    </row>
    <row r="122" spans="1:11">
      <c r="A122" s="201" t="s">
        <v>81</v>
      </c>
      <c r="B122" s="201" t="s">
        <v>83</v>
      </c>
      <c r="C122" s="201">
        <v>20</v>
      </c>
      <c r="D122" s="201">
        <v>4</v>
      </c>
      <c r="E122" s="244" t="s">
        <v>6304</v>
      </c>
      <c r="F122" s="201" t="s">
        <v>6305</v>
      </c>
      <c r="G122" s="201"/>
      <c r="H122" s="201"/>
      <c r="I122" s="201"/>
      <c r="J122" s="201"/>
      <c r="K122" s="201"/>
    </row>
    <row r="123" spans="1:11">
      <c r="A123" s="201" t="s">
        <v>81</v>
      </c>
      <c r="B123" s="201" t="s">
        <v>21</v>
      </c>
      <c r="C123" s="201"/>
      <c r="D123" s="201">
        <v>3</v>
      </c>
      <c r="E123" s="244" t="s">
        <v>6304</v>
      </c>
      <c r="F123" s="201" t="s">
        <v>6305</v>
      </c>
      <c r="G123" s="201"/>
      <c r="H123" s="201"/>
      <c r="I123" s="201"/>
      <c r="J123" s="201"/>
      <c r="K123" s="201"/>
    </row>
    <row r="124" spans="1:11">
      <c r="A124" s="201" t="s">
        <v>86</v>
      </c>
      <c r="B124" s="201" t="s">
        <v>2977</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3117</v>
      </c>
      <c r="C126" s="201"/>
      <c r="D126" s="201"/>
      <c r="E126" s="244"/>
      <c r="F126" s="201"/>
      <c r="G126" s="201"/>
      <c r="H126" s="201"/>
      <c r="I126" s="201"/>
      <c r="J126" s="201"/>
      <c r="K126" s="201"/>
    </row>
    <row r="127" spans="1:11">
      <c r="A127" s="201" t="s">
        <v>86</v>
      </c>
      <c r="B127" s="201" t="s">
        <v>4512</v>
      </c>
      <c r="C127" s="201"/>
      <c r="D127" s="201"/>
      <c r="E127" s="244"/>
      <c r="F127" s="201"/>
      <c r="G127" s="201"/>
      <c r="H127" s="201"/>
      <c r="I127" s="201"/>
      <c r="J127" s="201"/>
      <c r="K127" s="201"/>
    </row>
    <row r="128" spans="1:11">
      <c r="A128" s="201" t="s">
        <v>86</v>
      </c>
      <c r="B128" s="201" t="s">
        <v>4719</v>
      </c>
      <c r="C128" s="201"/>
      <c r="D128" s="201"/>
      <c r="E128" s="244"/>
      <c r="F128" s="201"/>
      <c r="G128" s="201"/>
      <c r="H128" s="201"/>
      <c r="I128" s="201"/>
      <c r="J128" s="201"/>
      <c r="K128" s="201"/>
    </row>
    <row r="129" spans="1:11">
      <c r="A129" s="201" t="s">
        <v>86</v>
      </c>
      <c r="B129" s="201" t="s">
        <v>2974</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6304</v>
      </c>
      <c r="F131" s="201" t="s">
        <v>6305</v>
      </c>
      <c r="G131" s="201"/>
      <c r="H131" s="201"/>
      <c r="I131" s="201"/>
      <c r="J131" s="201"/>
      <c r="K131" s="201"/>
    </row>
    <row r="132" spans="1:11">
      <c r="A132" s="201" t="s">
        <v>87</v>
      </c>
      <c r="B132" s="201" t="s">
        <v>88</v>
      </c>
      <c r="C132" s="201">
        <v>24</v>
      </c>
      <c r="D132" s="201">
        <v>5</v>
      </c>
      <c r="E132" s="244" t="s">
        <v>6304</v>
      </c>
      <c r="F132" s="201" t="s">
        <v>6305</v>
      </c>
      <c r="G132" s="201"/>
      <c r="H132" s="201"/>
      <c r="I132" s="201"/>
      <c r="J132" s="201"/>
      <c r="K132" s="201"/>
    </row>
    <row r="133" spans="1:11">
      <c r="A133" s="201" t="s">
        <v>87</v>
      </c>
      <c r="B133" s="201" t="s">
        <v>89</v>
      </c>
      <c r="C133" s="201">
        <v>24</v>
      </c>
      <c r="D133" s="201">
        <v>4</v>
      </c>
      <c r="E133" s="244" t="s">
        <v>6304</v>
      </c>
      <c r="F133" s="201" t="s">
        <v>6305</v>
      </c>
      <c r="G133" s="201"/>
      <c r="H133" s="201"/>
      <c r="I133" s="201"/>
      <c r="J133" s="201"/>
      <c r="K133" s="201"/>
    </row>
    <row r="134" spans="1:11">
      <c r="A134" s="201" t="s">
        <v>87</v>
      </c>
      <c r="B134" s="201" t="s">
        <v>91</v>
      </c>
      <c r="C134" s="201">
        <v>14</v>
      </c>
      <c r="D134" s="201">
        <v>4</v>
      </c>
      <c r="E134" s="244" t="s">
        <v>6304</v>
      </c>
      <c r="F134" s="201" t="s">
        <v>6305</v>
      </c>
      <c r="G134" s="201"/>
      <c r="H134" s="201"/>
      <c r="I134" s="201"/>
      <c r="J134" s="201"/>
      <c r="K134" s="201"/>
    </row>
    <row r="135" spans="1:11">
      <c r="A135" s="201" t="s">
        <v>87</v>
      </c>
      <c r="B135" s="201" t="s">
        <v>90</v>
      </c>
      <c r="C135" s="201">
        <v>15</v>
      </c>
      <c r="D135" s="201">
        <v>4</v>
      </c>
      <c r="E135" s="244" t="s">
        <v>6304</v>
      </c>
      <c r="F135" s="201" t="s">
        <v>6305</v>
      </c>
      <c r="G135" s="201"/>
      <c r="H135" s="201"/>
      <c r="I135" s="201"/>
      <c r="J135" s="201"/>
      <c r="K135" s="201"/>
    </row>
    <row r="136" spans="1:11">
      <c r="A136" s="201" t="s">
        <v>87</v>
      </c>
      <c r="B136" s="201" t="s">
        <v>21</v>
      </c>
      <c r="C136" s="201"/>
      <c r="D136" s="201">
        <v>7</v>
      </c>
      <c r="E136" s="244" t="s">
        <v>6304</v>
      </c>
      <c r="F136" s="201" t="s">
        <v>6305</v>
      </c>
      <c r="G136" s="201"/>
      <c r="H136" s="201"/>
      <c r="I136" s="201"/>
      <c r="J136" s="201"/>
      <c r="K136" s="201"/>
    </row>
    <row r="137" spans="1:11">
      <c r="A137" s="201" t="s">
        <v>92</v>
      </c>
      <c r="B137" s="201" t="s">
        <v>93</v>
      </c>
      <c r="C137" s="201">
        <v>15</v>
      </c>
      <c r="D137" s="201">
        <v>4</v>
      </c>
      <c r="E137" s="244" t="s">
        <v>6304</v>
      </c>
      <c r="F137" s="201" t="s">
        <v>6305</v>
      </c>
      <c r="G137" s="201"/>
      <c r="H137" s="201"/>
      <c r="I137" s="201"/>
      <c r="J137" s="201"/>
      <c r="K137" s="201"/>
    </row>
    <row r="138" spans="1:11">
      <c r="A138" s="201" t="s">
        <v>92</v>
      </c>
      <c r="B138" s="201" t="s">
        <v>94</v>
      </c>
      <c r="C138" s="201">
        <v>10</v>
      </c>
      <c r="D138" s="201">
        <v>4</v>
      </c>
      <c r="E138" s="244" t="s">
        <v>6304</v>
      </c>
      <c r="F138" s="201" t="s">
        <v>6305</v>
      </c>
      <c r="G138" s="201"/>
      <c r="H138" s="201"/>
      <c r="I138" s="201"/>
      <c r="J138" s="201"/>
      <c r="K138" s="201"/>
    </row>
    <row r="139" spans="1:11">
      <c r="A139" s="201" t="s">
        <v>92</v>
      </c>
      <c r="B139" s="201" t="s">
        <v>96</v>
      </c>
      <c r="C139" s="201">
        <v>24</v>
      </c>
      <c r="D139" s="201">
        <v>5</v>
      </c>
      <c r="E139" s="244" t="s">
        <v>6304</v>
      </c>
      <c r="F139" s="201" t="s">
        <v>6305</v>
      </c>
      <c r="G139" s="201"/>
      <c r="H139" s="201"/>
      <c r="I139" s="201"/>
      <c r="J139" s="201"/>
      <c r="K139" s="201"/>
    </row>
    <row r="140" spans="1:11">
      <c r="A140" s="201" t="s">
        <v>92</v>
      </c>
      <c r="B140" s="201" t="s">
        <v>95</v>
      </c>
      <c r="C140" s="201">
        <v>21</v>
      </c>
      <c r="D140" s="201">
        <v>6</v>
      </c>
      <c r="E140" s="244" t="s">
        <v>6304</v>
      </c>
      <c r="F140" s="201" t="s">
        <v>6305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6307</v>
      </c>
      <c r="F142" s="201" t="s">
        <v>6305</v>
      </c>
      <c r="G142" s="201"/>
      <c r="H142" s="201"/>
      <c r="I142" s="201"/>
      <c r="J142" s="201"/>
      <c r="K142" s="201"/>
    </row>
    <row r="143" spans="1:11">
      <c r="A143" s="201" t="s">
        <v>98</v>
      </c>
      <c r="B143" s="201" t="s">
        <v>101</v>
      </c>
      <c r="C143" s="201">
        <v>25</v>
      </c>
      <c r="D143" s="201">
        <v>6</v>
      </c>
      <c r="E143" s="244" t="s">
        <v>6307</v>
      </c>
      <c r="F143" s="201" t="s">
        <v>6305</v>
      </c>
      <c r="G143" s="201"/>
      <c r="H143" s="201"/>
      <c r="I143" s="201"/>
      <c r="J143" s="201"/>
      <c r="K143" s="201"/>
    </row>
    <row r="144" spans="1:11">
      <c r="A144" s="201" t="s">
        <v>98</v>
      </c>
      <c r="B144" s="201" t="s">
        <v>102</v>
      </c>
      <c r="C144" s="201">
        <v>11</v>
      </c>
      <c r="D144" s="201">
        <v>6</v>
      </c>
      <c r="E144" s="244" t="s">
        <v>6307</v>
      </c>
      <c r="F144" s="201" t="s">
        <v>6305</v>
      </c>
      <c r="G144" s="201"/>
      <c r="H144" s="201"/>
      <c r="I144" s="201"/>
      <c r="J144" s="201"/>
      <c r="K144" s="201"/>
    </row>
    <row r="145" spans="1:11">
      <c r="A145" s="201" t="s">
        <v>98</v>
      </c>
      <c r="B145" s="201" t="s">
        <v>104</v>
      </c>
      <c r="C145" s="201">
        <v>7</v>
      </c>
      <c r="D145" s="201">
        <v>4</v>
      </c>
      <c r="E145" s="244" t="s">
        <v>6307</v>
      </c>
      <c r="F145" s="201" t="s">
        <v>6305</v>
      </c>
      <c r="G145" s="201"/>
      <c r="H145" s="201"/>
      <c r="I145" s="201"/>
      <c r="J145" s="201"/>
      <c r="K145" s="201"/>
    </row>
    <row r="146" spans="1:11">
      <c r="A146" s="201" t="s">
        <v>98</v>
      </c>
      <c r="B146" s="201" t="s">
        <v>21</v>
      </c>
      <c r="C146" s="201"/>
      <c r="D146" s="201">
        <v>7</v>
      </c>
      <c r="E146" s="244" t="s">
        <v>6307</v>
      </c>
      <c r="F146" s="201" t="s">
        <v>6305</v>
      </c>
      <c r="G146" s="201"/>
      <c r="H146" s="201"/>
      <c r="I146" s="201"/>
      <c r="J146" s="201"/>
      <c r="K146" s="201"/>
    </row>
    <row r="147" spans="1:11" ht="15.95">
      <c r="A147" s="201" t="s">
        <v>27</v>
      </c>
      <c r="B147" s="201" t="s">
        <v>28</v>
      </c>
      <c r="C147" s="245">
        <v>69</v>
      </c>
      <c r="D147" s="201"/>
      <c r="E147" s="244" t="s">
        <v>6304</v>
      </c>
      <c r="F147" s="201" t="s">
        <v>6305</v>
      </c>
      <c r="G147" s="201"/>
      <c r="H147" s="201"/>
      <c r="I147" s="201"/>
      <c r="J147" s="201"/>
      <c r="K147" s="201"/>
    </row>
    <row r="148" spans="1:11">
      <c r="A148" s="201" t="s">
        <v>52</v>
      </c>
      <c r="B148" s="201" t="s">
        <v>28</v>
      </c>
      <c r="C148" s="201">
        <v>137</v>
      </c>
      <c r="D148" s="201"/>
      <c r="E148" s="244" t="s">
        <v>6304</v>
      </c>
      <c r="F148" s="201" t="s">
        <v>6305</v>
      </c>
      <c r="G148" s="201"/>
      <c r="H148" s="201"/>
      <c r="I148" s="201"/>
      <c r="J148" s="201"/>
      <c r="K148" s="201"/>
    </row>
    <row r="149" spans="1:11">
      <c r="A149" s="201" t="s">
        <v>49</v>
      </c>
      <c r="B149" s="201" t="s">
        <v>28</v>
      </c>
      <c r="C149" s="201">
        <v>90</v>
      </c>
      <c r="D149" s="201"/>
      <c r="E149" s="244" t="s">
        <v>6304</v>
      </c>
      <c r="F149" s="201" t="s">
        <v>6305</v>
      </c>
      <c r="G149" s="201"/>
      <c r="H149" s="201"/>
      <c r="I149" s="201"/>
      <c r="J149" s="201"/>
      <c r="K149" s="201"/>
    </row>
    <row r="150" spans="1:11">
      <c r="A150" s="201" t="s">
        <v>68</v>
      </c>
      <c r="B150" s="201" t="s">
        <v>28</v>
      </c>
      <c r="C150" s="201">
        <v>103</v>
      </c>
      <c r="D150" s="201"/>
      <c r="E150" s="244" t="s">
        <v>6304</v>
      </c>
      <c r="F150" s="201" t="s">
        <v>6305</v>
      </c>
      <c r="G150" s="201"/>
      <c r="H150" s="201"/>
      <c r="I150" s="201"/>
      <c r="J150" s="201"/>
      <c r="K150" s="201"/>
    </row>
    <row r="151" spans="1:11">
      <c r="A151" s="201" t="s">
        <v>71</v>
      </c>
      <c r="B151" s="201" t="s">
        <v>28</v>
      </c>
      <c r="C151" s="201">
        <v>130</v>
      </c>
      <c r="D151" s="201"/>
      <c r="E151" s="244" t="s">
        <v>6304</v>
      </c>
      <c r="F151" s="201" t="s">
        <v>6305</v>
      </c>
      <c r="G151" s="201"/>
      <c r="H151" s="201"/>
      <c r="I151" s="201"/>
      <c r="J151" s="201"/>
      <c r="K151" s="201"/>
    </row>
    <row r="152" spans="1:11">
      <c r="A152" s="201" t="s">
        <v>67</v>
      </c>
      <c r="B152" s="201" t="s">
        <v>28</v>
      </c>
      <c r="C152" s="201">
        <v>120</v>
      </c>
      <c r="D152" s="201"/>
      <c r="E152" s="244" t="s">
        <v>6304</v>
      </c>
      <c r="F152" s="201" t="s">
        <v>6305</v>
      </c>
      <c r="G152" s="201"/>
      <c r="H152" s="201"/>
      <c r="I152" s="201"/>
      <c r="J152" s="201"/>
      <c r="K152" s="201"/>
    </row>
    <row r="153" spans="1:11">
      <c r="A153" s="201" t="s">
        <v>79</v>
      </c>
      <c r="B153" s="201" t="s">
        <v>28</v>
      </c>
      <c r="C153" s="201">
        <v>142</v>
      </c>
      <c r="D153" s="201"/>
      <c r="E153" s="244" t="s">
        <v>6304</v>
      </c>
      <c r="F153" s="201" t="s">
        <v>6305</v>
      </c>
      <c r="G153" s="201"/>
      <c r="H153" s="201"/>
      <c r="I153" s="201"/>
      <c r="J153" s="201"/>
      <c r="K153" s="201"/>
    </row>
    <row r="154" spans="1:11" ht="15.95">
      <c r="A154" s="201" t="s">
        <v>50</v>
      </c>
      <c r="B154" s="201" t="s">
        <v>28</v>
      </c>
      <c r="C154" s="245">
        <v>87</v>
      </c>
      <c r="D154" s="201"/>
      <c r="E154" s="244" t="s">
        <v>6304</v>
      </c>
      <c r="F154" s="201" t="s">
        <v>6305</v>
      </c>
      <c r="G154" s="201"/>
      <c r="H154" s="201"/>
      <c r="I154" s="201"/>
      <c r="J154" s="201"/>
      <c r="K154" s="201"/>
    </row>
    <row r="155" spans="1:11">
      <c r="A155" s="201" t="s">
        <v>73</v>
      </c>
      <c r="B155" s="201" t="s">
        <v>63</v>
      </c>
      <c r="C155" s="201">
        <v>15</v>
      </c>
      <c r="D155" s="201">
        <v>5</v>
      </c>
      <c r="E155" s="244" t="s">
        <v>6308</v>
      </c>
      <c r="F155" s="201" t="s">
        <v>6305</v>
      </c>
      <c r="G155" s="201"/>
      <c r="H155" s="201"/>
      <c r="I155" s="201"/>
      <c r="J155" s="201"/>
      <c r="K155" s="201"/>
    </row>
    <row r="156" spans="1:11">
      <c r="A156" s="201" t="s">
        <v>73</v>
      </c>
      <c r="B156" s="201" t="s">
        <v>75</v>
      </c>
      <c r="C156" s="201">
        <v>17</v>
      </c>
      <c r="D156" s="201">
        <v>5</v>
      </c>
      <c r="E156" s="244" t="s">
        <v>6308</v>
      </c>
      <c r="F156" s="201" t="s">
        <v>6305</v>
      </c>
      <c r="G156" s="201"/>
      <c r="H156" s="201"/>
      <c r="I156" s="201"/>
      <c r="J156" s="201"/>
      <c r="K156" s="201"/>
    </row>
    <row r="157" spans="1:11">
      <c r="A157" s="201" t="s">
        <v>73</v>
      </c>
      <c r="B157" s="201" t="s">
        <v>61</v>
      </c>
      <c r="C157" s="201">
        <v>25</v>
      </c>
      <c r="D157" s="201">
        <v>5</v>
      </c>
      <c r="E157" s="244" t="s">
        <v>6308</v>
      </c>
      <c r="F157" s="201" t="s">
        <v>6305</v>
      </c>
      <c r="G157" s="201"/>
      <c r="H157" s="201"/>
      <c r="I157" s="201"/>
      <c r="J157" s="201"/>
      <c r="K157" s="201"/>
    </row>
    <row r="158" spans="1:11">
      <c r="A158" s="201" t="s">
        <v>73</v>
      </c>
      <c r="B158" s="201" t="s">
        <v>77</v>
      </c>
      <c r="C158" s="201"/>
      <c r="D158" s="201">
        <v>2</v>
      </c>
      <c r="E158" s="244" t="s">
        <v>6308</v>
      </c>
      <c r="F158" s="201" t="s">
        <v>6305</v>
      </c>
      <c r="G158" s="201"/>
      <c r="H158" s="201"/>
      <c r="I158" s="201"/>
      <c r="J158" s="201"/>
      <c r="K158" s="201"/>
    </row>
    <row r="159" spans="1:11">
      <c r="A159" s="201" t="s">
        <v>73</v>
      </c>
      <c r="B159" s="201" t="s">
        <v>76</v>
      </c>
      <c r="C159" s="201"/>
      <c r="D159" s="201">
        <v>2</v>
      </c>
      <c r="E159" s="244" t="s">
        <v>6308</v>
      </c>
      <c r="F159" s="201" t="s">
        <v>6305</v>
      </c>
      <c r="G159" s="201"/>
      <c r="H159" s="201"/>
      <c r="I159" s="201"/>
      <c r="J159" s="201"/>
      <c r="K159" s="201"/>
    </row>
    <row r="160" spans="1:11">
      <c r="A160" s="201" t="s">
        <v>73</v>
      </c>
      <c r="B160" s="201" t="s">
        <v>74</v>
      </c>
      <c r="C160" s="201">
        <v>20</v>
      </c>
      <c r="D160" s="201">
        <v>5</v>
      </c>
      <c r="E160" s="244" t="s">
        <v>6308</v>
      </c>
      <c r="F160" s="201" t="s">
        <v>6305</v>
      </c>
      <c r="G160" s="201"/>
      <c r="H160" s="201"/>
      <c r="I160" s="201"/>
      <c r="J160" s="201"/>
      <c r="K160" s="201"/>
    </row>
    <row r="161" spans="1:11">
      <c r="A161" s="201" t="s">
        <v>60</v>
      </c>
      <c r="B161" s="201" t="s">
        <v>10</v>
      </c>
      <c r="C161" s="201">
        <v>22</v>
      </c>
      <c r="D161" s="201">
        <v>4</v>
      </c>
      <c r="E161" s="244" t="s">
        <v>6308</v>
      </c>
      <c r="F161" s="201" t="s">
        <v>6309</v>
      </c>
      <c r="G161" s="201"/>
      <c r="H161" s="201"/>
      <c r="I161" s="201"/>
      <c r="J161" s="201"/>
      <c r="K161" s="201"/>
    </row>
    <row r="162" spans="1:11">
      <c r="A162" s="201" t="s">
        <v>60</v>
      </c>
      <c r="B162" s="201" t="s">
        <v>61</v>
      </c>
      <c r="C162" s="201">
        <v>20</v>
      </c>
      <c r="D162" s="201">
        <v>4</v>
      </c>
      <c r="E162" s="244" t="s">
        <v>6308</v>
      </c>
      <c r="F162" s="201" t="s">
        <v>6309</v>
      </c>
      <c r="G162" s="201"/>
      <c r="H162" s="201"/>
      <c r="I162" s="201"/>
      <c r="J162" s="201"/>
      <c r="K162" s="201"/>
    </row>
    <row r="163" spans="1:11">
      <c r="A163" s="201" t="s">
        <v>60</v>
      </c>
      <c r="B163" s="201" t="s">
        <v>63</v>
      </c>
      <c r="C163" s="201">
        <v>16</v>
      </c>
      <c r="D163" s="201">
        <v>4</v>
      </c>
      <c r="E163" s="244" t="s">
        <v>6308</v>
      </c>
      <c r="F163" s="201" t="s">
        <v>6310</v>
      </c>
      <c r="G163" s="201"/>
      <c r="H163" s="201"/>
      <c r="I163" s="201"/>
      <c r="J163" s="201"/>
      <c r="K163" s="201"/>
    </row>
    <row r="164" spans="1:11">
      <c r="A164" s="201" t="s">
        <v>60</v>
      </c>
      <c r="B164" s="201" t="s">
        <v>65</v>
      </c>
      <c r="C164" s="201">
        <v>13</v>
      </c>
      <c r="D164" s="201">
        <v>4</v>
      </c>
      <c r="E164" s="244" t="s">
        <v>6308</v>
      </c>
      <c r="F164" s="201" t="s">
        <v>6310</v>
      </c>
      <c r="G164" s="201"/>
      <c r="H164" s="201"/>
      <c r="I164" s="201"/>
      <c r="J164" s="201"/>
      <c r="K164" s="201"/>
    </row>
    <row r="165" spans="1:11">
      <c r="A165" s="201" t="s">
        <v>60</v>
      </c>
      <c r="B165" s="201" t="s">
        <v>66</v>
      </c>
      <c r="C165" s="201"/>
      <c r="D165" s="201">
        <v>5</v>
      </c>
      <c r="E165" s="244" t="s">
        <v>6308</v>
      </c>
      <c r="F165" s="201" t="s">
        <v>6311</v>
      </c>
      <c r="G165" s="201"/>
      <c r="H165" s="201"/>
      <c r="I165" s="201"/>
      <c r="J165" s="201"/>
      <c r="K165" s="201"/>
    </row>
    <row r="166" spans="1:11">
      <c r="A166" s="201" t="s">
        <v>86</v>
      </c>
      <c r="B166" s="201" t="s">
        <v>21</v>
      </c>
      <c r="C166" s="201">
        <v>125</v>
      </c>
      <c r="D166" s="201">
        <v>38</v>
      </c>
      <c r="E166" s="244" t="s">
        <v>6304</v>
      </c>
      <c r="F166" s="201" t="s">
        <v>6312</v>
      </c>
      <c r="G166" s="201"/>
      <c r="H166" s="201"/>
      <c r="I166" s="201"/>
      <c r="J166" s="201"/>
      <c r="K166" s="201"/>
    </row>
    <row r="167" spans="1:11">
      <c r="A167" s="201" t="s">
        <v>86</v>
      </c>
      <c r="B167" s="201" t="s">
        <v>21</v>
      </c>
      <c r="C167" s="201">
        <v>137</v>
      </c>
      <c r="D167" s="201">
        <v>38</v>
      </c>
      <c r="E167" s="244" t="s">
        <v>6313</v>
      </c>
      <c r="F167" s="201" t="s">
        <v>6312</v>
      </c>
      <c r="G167" s="201"/>
      <c r="H167" s="201"/>
      <c r="I167" s="201"/>
      <c r="J167" s="201"/>
      <c r="K167" s="201"/>
    </row>
    <row r="168" spans="1:11">
      <c r="A168" s="201" t="s">
        <v>86</v>
      </c>
      <c r="B168" s="201" t="s">
        <v>21</v>
      </c>
      <c r="C168" s="201">
        <v>144</v>
      </c>
      <c r="D168" s="201">
        <v>45</v>
      </c>
      <c r="E168" s="244" t="s">
        <v>6307</v>
      </c>
      <c r="F168" s="201" t="s">
        <v>6312</v>
      </c>
      <c r="G168" s="201"/>
      <c r="H168" s="201"/>
      <c r="I168" s="201"/>
      <c r="J168" s="201"/>
      <c r="K168" s="201"/>
    </row>
    <row r="169" spans="1:11">
      <c r="A169" s="201" t="s">
        <v>86</v>
      </c>
      <c r="B169" s="201" t="s">
        <v>21</v>
      </c>
      <c r="C169" s="201">
        <v>152</v>
      </c>
      <c r="D169" s="201">
        <v>45</v>
      </c>
      <c r="E169" s="244" t="s">
        <v>6314</v>
      </c>
      <c r="F169" s="201" t="s">
        <v>6312</v>
      </c>
      <c r="G169" s="201"/>
      <c r="H169" s="201"/>
      <c r="I169" s="201"/>
      <c r="J169" s="201"/>
      <c r="K169" s="201"/>
    </row>
    <row r="170" spans="1:11">
      <c r="A170" s="201" t="s">
        <v>14</v>
      </c>
      <c r="B170" s="201" t="s">
        <v>21</v>
      </c>
      <c r="C170" s="201">
        <v>0</v>
      </c>
      <c r="D170" s="201">
        <v>0</v>
      </c>
      <c r="E170" s="244" t="s">
        <v>6315</v>
      </c>
      <c r="F170" s="201" t="s">
        <v>6316</v>
      </c>
      <c r="G170" s="201"/>
      <c r="H170" s="201"/>
      <c r="I170" s="201"/>
      <c r="J170" s="201"/>
      <c r="K170" s="201"/>
    </row>
    <row r="171" spans="1:11">
      <c r="A171" s="201" t="s">
        <v>60</v>
      </c>
      <c r="B171" s="201" t="s">
        <v>21</v>
      </c>
      <c r="C171" s="201">
        <v>0</v>
      </c>
      <c r="D171" s="201">
        <v>0</v>
      </c>
      <c r="E171" s="244" t="s">
        <v>6304</v>
      </c>
      <c r="F171" s="201" t="s">
        <v>6316</v>
      </c>
      <c r="G171" s="201"/>
      <c r="H171" s="201"/>
      <c r="I171" s="201"/>
      <c r="J171" s="201"/>
      <c r="K171" s="201"/>
    </row>
    <row r="172" spans="1:11">
      <c r="A172" s="201" t="s">
        <v>73</v>
      </c>
      <c r="B172" s="201" t="s">
        <v>21</v>
      </c>
      <c r="C172" s="201">
        <v>0</v>
      </c>
      <c r="D172" s="201">
        <v>0</v>
      </c>
      <c r="E172" s="244" t="s">
        <v>6317</v>
      </c>
      <c r="F172" s="201" t="s">
        <v>6316</v>
      </c>
      <c r="G172" s="201"/>
      <c r="H172" s="201"/>
      <c r="I172" s="201"/>
      <c r="J172" s="201"/>
      <c r="K172" s="201"/>
    </row>
    <row r="173" spans="1:11">
      <c r="A173" s="201" t="s">
        <v>81</v>
      </c>
      <c r="B173" s="201" t="s">
        <v>21</v>
      </c>
      <c r="C173" s="201">
        <v>0</v>
      </c>
      <c r="D173" s="201">
        <v>0</v>
      </c>
      <c r="E173" s="244" t="s">
        <v>6315</v>
      </c>
      <c r="F173" s="201" t="s">
        <v>6316</v>
      </c>
      <c r="G173" s="201"/>
      <c r="H173" s="201"/>
      <c r="I173" s="201"/>
      <c r="J173" s="201"/>
      <c r="K173" s="201"/>
    </row>
    <row r="174" spans="1:11">
      <c r="A174" s="201" t="s">
        <v>87</v>
      </c>
      <c r="B174" s="201" t="s">
        <v>21</v>
      </c>
      <c r="C174" s="201">
        <v>0</v>
      </c>
      <c r="D174" s="201">
        <v>0</v>
      </c>
      <c r="E174" s="244" t="s">
        <v>6315</v>
      </c>
      <c r="F174" s="201" t="s">
        <v>6316</v>
      </c>
      <c r="G174" s="201"/>
      <c r="H174" s="201"/>
      <c r="I174" s="201"/>
      <c r="J174" s="201"/>
      <c r="K174" s="201"/>
    </row>
    <row r="175" spans="1:11">
      <c r="A175" s="201" t="s">
        <v>92</v>
      </c>
      <c r="B175" s="201" t="s">
        <v>21</v>
      </c>
      <c r="C175" s="201">
        <v>0</v>
      </c>
      <c r="D175" s="201">
        <v>0</v>
      </c>
      <c r="E175" s="244" t="s">
        <v>6315</v>
      </c>
      <c r="F175" s="201" t="s">
        <v>6316</v>
      </c>
      <c r="G175" s="201"/>
      <c r="H175" s="201"/>
      <c r="I175" s="201"/>
      <c r="J175" s="201"/>
      <c r="K175" s="201"/>
    </row>
    <row r="176" spans="1:11">
      <c r="A176" s="201" t="s">
        <v>98</v>
      </c>
      <c r="B176" s="201" t="s">
        <v>21</v>
      </c>
      <c r="C176" s="201">
        <v>0</v>
      </c>
      <c r="D176" s="201">
        <v>0</v>
      </c>
      <c r="E176" s="244" t="s">
        <v>6315</v>
      </c>
      <c r="F176" s="201" t="s">
        <v>6316</v>
      </c>
      <c r="G176" s="201"/>
      <c r="H176" s="201"/>
      <c r="I176" s="201"/>
      <c r="J176" s="201"/>
      <c r="K176" s="201"/>
    </row>
    <row r="177" spans="1:11">
      <c r="A177" s="201" t="s">
        <v>14</v>
      </c>
      <c r="B177" s="201" t="s">
        <v>25</v>
      </c>
      <c r="C177" s="201">
        <v>7</v>
      </c>
      <c r="D177" s="201">
        <v>4</v>
      </c>
      <c r="E177" s="244" t="s">
        <v>6308</v>
      </c>
      <c r="F177" s="201" t="s">
        <v>6318</v>
      </c>
      <c r="G177" s="201"/>
      <c r="H177" s="201"/>
      <c r="I177" s="201"/>
      <c r="J177" s="201"/>
      <c r="K177" s="201"/>
    </row>
    <row r="178" spans="1:11">
      <c r="A178" s="201" t="s">
        <v>14</v>
      </c>
      <c r="B178" s="201" t="s">
        <v>17</v>
      </c>
      <c r="C178" s="201">
        <v>13</v>
      </c>
      <c r="D178" s="201">
        <v>4</v>
      </c>
      <c r="E178" s="244" t="s">
        <v>6308</v>
      </c>
      <c r="F178" s="201" t="s">
        <v>6319</v>
      </c>
      <c r="G178" s="201"/>
      <c r="H178" s="201"/>
      <c r="I178" s="201"/>
      <c r="J178" s="201"/>
      <c r="K178" s="201"/>
    </row>
    <row r="179" spans="1:11">
      <c r="A179" s="201" t="s">
        <v>14</v>
      </c>
      <c r="B179" s="201" t="s">
        <v>19</v>
      </c>
      <c r="C179" s="201">
        <v>15</v>
      </c>
      <c r="D179" s="201">
        <v>4</v>
      </c>
      <c r="E179" s="244" t="s">
        <v>6308</v>
      </c>
      <c r="F179" s="201" t="s">
        <v>6319</v>
      </c>
      <c r="G179" s="201"/>
      <c r="H179" s="201"/>
      <c r="I179" s="201"/>
      <c r="J179" s="201"/>
      <c r="K179" s="201"/>
    </row>
    <row r="180" spans="1:11">
      <c r="A180" s="201" t="s">
        <v>14</v>
      </c>
      <c r="B180" s="201" t="s">
        <v>23</v>
      </c>
      <c r="C180" s="201">
        <v>18</v>
      </c>
      <c r="D180" s="201">
        <v>4</v>
      </c>
      <c r="E180" s="244" t="s">
        <v>6308</v>
      </c>
      <c r="F180" s="201" t="s">
        <v>6319</v>
      </c>
      <c r="G180" s="201"/>
      <c r="H180" s="201"/>
      <c r="I180" s="201"/>
      <c r="J180" s="201"/>
      <c r="K180" s="201"/>
    </row>
    <row r="181" spans="1:11">
      <c r="A181" s="201" t="s">
        <v>14</v>
      </c>
      <c r="B181" s="201" t="s">
        <v>15</v>
      </c>
      <c r="C181" s="201">
        <v>22</v>
      </c>
      <c r="D181" s="201">
        <v>4</v>
      </c>
      <c r="E181" s="244" t="s">
        <v>6308</v>
      </c>
      <c r="F181" s="201" t="s">
        <v>6319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6308</v>
      </c>
      <c r="F183" s="201" t="s">
        <v>6320</v>
      </c>
      <c r="G183" s="201"/>
      <c r="H183" s="201"/>
      <c r="I183" s="201"/>
      <c r="J183" s="201"/>
      <c r="K183" s="201"/>
    </row>
    <row r="184" spans="1:11">
      <c r="A184" s="201" t="s">
        <v>86</v>
      </c>
      <c r="B184" s="201" t="s">
        <v>21</v>
      </c>
      <c r="C184" s="201">
        <v>0</v>
      </c>
      <c r="D184" s="201">
        <v>0</v>
      </c>
      <c r="E184" s="244" t="s">
        <v>6275</v>
      </c>
      <c r="F184" s="201" t="s">
        <v>6321</v>
      </c>
      <c r="G184" s="201"/>
      <c r="H184" s="201"/>
      <c r="I184" s="201"/>
      <c r="J184" s="201"/>
      <c r="K184" s="201"/>
    </row>
    <row r="185" spans="1:11">
      <c r="A185" s="201" t="s">
        <v>86</v>
      </c>
      <c r="B185" s="201" t="s">
        <v>2974</v>
      </c>
      <c r="C185" s="201">
        <v>14</v>
      </c>
      <c r="D185" s="201">
        <v>4</v>
      </c>
      <c r="E185" s="244" t="s">
        <v>6276</v>
      </c>
      <c r="F185" s="201" t="s">
        <v>6312</v>
      </c>
      <c r="G185" s="201"/>
      <c r="H185" s="201"/>
      <c r="I185" s="201"/>
      <c r="J185" s="201"/>
      <c r="K185" s="201"/>
    </row>
    <row r="186" spans="1:11">
      <c r="A186" s="201" t="s">
        <v>86</v>
      </c>
      <c r="B186" s="201" t="s">
        <v>3117</v>
      </c>
      <c r="C186" s="201">
        <v>16</v>
      </c>
      <c r="D186" s="201">
        <v>4</v>
      </c>
      <c r="E186" s="244" t="s">
        <v>6276</v>
      </c>
      <c r="F186" s="201" t="s">
        <v>6312</v>
      </c>
      <c r="G186" s="201"/>
      <c r="H186" s="201"/>
      <c r="I186" s="201"/>
      <c r="J186" s="201"/>
      <c r="K186" s="201"/>
    </row>
    <row r="187" spans="1:11">
      <c r="A187" s="201" t="s">
        <v>86</v>
      </c>
      <c r="B187" s="201" t="s">
        <v>2980</v>
      </c>
      <c r="C187" s="201">
        <v>128</v>
      </c>
      <c r="D187" s="201">
        <v>37</v>
      </c>
      <c r="E187" s="244" t="s">
        <v>6276</v>
      </c>
      <c r="F187" s="201" t="s">
        <v>6322</v>
      </c>
      <c r="G187" s="201"/>
      <c r="H187" s="201"/>
      <c r="I187" s="201"/>
      <c r="J187" s="201"/>
      <c r="K187" s="201"/>
    </row>
    <row r="188" spans="1:11">
      <c r="A188" s="201" t="s">
        <v>14</v>
      </c>
      <c r="B188" s="201" t="s">
        <v>25</v>
      </c>
      <c r="C188" s="201">
        <v>7</v>
      </c>
      <c r="D188" s="201">
        <v>4</v>
      </c>
      <c r="E188" s="244"/>
      <c r="F188" s="201" t="s">
        <v>6320</v>
      </c>
      <c r="G188" s="201"/>
      <c r="H188" s="201"/>
      <c r="I188" s="201"/>
      <c r="J188" s="201"/>
      <c r="K188" s="201"/>
    </row>
    <row r="189" spans="1:11">
      <c r="A189" s="201" t="s">
        <v>14</v>
      </c>
      <c r="B189" s="201" t="s">
        <v>17</v>
      </c>
      <c r="C189" s="201">
        <v>13</v>
      </c>
      <c r="D189" s="201">
        <v>4</v>
      </c>
      <c r="E189" s="244"/>
      <c r="F189" s="201" t="s">
        <v>6320</v>
      </c>
      <c r="G189" s="201"/>
      <c r="H189" s="201"/>
      <c r="I189" s="201"/>
      <c r="J189" s="201"/>
      <c r="K189" s="201"/>
    </row>
    <row r="190" spans="1:11">
      <c r="A190" s="201" t="s">
        <v>14</v>
      </c>
      <c r="B190" s="201" t="s">
        <v>19</v>
      </c>
      <c r="C190" s="201">
        <v>15</v>
      </c>
      <c r="D190" s="201">
        <v>4</v>
      </c>
      <c r="E190" s="244"/>
      <c r="F190" s="201" t="s">
        <v>6320</v>
      </c>
      <c r="G190" s="201"/>
      <c r="H190" s="201"/>
      <c r="I190" s="201"/>
      <c r="J190" s="201"/>
      <c r="K190" s="201"/>
    </row>
    <row r="191" spans="1:11">
      <c r="A191" s="201" t="s">
        <v>14</v>
      </c>
      <c r="B191" s="201" t="s">
        <v>23</v>
      </c>
      <c r="C191" s="201">
        <v>18</v>
      </c>
      <c r="D191" s="201">
        <v>4</v>
      </c>
      <c r="E191" s="244"/>
      <c r="F191" s="201" t="s">
        <v>6320</v>
      </c>
      <c r="G191" s="201"/>
      <c r="H191" s="201"/>
      <c r="I191" s="201"/>
      <c r="J191" s="201"/>
      <c r="K191" s="201"/>
    </row>
    <row r="192" spans="1:11">
      <c r="A192" s="201" t="s">
        <v>14</v>
      </c>
      <c r="B192" s="201" t="s">
        <v>15</v>
      </c>
      <c r="C192" s="201">
        <v>22</v>
      </c>
      <c r="D192" s="201">
        <v>4</v>
      </c>
      <c r="E192" s="244"/>
      <c r="F192" s="201" t="s">
        <v>6320</v>
      </c>
      <c r="G192" s="201"/>
      <c r="H192" s="201"/>
      <c r="I192" s="201"/>
      <c r="J192" s="201"/>
      <c r="K192" s="201"/>
    </row>
    <row r="193" spans="1:11">
      <c r="A193" s="201" t="s">
        <v>60</v>
      </c>
      <c r="B193" s="201" t="s">
        <v>10</v>
      </c>
      <c r="C193" s="201">
        <v>22</v>
      </c>
      <c r="D193" s="201">
        <v>4</v>
      </c>
      <c r="E193" s="244"/>
      <c r="F193" s="201" t="s">
        <v>6320</v>
      </c>
      <c r="G193" s="201"/>
      <c r="H193" s="201"/>
      <c r="I193" s="201"/>
      <c r="J193" s="201"/>
      <c r="K193" s="201"/>
    </row>
    <row r="194" spans="1:11">
      <c r="A194" s="201" t="s">
        <v>60</v>
      </c>
      <c r="B194" s="201" t="s">
        <v>61</v>
      </c>
      <c r="C194" s="201">
        <v>20</v>
      </c>
      <c r="D194" s="201">
        <v>4</v>
      </c>
      <c r="E194" s="244"/>
      <c r="F194" s="201" t="s">
        <v>6320</v>
      </c>
      <c r="G194" s="201"/>
      <c r="H194" s="201"/>
      <c r="I194" s="201"/>
      <c r="J194" s="201"/>
      <c r="K194" s="201"/>
    </row>
    <row r="195" spans="1:11">
      <c r="A195" s="201" t="s">
        <v>60</v>
      </c>
      <c r="B195" s="201" t="s">
        <v>63</v>
      </c>
      <c r="C195" s="201">
        <v>16</v>
      </c>
      <c r="D195" s="201">
        <v>4</v>
      </c>
      <c r="E195" s="244"/>
      <c r="F195" s="201" t="s">
        <v>6320</v>
      </c>
      <c r="G195" s="201"/>
      <c r="H195" s="201"/>
      <c r="I195" s="201"/>
      <c r="J195" s="201"/>
      <c r="K195" s="201"/>
    </row>
    <row r="196" spans="1:11">
      <c r="A196" s="201" t="s">
        <v>60</v>
      </c>
      <c r="B196" s="201" t="s">
        <v>65</v>
      </c>
      <c r="C196" s="201">
        <v>13</v>
      </c>
      <c r="D196" s="201">
        <v>4</v>
      </c>
      <c r="E196" s="244"/>
      <c r="F196" s="201" t="s">
        <v>6320</v>
      </c>
      <c r="G196" s="201"/>
      <c r="H196" s="201"/>
      <c r="I196" s="201"/>
      <c r="J196" s="201"/>
      <c r="K196" s="201"/>
    </row>
    <row r="197" spans="1:11">
      <c r="A197" s="201" t="s">
        <v>60</v>
      </c>
      <c r="B197" s="201" t="s">
        <v>66</v>
      </c>
      <c r="C197" s="201"/>
      <c r="D197" s="201">
        <v>5</v>
      </c>
      <c r="E197" s="244"/>
      <c r="F197" s="201" t="s">
        <v>6320</v>
      </c>
      <c r="G197" s="201"/>
      <c r="H197" s="201"/>
      <c r="I197" s="201"/>
      <c r="J197" s="201"/>
      <c r="K197" s="201"/>
    </row>
    <row r="198" spans="1:11">
      <c r="A198" s="201" t="s">
        <v>81</v>
      </c>
      <c r="B198" s="201" t="s">
        <v>85</v>
      </c>
      <c r="C198" s="201">
        <v>14</v>
      </c>
      <c r="D198" s="201">
        <v>5</v>
      </c>
      <c r="E198" s="244"/>
      <c r="F198" s="201" t="s">
        <v>6323</v>
      </c>
      <c r="G198" s="201"/>
      <c r="H198" s="201"/>
      <c r="I198" s="201"/>
      <c r="J198" s="201"/>
      <c r="K198" s="201"/>
    </row>
    <row r="199" spans="1:11">
      <c r="A199" s="201" t="s">
        <v>81</v>
      </c>
      <c r="B199" s="201" t="s">
        <v>84</v>
      </c>
      <c r="C199" s="201">
        <v>16</v>
      </c>
      <c r="D199" s="201">
        <v>5</v>
      </c>
      <c r="E199" s="244"/>
      <c r="F199" s="201" t="s">
        <v>6323</v>
      </c>
      <c r="G199" s="201"/>
      <c r="H199" s="201"/>
      <c r="I199" s="201"/>
      <c r="J199" s="201"/>
      <c r="K199" s="201"/>
    </row>
    <row r="200" spans="1:11">
      <c r="A200" s="201" t="s">
        <v>81</v>
      </c>
      <c r="B200" s="201" t="s">
        <v>82</v>
      </c>
      <c r="C200" s="201">
        <v>17</v>
      </c>
      <c r="D200" s="201">
        <v>4</v>
      </c>
      <c r="E200" s="244"/>
      <c r="F200" s="201" t="s">
        <v>6323</v>
      </c>
      <c r="G200" s="201"/>
      <c r="H200" s="201"/>
      <c r="I200" s="201"/>
      <c r="J200" s="201"/>
      <c r="K200" s="201"/>
    </row>
    <row r="201" spans="1:11">
      <c r="A201" s="201" t="s">
        <v>81</v>
      </c>
      <c r="B201" s="201" t="s">
        <v>83</v>
      </c>
      <c r="C201" s="201">
        <v>20</v>
      </c>
      <c r="D201" s="201">
        <v>4</v>
      </c>
      <c r="E201" s="244"/>
      <c r="F201" s="201" t="s">
        <v>6323</v>
      </c>
      <c r="G201" s="201"/>
      <c r="H201" s="201"/>
      <c r="I201" s="201"/>
      <c r="J201" s="201"/>
      <c r="K201" s="201"/>
    </row>
    <row r="202" spans="1:11">
      <c r="A202" s="201" t="s">
        <v>81</v>
      </c>
      <c r="B202" s="201" t="s">
        <v>6324</v>
      </c>
      <c r="C202" s="201"/>
      <c r="D202" s="201">
        <v>3</v>
      </c>
      <c r="E202" s="244"/>
      <c r="F202" s="201" t="s">
        <v>6323</v>
      </c>
      <c r="G202" s="201"/>
      <c r="H202" s="201"/>
      <c r="I202" s="201"/>
      <c r="J202" s="201"/>
      <c r="K202" s="201"/>
    </row>
    <row r="203" spans="1:11">
      <c r="A203" s="201" t="s">
        <v>87</v>
      </c>
      <c r="B203" s="201" t="s">
        <v>89</v>
      </c>
      <c r="C203" s="201">
        <v>24</v>
      </c>
      <c r="D203" s="201">
        <v>4</v>
      </c>
      <c r="E203" s="244"/>
      <c r="F203" s="201" t="s">
        <v>6320</v>
      </c>
      <c r="G203" s="201"/>
      <c r="H203" s="201"/>
      <c r="I203" s="201"/>
      <c r="J203" s="201"/>
      <c r="K203" s="201"/>
    </row>
    <row r="204" spans="1:11">
      <c r="A204" s="201" t="s">
        <v>87</v>
      </c>
      <c r="B204" s="201" t="s">
        <v>88</v>
      </c>
      <c r="C204" s="201">
        <v>24</v>
      </c>
      <c r="D204" s="201">
        <v>5</v>
      </c>
      <c r="E204" s="244"/>
      <c r="F204" s="201" t="s">
        <v>6320</v>
      </c>
      <c r="G204" s="201"/>
      <c r="H204" s="201"/>
      <c r="I204" s="201"/>
      <c r="J204" s="201"/>
      <c r="K204" s="201"/>
    </row>
    <row r="205" spans="1:11">
      <c r="A205" s="201" t="s">
        <v>87</v>
      </c>
      <c r="B205" s="201" t="s">
        <v>91</v>
      </c>
      <c r="C205" s="201">
        <v>14</v>
      </c>
      <c r="D205" s="201">
        <v>4</v>
      </c>
      <c r="E205" s="244"/>
      <c r="F205" s="201" t="s">
        <v>6320</v>
      </c>
      <c r="G205" s="201"/>
      <c r="H205" s="201"/>
      <c r="I205" s="201"/>
      <c r="J205" s="201"/>
      <c r="K205" s="201"/>
    </row>
    <row r="206" spans="1:11">
      <c r="A206" s="201" t="s">
        <v>87</v>
      </c>
      <c r="B206" s="201" t="s">
        <v>90</v>
      </c>
      <c r="C206" s="201">
        <v>15</v>
      </c>
      <c r="D206" s="201">
        <v>4</v>
      </c>
      <c r="E206" s="244"/>
      <c r="F206" s="201" t="s">
        <v>6320</v>
      </c>
      <c r="G206" s="201"/>
      <c r="H206" s="201"/>
      <c r="I206" s="201"/>
      <c r="J206" s="201"/>
      <c r="K206" s="201"/>
    </row>
    <row r="207" spans="1:11">
      <c r="A207" s="201" t="s">
        <v>92</v>
      </c>
      <c r="B207" s="201" t="s">
        <v>95</v>
      </c>
      <c r="C207" s="201">
        <v>21</v>
      </c>
      <c r="D207" s="201">
        <v>6</v>
      </c>
      <c r="E207" s="244"/>
      <c r="F207" s="201" t="s">
        <v>6320</v>
      </c>
      <c r="G207" s="201"/>
      <c r="H207" s="201"/>
      <c r="I207" s="201"/>
      <c r="J207" s="201"/>
      <c r="K207" s="201"/>
    </row>
    <row r="208" spans="1:11">
      <c r="A208" s="201" t="s">
        <v>92</v>
      </c>
      <c r="B208" s="201" t="s">
        <v>96</v>
      </c>
      <c r="C208" s="201">
        <v>24</v>
      </c>
      <c r="D208" s="201">
        <v>5</v>
      </c>
      <c r="E208" s="244"/>
      <c r="F208" s="201" t="s">
        <v>6320</v>
      </c>
      <c r="G208" s="201"/>
      <c r="H208" s="201"/>
      <c r="I208" s="201"/>
      <c r="J208" s="201"/>
      <c r="K208" s="201"/>
    </row>
    <row r="209" spans="1:11">
      <c r="A209" s="201" t="s">
        <v>92</v>
      </c>
      <c r="B209" s="201" t="s">
        <v>94</v>
      </c>
      <c r="C209" s="201">
        <v>10</v>
      </c>
      <c r="D209" s="201">
        <v>4</v>
      </c>
      <c r="E209" s="244"/>
      <c r="F209" s="201" t="s">
        <v>6320</v>
      </c>
      <c r="G209" s="201"/>
      <c r="H209" s="201"/>
      <c r="I209" s="201"/>
      <c r="J209" s="201"/>
      <c r="K209" s="201"/>
    </row>
    <row r="210" spans="1:11">
      <c r="A210" s="201" t="s">
        <v>92</v>
      </c>
      <c r="B210" s="201" t="s">
        <v>93</v>
      </c>
      <c r="C210" s="201">
        <v>15</v>
      </c>
      <c r="D210" s="201">
        <v>4</v>
      </c>
      <c r="E210" s="244"/>
      <c r="F210" s="201" t="s">
        <v>6320</v>
      </c>
      <c r="G210" s="201"/>
      <c r="H210" s="201"/>
      <c r="I210" s="201"/>
      <c r="J210" s="201"/>
      <c r="K210" s="201"/>
    </row>
    <row r="211" spans="1:11">
      <c r="A211" s="201" t="s">
        <v>92</v>
      </c>
      <c r="B211" s="201" t="s">
        <v>21</v>
      </c>
      <c r="C211" s="201"/>
      <c r="D211" s="201">
        <v>4</v>
      </c>
      <c r="E211" s="244"/>
      <c r="F211" s="201" t="s">
        <v>6320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6325</v>
      </c>
      <c r="G214" s="201"/>
      <c r="H214" s="201"/>
      <c r="I214" s="201"/>
      <c r="J214" s="201"/>
      <c r="K214" s="201"/>
    </row>
    <row r="215" spans="1:11">
      <c r="A215" s="201" t="s">
        <v>47</v>
      </c>
      <c r="B215" s="201" t="s">
        <v>21</v>
      </c>
      <c r="C215" s="201">
        <v>84</v>
      </c>
      <c r="D215" s="201">
        <v>25</v>
      </c>
      <c r="E215" s="244"/>
      <c r="F215" s="201" t="s">
        <v>6325</v>
      </c>
      <c r="G215" s="201"/>
      <c r="H215" s="201"/>
      <c r="I215" s="201"/>
      <c r="J215" s="201"/>
      <c r="K215" s="201"/>
    </row>
    <row r="216" spans="1:11">
      <c r="A216" s="201" t="s">
        <v>54</v>
      </c>
      <c r="B216" s="201" t="s">
        <v>21</v>
      </c>
      <c r="C216" s="201">
        <v>67</v>
      </c>
      <c r="D216" s="201">
        <v>24</v>
      </c>
      <c r="E216" s="244"/>
      <c r="F216" s="201" t="s">
        <v>6325</v>
      </c>
      <c r="G216" s="201"/>
      <c r="H216" s="201"/>
      <c r="I216" s="201"/>
      <c r="J216" s="201"/>
      <c r="K216" s="201"/>
    </row>
    <row r="217" spans="1:11">
      <c r="A217" s="201" t="s">
        <v>7</v>
      </c>
      <c r="B217" s="201" t="s">
        <v>10</v>
      </c>
      <c r="C217" s="201">
        <v>22</v>
      </c>
      <c r="D217" s="201">
        <v>4</v>
      </c>
      <c r="E217" s="244" t="s">
        <v>6304</v>
      </c>
      <c r="F217" s="201" t="s">
        <v>6309</v>
      </c>
      <c r="G217" s="201"/>
      <c r="H217" s="201"/>
      <c r="I217" s="201"/>
      <c r="J217" s="201"/>
      <c r="K217" s="201"/>
    </row>
    <row r="218" spans="1:11">
      <c r="A218" s="201" t="s">
        <v>7</v>
      </c>
      <c r="B218" s="201" t="s">
        <v>11</v>
      </c>
      <c r="C218" s="201">
        <v>22</v>
      </c>
      <c r="D218" s="201">
        <v>4</v>
      </c>
      <c r="E218" s="244" t="s">
        <v>6304</v>
      </c>
      <c r="F218" s="201" t="s">
        <v>6309</v>
      </c>
      <c r="G218" s="201"/>
      <c r="H218" s="201"/>
      <c r="I218" s="201"/>
      <c r="J218" s="201"/>
      <c r="K218" s="201"/>
    </row>
    <row r="219" spans="1:11">
      <c r="A219" s="201" t="s">
        <v>7</v>
      </c>
      <c r="B219" s="201" t="s">
        <v>12</v>
      </c>
      <c r="C219" s="201">
        <v>0</v>
      </c>
      <c r="D219" s="201">
        <v>0</v>
      </c>
      <c r="E219" s="244" t="s">
        <v>6304</v>
      </c>
      <c r="F219" s="201" t="s">
        <v>6309</v>
      </c>
      <c r="G219" s="201"/>
      <c r="H219" s="201"/>
      <c r="I219" s="201"/>
      <c r="J219" s="201"/>
      <c r="K219" s="201"/>
    </row>
    <row r="220" spans="1:11">
      <c r="A220" s="201" t="s">
        <v>7</v>
      </c>
      <c r="B220" s="201" t="s">
        <v>13</v>
      </c>
      <c r="C220" s="201">
        <v>13</v>
      </c>
      <c r="D220" s="201">
        <v>4</v>
      </c>
      <c r="E220" s="244" t="s">
        <v>6304</v>
      </c>
      <c r="F220" s="201" t="s">
        <v>6309</v>
      </c>
      <c r="G220" s="201"/>
      <c r="H220" s="201"/>
      <c r="I220" s="201"/>
      <c r="J220" s="201"/>
      <c r="K220" s="201"/>
    </row>
    <row r="221" spans="1:11">
      <c r="A221" s="201" t="s">
        <v>7</v>
      </c>
      <c r="B221" s="201" t="s">
        <v>8</v>
      </c>
      <c r="C221" s="201"/>
      <c r="D221" s="201">
        <v>2</v>
      </c>
      <c r="E221" s="244" t="s">
        <v>6304</v>
      </c>
      <c r="F221" s="201" t="s">
        <v>6309</v>
      </c>
      <c r="G221" s="201"/>
      <c r="H221" s="201"/>
      <c r="I221" s="201"/>
      <c r="J221" s="201"/>
      <c r="K221" s="201"/>
    </row>
    <row r="222" spans="1:11">
      <c r="A222" s="201" t="s">
        <v>7</v>
      </c>
      <c r="B222" s="201" t="s">
        <v>10</v>
      </c>
      <c r="C222" s="201">
        <v>22</v>
      </c>
      <c r="D222" s="201">
        <v>4</v>
      </c>
      <c r="E222" s="244" t="s">
        <v>6326</v>
      </c>
      <c r="F222" s="201" t="s">
        <v>6309</v>
      </c>
      <c r="G222" s="201"/>
      <c r="H222" s="201"/>
      <c r="I222" s="201"/>
      <c r="J222" s="201"/>
      <c r="K222" s="201"/>
    </row>
    <row r="223" spans="1:11">
      <c r="A223" s="201" t="s">
        <v>7</v>
      </c>
      <c r="B223" s="201" t="s">
        <v>11</v>
      </c>
      <c r="C223" s="201">
        <v>22</v>
      </c>
      <c r="D223" s="201">
        <v>4</v>
      </c>
      <c r="E223" s="244" t="s">
        <v>6326</v>
      </c>
      <c r="F223" s="201" t="s">
        <v>6309</v>
      </c>
      <c r="G223" s="201"/>
      <c r="H223" s="201"/>
      <c r="I223" s="201"/>
      <c r="J223" s="201"/>
      <c r="K223" s="201"/>
    </row>
    <row r="224" spans="1:11">
      <c r="A224" s="201" t="s">
        <v>7</v>
      </c>
      <c r="B224" s="201" t="s">
        <v>12</v>
      </c>
      <c r="C224" s="201">
        <v>5</v>
      </c>
      <c r="D224" s="201">
        <v>2</v>
      </c>
      <c r="E224" s="244" t="s">
        <v>6326</v>
      </c>
      <c r="F224" s="201" t="s">
        <v>6309</v>
      </c>
      <c r="G224" s="201"/>
      <c r="H224" s="201"/>
      <c r="I224" s="201"/>
      <c r="J224" s="201"/>
      <c r="K224" s="201"/>
    </row>
    <row r="225" spans="1:11">
      <c r="A225" s="201" t="s">
        <v>7</v>
      </c>
      <c r="B225" s="201" t="s">
        <v>13</v>
      </c>
      <c r="C225" s="201">
        <v>15</v>
      </c>
      <c r="D225" s="201">
        <v>4</v>
      </c>
      <c r="E225" s="244" t="s">
        <v>6326</v>
      </c>
      <c r="F225" s="201" t="s">
        <v>6309</v>
      </c>
      <c r="G225" s="201"/>
      <c r="H225" s="201"/>
      <c r="I225" s="201"/>
      <c r="J225" s="201"/>
      <c r="K225" s="201"/>
    </row>
    <row r="226" spans="1:11">
      <c r="A226" s="201" t="s">
        <v>7</v>
      </c>
      <c r="B226" s="201" t="s">
        <v>8</v>
      </c>
      <c r="C226" s="201"/>
      <c r="D226" s="201">
        <v>2</v>
      </c>
      <c r="E226" s="244" t="s">
        <v>6326</v>
      </c>
      <c r="F226" s="201" t="s">
        <v>6309</v>
      </c>
      <c r="G226" s="201"/>
      <c r="H226" s="201"/>
      <c r="I226" s="201"/>
      <c r="J226" s="201"/>
      <c r="K226" s="201"/>
    </row>
    <row r="227" spans="1:11">
      <c r="A227" s="201" t="s">
        <v>7</v>
      </c>
      <c r="B227" s="201" t="s">
        <v>10</v>
      </c>
      <c r="C227" s="201">
        <v>22</v>
      </c>
      <c r="D227" s="201">
        <v>4</v>
      </c>
      <c r="E227" s="244" t="s">
        <v>6307</v>
      </c>
      <c r="F227" s="201" t="s">
        <v>6309</v>
      </c>
      <c r="G227" s="201"/>
      <c r="H227" s="201"/>
      <c r="I227" s="201"/>
      <c r="J227" s="201"/>
      <c r="K227" s="201"/>
    </row>
    <row r="228" spans="1:11">
      <c r="A228" s="201" t="s">
        <v>7</v>
      </c>
      <c r="B228" s="201" t="s">
        <v>11</v>
      </c>
      <c r="C228" s="201">
        <v>22</v>
      </c>
      <c r="D228" s="201">
        <v>4</v>
      </c>
      <c r="E228" s="244" t="s">
        <v>6307</v>
      </c>
      <c r="F228" s="201" t="s">
        <v>6309</v>
      </c>
      <c r="G228" s="201"/>
      <c r="H228" s="201"/>
      <c r="I228" s="201"/>
      <c r="J228" s="201"/>
      <c r="K228" s="201"/>
    </row>
    <row r="229" spans="1:11">
      <c r="A229" s="201" t="s">
        <v>7</v>
      </c>
      <c r="B229" s="201" t="s">
        <v>12</v>
      </c>
      <c r="C229" s="201">
        <v>10</v>
      </c>
      <c r="D229" s="201">
        <v>2</v>
      </c>
      <c r="E229" s="244" t="s">
        <v>6307</v>
      </c>
      <c r="F229" s="201" t="s">
        <v>6309</v>
      </c>
      <c r="G229" s="201"/>
      <c r="H229" s="201"/>
      <c r="I229" s="201"/>
      <c r="J229" s="201"/>
      <c r="K229" s="201"/>
    </row>
    <row r="230" spans="1:11">
      <c r="A230" s="201" t="s">
        <v>7</v>
      </c>
      <c r="B230" s="201" t="s">
        <v>13</v>
      </c>
      <c r="C230" s="201">
        <v>15</v>
      </c>
      <c r="D230" s="201">
        <v>4</v>
      </c>
      <c r="E230" s="244" t="s">
        <v>6307</v>
      </c>
      <c r="F230" s="201" t="s">
        <v>6309</v>
      </c>
      <c r="G230" s="201"/>
      <c r="H230" s="201"/>
      <c r="I230" s="201"/>
      <c r="J230" s="201"/>
      <c r="K230" s="201"/>
    </row>
    <row r="231" spans="1:11">
      <c r="A231" s="201" t="s">
        <v>7</v>
      </c>
      <c r="B231" s="201" t="s">
        <v>8</v>
      </c>
      <c r="C231" s="201"/>
      <c r="D231" s="201">
        <v>2</v>
      </c>
      <c r="E231" s="244" t="s">
        <v>6307</v>
      </c>
      <c r="F231" s="201" t="s">
        <v>6309</v>
      </c>
      <c r="G231" s="201"/>
      <c r="H231" s="201"/>
      <c r="I231" s="201"/>
      <c r="J231" s="201"/>
      <c r="K231" s="201"/>
    </row>
    <row r="232" spans="1:11">
      <c r="A232" s="201" t="s">
        <v>7</v>
      </c>
      <c r="B232" s="201" t="s">
        <v>10</v>
      </c>
      <c r="C232" s="201">
        <v>22</v>
      </c>
      <c r="D232" s="201">
        <v>4</v>
      </c>
      <c r="E232" s="244" t="s">
        <v>6314</v>
      </c>
      <c r="F232" s="201" t="s">
        <v>6309</v>
      </c>
      <c r="G232" s="201"/>
      <c r="H232" s="201"/>
      <c r="I232" s="201"/>
      <c r="J232" s="201"/>
      <c r="K232" s="201"/>
    </row>
    <row r="233" spans="1:11">
      <c r="A233" s="201" t="s">
        <v>7</v>
      </c>
      <c r="B233" s="201" t="s">
        <v>11</v>
      </c>
      <c r="C233" s="201">
        <v>22</v>
      </c>
      <c r="D233" s="201">
        <v>4</v>
      </c>
      <c r="E233" s="244" t="s">
        <v>6314</v>
      </c>
      <c r="F233" s="201" t="s">
        <v>6309</v>
      </c>
      <c r="G233" s="201"/>
      <c r="H233" s="201"/>
      <c r="I233" s="201"/>
      <c r="J233" s="201"/>
      <c r="K233" s="201"/>
    </row>
    <row r="234" spans="1:11">
      <c r="A234" s="201" t="s">
        <v>7</v>
      </c>
      <c r="B234" s="201" t="s">
        <v>12</v>
      </c>
      <c r="C234" s="201">
        <v>13</v>
      </c>
      <c r="D234" s="201">
        <v>2</v>
      </c>
      <c r="E234" s="244" t="s">
        <v>6314</v>
      </c>
      <c r="F234" s="201" t="s">
        <v>6309</v>
      </c>
      <c r="G234" s="201"/>
      <c r="H234" s="201"/>
      <c r="I234" s="201"/>
      <c r="J234" s="201"/>
      <c r="K234" s="201"/>
    </row>
    <row r="235" spans="1:11">
      <c r="A235" s="201" t="s">
        <v>7</v>
      </c>
      <c r="B235" s="201" t="s">
        <v>13</v>
      </c>
      <c r="C235" s="201">
        <v>15</v>
      </c>
      <c r="D235" s="201">
        <v>4</v>
      </c>
      <c r="E235" s="244" t="s">
        <v>6314</v>
      </c>
      <c r="F235" s="201" t="s">
        <v>6309</v>
      </c>
      <c r="G235" s="201"/>
      <c r="H235" s="201"/>
      <c r="I235" s="201"/>
      <c r="J235" s="201"/>
      <c r="K235" s="201"/>
    </row>
    <row r="236" spans="1:11">
      <c r="A236" s="201" t="s">
        <v>7</v>
      </c>
      <c r="B236" s="201" t="s">
        <v>8</v>
      </c>
      <c r="C236" s="201"/>
      <c r="D236" s="201">
        <v>2</v>
      </c>
      <c r="E236" s="244" t="s">
        <v>6314</v>
      </c>
      <c r="F236" s="201" t="s">
        <v>6309</v>
      </c>
      <c r="G236" s="201"/>
      <c r="H236" s="201"/>
      <c r="I236" s="201"/>
      <c r="J236" s="201"/>
      <c r="K236" s="201"/>
    </row>
    <row r="237" spans="1:11">
      <c r="A237" s="201" t="s">
        <v>7</v>
      </c>
      <c r="B237" s="201" t="s">
        <v>21</v>
      </c>
      <c r="C237" s="201">
        <v>0</v>
      </c>
      <c r="D237" s="201">
        <v>0</v>
      </c>
      <c r="E237" s="244" t="s">
        <v>6304</v>
      </c>
      <c r="F237" s="201" t="s">
        <v>6327</v>
      </c>
      <c r="G237" s="201"/>
      <c r="H237" s="201"/>
      <c r="I237" s="201"/>
      <c r="J237" s="201"/>
      <c r="K237" s="201"/>
    </row>
    <row r="238" spans="1:11">
      <c r="A238" s="201" t="s">
        <v>7</v>
      </c>
      <c r="B238" s="201" t="s">
        <v>21</v>
      </c>
      <c r="C238" s="201">
        <v>0</v>
      </c>
      <c r="D238" s="201">
        <v>0</v>
      </c>
      <c r="E238" s="244" t="s">
        <v>6326</v>
      </c>
      <c r="F238" s="201" t="s">
        <v>6327</v>
      </c>
      <c r="G238" s="201"/>
      <c r="H238" s="201"/>
      <c r="I238" s="201"/>
      <c r="J238" s="201"/>
      <c r="K238" s="201"/>
    </row>
    <row r="239" spans="1:11">
      <c r="A239" s="201" t="s">
        <v>7</v>
      </c>
      <c r="B239" s="201" t="s">
        <v>21</v>
      </c>
      <c r="C239" s="201">
        <v>0</v>
      </c>
      <c r="D239" s="201">
        <v>0</v>
      </c>
      <c r="E239" s="244" t="s">
        <v>6307</v>
      </c>
      <c r="F239" s="201" t="s">
        <v>6327</v>
      </c>
      <c r="G239" s="201"/>
      <c r="H239" s="201"/>
      <c r="I239" s="201"/>
      <c r="J239" s="201"/>
      <c r="K239" s="201"/>
    </row>
    <row r="240" spans="1:11">
      <c r="A240" s="201" t="s">
        <v>30</v>
      </c>
      <c r="B240" s="201" t="s">
        <v>21</v>
      </c>
      <c r="C240" s="201">
        <v>65</v>
      </c>
      <c r="D240" s="201">
        <v>24</v>
      </c>
      <c r="E240" s="244" t="s">
        <v>6304</v>
      </c>
      <c r="F240" s="201" t="s">
        <v>6328</v>
      </c>
      <c r="G240" s="201"/>
      <c r="H240" s="201"/>
      <c r="I240" s="201"/>
      <c r="J240" s="201"/>
      <c r="K240" s="201"/>
    </row>
    <row r="241" spans="1:11">
      <c r="A241" s="201" t="s">
        <v>30</v>
      </c>
      <c r="B241" s="201" t="s">
        <v>21</v>
      </c>
      <c r="C241" s="201">
        <v>70</v>
      </c>
      <c r="D241" s="201">
        <v>24</v>
      </c>
      <c r="E241" s="244" t="s">
        <v>6326</v>
      </c>
      <c r="F241" s="201" t="s">
        <v>6329</v>
      </c>
      <c r="G241" s="201"/>
      <c r="H241" s="201"/>
      <c r="I241" s="201"/>
      <c r="J241" s="201"/>
      <c r="K241" s="201"/>
    </row>
    <row r="242" spans="1:11">
      <c r="A242" s="201" t="s">
        <v>52</v>
      </c>
      <c r="B242" s="201"/>
      <c r="C242" s="201"/>
      <c r="D242" s="201"/>
      <c r="E242" s="244" t="s">
        <v>6330</v>
      </c>
      <c r="F242" s="201" t="s">
        <v>6331</v>
      </c>
      <c r="G242" s="201">
        <v>137</v>
      </c>
      <c r="H242" s="201">
        <v>138</v>
      </c>
      <c r="I242" s="201">
        <v>137</v>
      </c>
      <c r="J242" s="201">
        <v>136</v>
      </c>
      <c r="K242" s="201">
        <v>136</v>
      </c>
    </row>
    <row r="243" spans="1:11">
      <c r="A243" s="201" t="s">
        <v>32</v>
      </c>
      <c r="B243" s="201" t="s">
        <v>33</v>
      </c>
      <c r="C243" s="201"/>
      <c r="D243" s="201"/>
      <c r="E243" s="244" t="s">
        <v>6332</v>
      </c>
      <c r="F243" s="201" t="s">
        <v>6333</v>
      </c>
      <c r="G243" s="201">
        <v>17</v>
      </c>
      <c r="H243" s="201">
        <v>17</v>
      </c>
      <c r="I243" s="201">
        <v>17</v>
      </c>
      <c r="J243" s="201">
        <v>17</v>
      </c>
      <c r="K243" s="201">
        <v>17</v>
      </c>
    </row>
    <row r="244" spans="1:11">
      <c r="A244" s="201" t="s">
        <v>32</v>
      </c>
      <c r="B244" s="201" t="s">
        <v>35</v>
      </c>
      <c r="C244" s="201"/>
      <c r="D244" s="201"/>
      <c r="E244" s="244" t="s">
        <v>6332</v>
      </c>
      <c r="F244" s="201" t="s">
        <v>6333</v>
      </c>
      <c r="G244" s="201">
        <v>22</v>
      </c>
      <c r="H244" s="201">
        <v>22</v>
      </c>
      <c r="I244" s="201">
        <v>22</v>
      </c>
      <c r="J244" s="201">
        <v>22</v>
      </c>
      <c r="K244" s="201">
        <v>22</v>
      </c>
    </row>
    <row r="245" spans="1:11">
      <c r="A245" s="201" t="s">
        <v>32</v>
      </c>
      <c r="B245" s="201" t="s">
        <v>36</v>
      </c>
      <c r="C245" s="201"/>
      <c r="D245" s="201"/>
      <c r="E245" s="244" t="s">
        <v>6332</v>
      </c>
      <c r="F245" s="201" t="s">
        <v>6333</v>
      </c>
      <c r="G245" s="201">
        <v>25</v>
      </c>
      <c r="H245" s="201">
        <v>25</v>
      </c>
      <c r="I245" s="201">
        <v>25</v>
      </c>
      <c r="J245" s="201">
        <v>25</v>
      </c>
      <c r="K245" s="201">
        <v>25</v>
      </c>
    </row>
    <row r="246" spans="1:11">
      <c r="A246" s="201" t="s">
        <v>32</v>
      </c>
      <c r="B246" s="201" t="s">
        <v>38</v>
      </c>
      <c r="C246" s="201"/>
      <c r="D246" s="201"/>
      <c r="E246" s="244" t="s">
        <v>6332</v>
      </c>
      <c r="F246" s="201" t="s">
        <v>6333</v>
      </c>
      <c r="G246" s="201">
        <v>30</v>
      </c>
      <c r="H246" s="201">
        <v>30</v>
      </c>
      <c r="I246" s="201">
        <v>30</v>
      </c>
      <c r="J246" s="201">
        <v>30</v>
      </c>
      <c r="K246" s="201">
        <v>30</v>
      </c>
    </row>
    <row r="247" spans="1:11">
      <c r="A247" s="201" t="s">
        <v>32</v>
      </c>
      <c r="B247" s="201" t="s">
        <v>40</v>
      </c>
      <c r="C247" s="201"/>
      <c r="D247" s="201"/>
      <c r="E247" s="244" t="s">
        <v>6332</v>
      </c>
      <c r="F247" s="201" t="s">
        <v>6333</v>
      </c>
      <c r="G247" s="201">
        <v>31</v>
      </c>
      <c r="H247" s="201">
        <v>31</v>
      </c>
      <c r="I247" s="201">
        <v>31</v>
      </c>
      <c r="J247" s="201">
        <v>31</v>
      </c>
      <c r="K247" s="201">
        <v>31</v>
      </c>
    </row>
    <row r="248" spans="1:11">
      <c r="A248" s="201" t="s">
        <v>32</v>
      </c>
      <c r="B248" s="201" t="s">
        <v>42</v>
      </c>
      <c r="C248" s="201"/>
      <c r="D248" s="201"/>
      <c r="E248" s="244" t="s">
        <v>6332</v>
      </c>
      <c r="F248" s="201" t="s">
        <v>6333</v>
      </c>
      <c r="G248" s="201">
        <v>24</v>
      </c>
      <c r="H248" s="201">
        <v>24</v>
      </c>
      <c r="I248" s="201">
        <v>24</v>
      </c>
      <c r="J248" s="201">
        <v>24</v>
      </c>
      <c r="K248" s="201">
        <v>24</v>
      </c>
    </row>
    <row r="249" spans="1:11">
      <c r="A249" s="201" t="s">
        <v>32</v>
      </c>
      <c r="B249" s="201" t="s">
        <v>44</v>
      </c>
      <c r="C249" s="201"/>
      <c r="D249" s="201"/>
      <c r="E249" s="244" t="s">
        <v>6332</v>
      </c>
      <c r="F249" s="201" t="s">
        <v>6333</v>
      </c>
      <c r="G249" s="201">
        <v>34</v>
      </c>
      <c r="H249" s="201">
        <v>34</v>
      </c>
      <c r="I249" s="201">
        <v>34</v>
      </c>
      <c r="J249" s="201">
        <v>34</v>
      </c>
      <c r="K249" s="201">
        <v>34</v>
      </c>
    </row>
    <row r="250" spans="1:11">
      <c r="A250" s="201" t="s">
        <v>98</v>
      </c>
      <c r="B250" s="201" t="s">
        <v>104</v>
      </c>
      <c r="C250" s="201"/>
      <c r="D250" s="201">
        <v>4</v>
      </c>
      <c r="E250" s="244" t="s">
        <v>6307</v>
      </c>
      <c r="F250" s="201" t="s">
        <v>6334</v>
      </c>
      <c r="G250" s="201">
        <v>7</v>
      </c>
      <c r="H250" s="201">
        <v>7</v>
      </c>
      <c r="I250" s="201">
        <v>7</v>
      </c>
      <c r="J250" s="201">
        <v>7</v>
      </c>
      <c r="K250" s="201">
        <v>7</v>
      </c>
    </row>
    <row r="251" spans="1:11">
      <c r="A251" s="201" t="s">
        <v>98</v>
      </c>
      <c r="B251" s="201" t="s">
        <v>21</v>
      </c>
      <c r="C251" s="201"/>
      <c r="D251" s="201">
        <v>7</v>
      </c>
      <c r="E251" s="244" t="s">
        <v>6307</v>
      </c>
      <c r="F251" s="201" t="s">
        <v>6334</v>
      </c>
      <c r="G251" s="201">
        <v>0</v>
      </c>
      <c r="H251" s="201">
        <v>0</v>
      </c>
      <c r="I251" s="201">
        <v>0</v>
      </c>
      <c r="J251" s="201">
        <v>0</v>
      </c>
      <c r="K251" s="201">
        <v>0</v>
      </c>
    </row>
    <row r="252" spans="1:11">
      <c r="A252" s="201" t="s">
        <v>71</v>
      </c>
      <c r="B252" s="201" t="s">
        <v>28</v>
      </c>
      <c r="C252" s="201">
        <v>130</v>
      </c>
      <c r="D252" s="201"/>
      <c r="E252" s="244" t="s">
        <v>6307</v>
      </c>
      <c r="F252" s="201" t="s">
        <v>6335</v>
      </c>
      <c r="G252" s="201"/>
      <c r="H252" s="201"/>
      <c r="I252" s="201"/>
      <c r="J252" s="201"/>
      <c r="K252" s="201"/>
    </row>
    <row r="253" spans="1:11">
      <c r="A253" s="201" t="s">
        <v>71</v>
      </c>
      <c r="B253" s="201" t="s">
        <v>28</v>
      </c>
      <c r="C253" s="201">
        <v>140</v>
      </c>
      <c r="D253" s="201"/>
      <c r="E253" s="244" t="s">
        <v>6307</v>
      </c>
      <c r="F253" s="201" t="s">
        <v>6335</v>
      </c>
      <c r="G253" s="201"/>
      <c r="H253" s="201"/>
      <c r="I253" s="201"/>
      <c r="J253" s="201"/>
      <c r="K253" s="201"/>
    </row>
    <row r="254" spans="1:11">
      <c r="A254" s="201" t="s">
        <v>73</v>
      </c>
      <c r="B254" s="201" t="s">
        <v>21</v>
      </c>
      <c r="C254" s="201">
        <v>0</v>
      </c>
      <c r="D254" s="201">
        <v>0</v>
      </c>
      <c r="E254" s="244" t="s">
        <v>6308</v>
      </c>
      <c r="F254" s="201" t="s">
        <v>6336</v>
      </c>
      <c r="G254" s="201"/>
      <c r="H254" s="201"/>
      <c r="I254" s="201"/>
      <c r="J254" s="201"/>
      <c r="K254" s="201"/>
    </row>
    <row r="255" spans="1:11">
      <c r="A255" s="201" t="s">
        <v>60</v>
      </c>
      <c r="B255" s="201" t="s">
        <v>21</v>
      </c>
      <c r="C255" s="201">
        <v>30</v>
      </c>
      <c r="D255" s="201">
        <v>20</v>
      </c>
      <c r="E255" s="244" t="s">
        <v>6337</v>
      </c>
      <c r="F255" s="201" t="s">
        <v>6338</v>
      </c>
      <c r="G255" s="201"/>
      <c r="H255" s="201"/>
      <c r="I255" s="201"/>
      <c r="J255" s="201"/>
      <c r="K255" s="201"/>
    </row>
    <row r="256" spans="1:11">
      <c r="A256" s="201" t="s">
        <v>60</v>
      </c>
      <c r="B256" s="201" t="s">
        <v>21</v>
      </c>
      <c r="C256" s="201">
        <v>0</v>
      </c>
      <c r="D256" s="201">
        <v>0</v>
      </c>
      <c r="E256" s="244" t="s">
        <v>6304</v>
      </c>
      <c r="F256" s="201" t="s">
        <v>6316</v>
      </c>
      <c r="G256" s="201"/>
      <c r="H256" s="201"/>
      <c r="I256" s="201"/>
      <c r="J256" s="201"/>
      <c r="K256" s="201"/>
    </row>
    <row r="257" spans="1:11">
      <c r="A257" s="201" t="s">
        <v>73</v>
      </c>
      <c r="B257" s="201" t="s">
        <v>21</v>
      </c>
      <c r="C257" s="201">
        <v>78</v>
      </c>
      <c r="D257" s="201">
        <v>27</v>
      </c>
      <c r="E257" s="244" t="s">
        <v>6339</v>
      </c>
      <c r="F257" s="201" t="s">
        <v>6338</v>
      </c>
      <c r="G257" s="201"/>
      <c r="H257" s="201"/>
      <c r="I257" s="201"/>
      <c r="J257" s="201"/>
      <c r="K257" s="201"/>
    </row>
    <row r="258" spans="1:11">
      <c r="A258" s="201" t="s">
        <v>73</v>
      </c>
      <c r="B258" s="201" t="s">
        <v>21</v>
      </c>
      <c r="C258" s="201">
        <v>76</v>
      </c>
      <c r="D258" s="201">
        <v>25</v>
      </c>
      <c r="E258" s="244" t="s">
        <v>6340</v>
      </c>
      <c r="F258" s="201" t="s">
        <v>6338</v>
      </c>
      <c r="G258" s="201"/>
      <c r="H258" s="201"/>
      <c r="I258" s="201"/>
      <c r="J258" s="201"/>
      <c r="K258" s="201"/>
    </row>
    <row r="259" spans="1:11">
      <c r="A259" s="201" t="s">
        <v>73</v>
      </c>
      <c r="B259" s="201" t="s">
        <v>21</v>
      </c>
      <c r="C259" s="201">
        <v>75</v>
      </c>
      <c r="D259" s="201">
        <v>24</v>
      </c>
      <c r="E259" s="244" t="s">
        <v>6341</v>
      </c>
      <c r="F259" s="201" t="s">
        <v>6338</v>
      </c>
      <c r="G259" s="201"/>
      <c r="H259" s="201"/>
      <c r="I259" s="201"/>
      <c r="J259" s="201"/>
      <c r="K259" s="201"/>
    </row>
    <row r="260" spans="1:11">
      <c r="A260" s="201" t="s">
        <v>73</v>
      </c>
      <c r="B260" s="201" t="s">
        <v>21</v>
      </c>
      <c r="C260" s="201">
        <v>71</v>
      </c>
      <c r="D260" s="201">
        <v>17</v>
      </c>
      <c r="E260" s="244" t="s">
        <v>6342</v>
      </c>
      <c r="F260" s="201" t="s">
        <v>6338</v>
      </c>
      <c r="G260" s="201"/>
      <c r="H260" s="201"/>
      <c r="I260" s="201"/>
      <c r="J260" s="201"/>
      <c r="K260" s="201"/>
    </row>
    <row r="261" spans="1:11">
      <c r="A261" s="201" t="s">
        <v>73</v>
      </c>
      <c r="B261" s="201" t="s">
        <v>21</v>
      </c>
      <c r="C261" s="201">
        <v>30</v>
      </c>
      <c r="D261" s="201">
        <v>14</v>
      </c>
      <c r="E261" s="244" t="s">
        <v>6343</v>
      </c>
      <c r="F261" s="201" t="s">
        <v>6338</v>
      </c>
      <c r="G261" s="201"/>
      <c r="H261" s="201"/>
      <c r="I261" s="201"/>
      <c r="J261" s="201"/>
      <c r="K261" s="201"/>
    </row>
    <row r="262" spans="1:11">
      <c r="A262" s="201" t="s">
        <v>73</v>
      </c>
      <c r="B262" s="201" t="s">
        <v>21</v>
      </c>
      <c r="C262" s="201">
        <v>9</v>
      </c>
      <c r="D262" s="201">
        <v>14</v>
      </c>
      <c r="E262" s="244" t="s">
        <v>6344</v>
      </c>
      <c r="F262" s="201" t="s">
        <v>6338</v>
      </c>
      <c r="G262" s="201"/>
      <c r="H262" s="201"/>
      <c r="I262" s="201"/>
      <c r="J262" s="201"/>
      <c r="K262" s="201"/>
    </row>
    <row r="263" spans="1:11">
      <c r="A263" s="201" t="s">
        <v>73</v>
      </c>
      <c r="B263" s="201" t="s">
        <v>21</v>
      </c>
      <c r="C263" s="201">
        <v>11</v>
      </c>
      <c r="D263" s="201">
        <v>15</v>
      </c>
      <c r="E263" s="244" t="s">
        <v>6345</v>
      </c>
      <c r="F263" s="201" t="s">
        <v>6338</v>
      </c>
      <c r="G263" s="201"/>
      <c r="H263" s="201"/>
      <c r="I263" s="201"/>
      <c r="J263" s="201"/>
      <c r="K263" s="201"/>
    </row>
    <row r="264" spans="1:11">
      <c r="A264" s="201" t="s">
        <v>73</v>
      </c>
      <c r="B264" s="201" t="s">
        <v>21</v>
      </c>
      <c r="C264" s="201">
        <v>9</v>
      </c>
      <c r="D264" s="201">
        <v>14</v>
      </c>
      <c r="E264" s="244" t="s">
        <v>6346</v>
      </c>
      <c r="F264" s="201" t="s">
        <v>6338</v>
      </c>
      <c r="G264" s="201"/>
      <c r="H264" s="201"/>
      <c r="I264" s="201"/>
      <c r="J264" s="201"/>
      <c r="K264" s="201"/>
    </row>
    <row r="265" spans="1:11">
      <c r="A265" s="201" t="s">
        <v>73</v>
      </c>
      <c r="B265" s="201" t="s">
        <v>21</v>
      </c>
      <c r="C265" s="201">
        <v>0</v>
      </c>
      <c r="D265" s="201">
        <v>0</v>
      </c>
      <c r="E265" s="244" t="s">
        <v>6347</v>
      </c>
      <c r="F265" s="201" t="s">
        <v>6338</v>
      </c>
      <c r="G265" s="201"/>
      <c r="H265" s="201"/>
      <c r="I265" s="201"/>
      <c r="J265" s="201"/>
      <c r="K265" s="201"/>
    </row>
    <row r="266" spans="1:11">
      <c r="A266" s="201" t="s">
        <v>73</v>
      </c>
      <c r="B266" s="201" t="s">
        <v>21</v>
      </c>
      <c r="C266" s="201">
        <v>29</v>
      </c>
      <c r="D266" s="201">
        <v>14</v>
      </c>
      <c r="E266" s="244" t="s">
        <v>6348</v>
      </c>
      <c r="F266" s="201" t="s">
        <v>6338</v>
      </c>
      <c r="G266" s="201"/>
      <c r="H266" s="201"/>
      <c r="I266" s="201"/>
      <c r="J266" s="201"/>
      <c r="K266" s="201"/>
    </row>
    <row r="267" spans="1:11">
      <c r="A267" s="201" t="s">
        <v>73</v>
      </c>
      <c r="B267" s="201" t="s">
        <v>21</v>
      </c>
      <c r="C267" s="201">
        <v>69</v>
      </c>
      <c r="D267" s="201">
        <v>22</v>
      </c>
      <c r="E267" s="244" t="s">
        <v>6349</v>
      </c>
      <c r="F267" s="201" t="s">
        <v>6338</v>
      </c>
      <c r="G267" s="201"/>
      <c r="H267" s="201"/>
      <c r="I267" s="201"/>
      <c r="J267" s="201"/>
      <c r="K267" s="201"/>
    </row>
    <row r="268" spans="1:11">
      <c r="A268" s="201" t="s">
        <v>73</v>
      </c>
      <c r="B268" s="201" t="s">
        <v>21</v>
      </c>
      <c r="C268" s="201">
        <v>70</v>
      </c>
      <c r="D268" s="201">
        <v>24</v>
      </c>
      <c r="E268" s="244" t="s">
        <v>6304</v>
      </c>
      <c r="F268" s="201" t="s">
        <v>6338</v>
      </c>
      <c r="G268" s="201"/>
      <c r="H268" s="201"/>
      <c r="I268" s="201"/>
      <c r="J268" s="201"/>
      <c r="K268" s="201"/>
    </row>
    <row r="269" spans="1:11">
      <c r="A269" s="201" t="s">
        <v>73</v>
      </c>
      <c r="B269" s="201" t="s">
        <v>21</v>
      </c>
      <c r="C269" s="201">
        <v>0</v>
      </c>
      <c r="D269" s="201">
        <v>0</v>
      </c>
      <c r="E269" s="244" t="s">
        <v>6317</v>
      </c>
      <c r="F269" s="201" t="s">
        <v>6316</v>
      </c>
      <c r="G269" s="201"/>
      <c r="H269" s="201"/>
      <c r="I269" s="201"/>
      <c r="J269" s="201"/>
      <c r="K269" s="201"/>
    </row>
    <row r="270" spans="1:11">
      <c r="A270" s="201" t="s">
        <v>81</v>
      </c>
      <c r="B270" s="201" t="s">
        <v>21</v>
      </c>
      <c r="C270" s="201">
        <v>66</v>
      </c>
      <c r="D270" s="201">
        <v>20</v>
      </c>
      <c r="E270" s="244" t="s">
        <v>6339</v>
      </c>
      <c r="F270" s="201" t="s">
        <v>6338</v>
      </c>
      <c r="G270" s="201"/>
      <c r="H270" s="201"/>
      <c r="I270" s="201"/>
      <c r="J270" s="201"/>
      <c r="K270" s="201"/>
    </row>
    <row r="271" spans="1:11">
      <c r="A271" s="201" t="s">
        <v>81</v>
      </c>
      <c r="B271" s="201" t="s">
        <v>21</v>
      </c>
      <c r="C271" s="201">
        <v>63</v>
      </c>
      <c r="D271" s="201">
        <v>20</v>
      </c>
      <c r="E271" s="244" t="s">
        <v>6340</v>
      </c>
      <c r="F271" s="201" t="s">
        <v>6338</v>
      </c>
      <c r="G271" s="201"/>
      <c r="H271" s="201"/>
      <c r="I271" s="201"/>
      <c r="J271" s="201"/>
      <c r="K271" s="201"/>
    </row>
    <row r="272" spans="1:11">
      <c r="A272" s="201" t="s">
        <v>81</v>
      </c>
      <c r="B272" s="201" t="s">
        <v>21</v>
      </c>
      <c r="C272" s="201">
        <v>0</v>
      </c>
      <c r="D272" s="201">
        <v>0</v>
      </c>
      <c r="E272" s="244" t="s">
        <v>6350</v>
      </c>
      <c r="F272" s="201" t="s">
        <v>6338</v>
      </c>
      <c r="G272" s="201"/>
      <c r="H272" s="201"/>
      <c r="I272" s="201"/>
      <c r="J272" s="201"/>
      <c r="K272" s="201"/>
    </row>
    <row r="273" spans="1:11">
      <c r="A273" s="201" t="s">
        <v>81</v>
      </c>
      <c r="B273" s="201" t="s">
        <v>21</v>
      </c>
      <c r="C273" s="201">
        <v>63</v>
      </c>
      <c r="D273" s="201">
        <v>20</v>
      </c>
      <c r="E273" s="244" t="s">
        <v>6351</v>
      </c>
      <c r="F273" s="201" t="s">
        <v>6338</v>
      </c>
      <c r="G273" s="201"/>
      <c r="H273" s="201"/>
      <c r="I273" s="201"/>
      <c r="J273" s="201"/>
      <c r="K273" s="201"/>
    </row>
    <row r="274" spans="1:11">
      <c r="A274" s="201" t="s">
        <v>81</v>
      </c>
      <c r="B274" s="201" t="s">
        <v>21</v>
      </c>
      <c r="C274" s="201">
        <v>60</v>
      </c>
      <c r="D274" s="201">
        <v>17</v>
      </c>
      <c r="E274" s="244" t="s">
        <v>6341</v>
      </c>
      <c r="F274" s="201" t="s">
        <v>6338</v>
      </c>
      <c r="G274" s="201"/>
      <c r="H274" s="201"/>
      <c r="I274" s="201"/>
      <c r="J274" s="201"/>
      <c r="K274" s="201"/>
    </row>
    <row r="275" spans="1:11">
      <c r="A275" s="201" t="s">
        <v>81</v>
      </c>
      <c r="B275" s="201" t="s">
        <v>21</v>
      </c>
      <c r="C275" s="201">
        <v>58</v>
      </c>
      <c r="D275" s="201">
        <v>15</v>
      </c>
      <c r="E275" s="244" t="s">
        <v>6342</v>
      </c>
      <c r="F275" s="201" t="s">
        <v>6338</v>
      </c>
      <c r="G275" s="201"/>
      <c r="H275" s="201"/>
      <c r="I275" s="201"/>
      <c r="J275" s="201"/>
      <c r="K275" s="201"/>
    </row>
    <row r="276" spans="1:11">
      <c r="A276" s="201" t="s">
        <v>81</v>
      </c>
      <c r="B276" s="201" t="s">
        <v>21</v>
      </c>
      <c r="C276" s="201">
        <v>30</v>
      </c>
      <c r="D276" s="201">
        <v>12</v>
      </c>
      <c r="E276" s="244" t="s">
        <v>6343</v>
      </c>
      <c r="F276" s="201" t="s">
        <v>6338</v>
      </c>
      <c r="G276" s="201"/>
      <c r="H276" s="201"/>
      <c r="I276" s="201"/>
      <c r="J276" s="201"/>
      <c r="K276" s="201"/>
    </row>
    <row r="277" spans="1:11">
      <c r="A277" s="201" t="s">
        <v>81</v>
      </c>
      <c r="B277" s="201" t="s">
        <v>21</v>
      </c>
      <c r="C277" s="201">
        <v>0</v>
      </c>
      <c r="D277" s="201">
        <v>0</v>
      </c>
      <c r="E277" s="244" t="s">
        <v>6344</v>
      </c>
      <c r="F277" s="201" t="s">
        <v>6338</v>
      </c>
      <c r="G277" s="201"/>
      <c r="H277" s="201"/>
      <c r="I277" s="201"/>
      <c r="J277" s="201"/>
      <c r="K277" s="201"/>
    </row>
    <row r="278" spans="1:11">
      <c r="A278" s="201" t="s">
        <v>81</v>
      </c>
      <c r="B278" s="201" t="s">
        <v>21</v>
      </c>
      <c r="C278" s="201">
        <v>16</v>
      </c>
      <c r="D278" s="201">
        <v>9</v>
      </c>
      <c r="E278" s="244" t="s">
        <v>6348</v>
      </c>
      <c r="F278" s="201" t="s">
        <v>6338</v>
      </c>
      <c r="G278" s="201"/>
      <c r="H278" s="201"/>
      <c r="I278" s="201"/>
      <c r="J278" s="201"/>
      <c r="K278" s="201"/>
    </row>
    <row r="279" spans="1:11">
      <c r="A279" s="201" t="s">
        <v>81</v>
      </c>
      <c r="B279" s="201" t="s">
        <v>21</v>
      </c>
      <c r="C279" s="201">
        <v>45</v>
      </c>
      <c r="D279" s="201">
        <v>18</v>
      </c>
      <c r="E279" s="244" t="s">
        <v>6349</v>
      </c>
      <c r="F279" s="201" t="s">
        <v>6338</v>
      </c>
      <c r="G279" s="201"/>
      <c r="H279" s="201"/>
      <c r="I279" s="201"/>
      <c r="J279" s="201"/>
      <c r="K279" s="201"/>
    </row>
    <row r="280" spans="1:11">
      <c r="A280" s="201" t="s">
        <v>81</v>
      </c>
      <c r="B280" s="201" t="s">
        <v>21</v>
      </c>
      <c r="C280" s="201">
        <v>0</v>
      </c>
      <c r="D280" s="201">
        <v>0</v>
      </c>
      <c r="E280" s="244" t="s">
        <v>6315</v>
      </c>
      <c r="F280" s="201" t="s">
        <v>6316</v>
      </c>
      <c r="G280" s="201"/>
      <c r="H280" s="201"/>
      <c r="I280" s="201"/>
      <c r="J280" s="201"/>
      <c r="K280" s="201"/>
    </row>
    <row r="281" spans="1:11">
      <c r="A281" s="201" t="s">
        <v>87</v>
      </c>
      <c r="B281" s="201" t="s">
        <v>21</v>
      </c>
      <c r="C281" s="201">
        <v>76</v>
      </c>
      <c r="D281" s="201">
        <v>25</v>
      </c>
      <c r="E281" s="244" t="s">
        <v>6339</v>
      </c>
      <c r="F281" s="201" t="s">
        <v>6338</v>
      </c>
      <c r="G281" s="201"/>
      <c r="H281" s="201"/>
      <c r="I281" s="201"/>
      <c r="J281" s="201"/>
      <c r="K281" s="201"/>
    </row>
    <row r="282" spans="1:11">
      <c r="A282" s="201" t="s">
        <v>87</v>
      </c>
      <c r="B282" s="201" t="s">
        <v>21</v>
      </c>
      <c r="C282" s="201">
        <v>77</v>
      </c>
      <c r="D282" s="201">
        <v>24</v>
      </c>
      <c r="E282" s="244" t="s">
        <v>6352</v>
      </c>
      <c r="F282" s="201" t="s">
        <v>6338</v>
      </c>
      <c r="G282" s="201"/>
      <c r="H282" s="201"/>
      <c r="I282" s="201"/>
      <c r="J282" s="201"/>
      <c r="K282" s="201"/>
    </row>
    <row r="283" spans="1:11">
      <c r="A283" s="201" t="s">
        <v>87</v>
      </c>
      <c r="B283" s="201" t="s">
        <v>21</v>
      </c>
      <c r="C283" s="201">
        <v>76</v>
      </c>
      <c r="D283" s="201">
        <v>25</v>
      </c>
      <c r="E283" s="244" t="s">
        <v>6353</v>
      </c>
      <c r="F283" s="201" t="s">
        <v>6338</v>
      </c>
      <c r="G283" s="201"/>
      <c r="H283" s="201"/>
      <c r="I283" s="201"/>
      <c r="J283" s="201"/>
      <c r="K283" s="201"/>
    </row>
    <row r="284" spans="1:11">
      <c r="A284" s="201" t="s">
        <v>87</v>
      </c>
      <c r="B284" s="201" t="s">
        <v>21</v>
      </c>
      <c r="C284" s="201">
        <v>76</v>
      </c>
      <c r="D284" s="201">
        <v>24</v>
      </c>
      <c r="E284" s="244" t="s">
        <v>6354</v>
      </c>
      <c r="F284" s="201" t="s">
        <v>6338</v>
      </c>
      <c r="G284" s="201"/>
      <c r="H284" s="201"/>
      <c r="I284" s="201"/>
      <c r="J284" s="201"/>
      <c r="K284" s="201"/>
    </row>
    <row r="285" spans="1:11">
      <c r="A285" s="201" t="s">
        <v>87</v>
      </c>
      <c r="B285" s="201" t="s">
        <v>21</v>
      </c>
      <c r="C285" s="201">
        <v>76</v>
      </c>
      <c r="D285" s="201">
        <v>23</v>
      </c>
      <c r="E285" s="244" t="s">
        <v>6355</v>
      </c>
      <c r="F285" s="201" t="s">
        <v>6338</v>
      </c>
      <c r="G285" s="201"/>
      <c r="H285" s="201"/>
      <c r="I285" s="201"/>
      <c r="J285" s="201"/>
      <c r="K285" s="201"/>
    </row>
    <row r="286" spans="1:11">
      <c r="A286" s="201" t="s">
        <v>87</v>
      </c>
      <c r="B286" s="201" t="s">
        <v>21</v>
      </c>
      <c r="C286" s="201">
        <v>75</v>
      </c>
      <c r="D286" s="201">
        <v>20</v>
      </c>
      <c r="E286" s="244" t="s">
        <v>6340</v>
      </c>
      <c r="F286" s="201" t="s">
        <v>6338</v>
      </c>
      <c r="G286" s="201"/>
      <c r="H286" s="201"/>
      <c r="I286" s="201"/>
      <c r="J286" s="201"/>
      <c r="K286" s="201"/>
    </row>
    <row r="287" spans="1:11">
      <c r="A287" s="201" t="s">
        <v>87</v>
      </c>
      <c r="B287" s="201" t="s">
        <v>21</v>
      </c>
      <c r="C287" s="201">
        <v>0</v>
      </c>
      <c r="D287" s="201">
        <v>0</v>
      </c>
      <c r="E287" s="244" t="s">
        <v>6350</v>
      </c>
      <c r="F287" s="201" t="s">
        <v>6338</v>
      </c>
      <c r="G287" s="201"/>
      <c r="H287" s="201"/>
      <c r="I287" s="201"/>
      <c r="J287" s="201"/>
      <c r="K287" s="201"/>
    </row>
    <row r="288" spans="1:11">
      <c r="A288" s="201" t="s">
        <v>87</v>
      </c>
      <c r="B288" s="201" t="s">
        <v>21</v>
      </c>
      <c r="C288" s="201">
        <v>74</v>
      </c>
      <c r="D288" s="201">
        <v>20</v>
      </c>
      <c r="E288" s="244" t="s">
        <v>6351</v>
      </c>
      <c r="F288" s="201" t="s">
        <v>6338</v>
      </c>
      <c r="G288" s="201"/>
      <c r="H288" s="201"/>
      <c r="I288" s="201"/>
      <c r="J288" s="201"/>
      <c r="K288" s="201"/>
    </row>
    <row r="289" spans="1:11">
      <c r="A289" s="201" t="s">
        <v>87</v>
      </c>
      <c r="B289" s="201" t="s">
        <v>21</v>
      </c>
      <c r="C289" s="201">
        <v>75</v>
      </c>
      <c r="D289" s="201">
        <v>19</v>
      </c>
      <c r="E289" s="244" t="s">
        <v>6356</v>
      </c>
      <c r="F289" s="201" t="s">
        <v>6338</v>
      </c>
      <c r="G289" s="201"/>
      <c r="H289" s="201"/>
      <c r="I289" s="201"/>
      <c r="J289" s="201"/>
      <c r="K289" s="201"/>
    </row>
    <row r="290" spans="1:11">
      <c r="A290" s="201" t="s">
        <v>87</v>
      </c>
      <c r="B290" s="201" t="s">
        <v>21</v>
      </c>
      <c r="C290" s="201">
        <v>74</v>
      </c>
      <c r="D290" s="201">
        <v>19</v>
      </c>
      <c r="E290" s="244" t="s">
        <v>6341</v>
      </c>
      <c r="F290" s="201" t="s">
        <v>6338</v>
      </c>
      <c r="G290" s="201"/>
      <c r="H290" s="201"/>
      <c r="I290" s="201"/>
      <c r="J290" s="201"/>
      <c r="K290" s="201"/>
    </row>
    <row r="291" spans="1:11">
      <c r="A291" s="201" t="s">
        <v>87</v>
      </c>
      <c r="B291" s="201" t="s">
        <v>21</v>
      </c>
      <c r="C291" s="201">
        <v>73</v>
      </c>
      <c r="D291" s="201">
        <v>19</v>
      </c>
      <c r="E291" s="244" t="s">
        <v>6357</v>
      </c>
      <c r="F291" s="201" t="s">
        <v>6338</v>
      </c>
      <c r="G291" s="201"/>
      <c r="H291" s="201"/>
      <c r="I291" s="201"/>
      <c r="J291" s="201"/>
      <c r="K291" s="201"/>
    </row>
    <row r="292" spans="1:11">
      <c r="A292" s="201" t="s">
        <v>87</v>
      </c>
      <c r="B292" s="201" t="s">
        <v>21</v>
      </c>
      <c r="C292" s="201">
        <v>73</v>
      </c>
      <c r="D292" s="201">
        <v>20</v>
      </c>
      <c r="E292" s="244" t="s">
        <v>6358</v>
      </c>
      <c r="F292" s="201" t="s">
        <v>6338</v>
      </c>
      <c r="G292" s="201"/>
      <c r="H292" s="201"/>
      <c r="I292" s="201"/>
      <c r="J292" s="201"/>
      <c r="K292" s="201"/>
    </row>
    <row r="293" spans="1:11">
      <c r="A293" s="201" t="s">
        <v>87</v>
      </c>
      <c r="B293" s="201" t="s">
        <v>21</v>
      </c>
      <c r="C293" s="201">
        <v>72</v>
      </c>
      <c r="D293" s="201">
        <v>20</v>
      </c>
      <c r="E293" s="244" t="s">
        <v>6359</v>
      </c>
      <c r="F293" s="201" t="s">
        <v>6338</v>
      </c>
      <c r="G293" s="201"/>
      <c r="H293" s="201"/>
      <c r="I293" s="201"/>
      <c r="J293" s="201"/>
      <c r="K293" s="201"/>
    </row>
    <row r="294" spans="1:11">
      <c r="A294" s="201" t="s">
        <v>87</v>
      </c>
      <c r="B294" s="201" t="s">
        <v>21</v>
      </c>
      <c r="C294" s="201">
        <v>72</v>
      </c>
      <c r="D294" s="201">
        <v>21</v>
      </c>
      <c r="E294" s="244" t="s">
        <v>6360</v>
      </c>
      <c r="F294" s="201" t="s">
        <v>6338</v>
      </c>
      <c r="G294" s="201"/>
      <c r="H294" s="201"/>
      <c r="I294" s="201"/>
      <c r="J294" s="201"/>
      <c r="K294" s="201"/>
    </row>
    <row r="295" spans="1:11">
      <c r="A295" s="201" t="s">
        <v>87</v>
      </c>
      <c r="B295" s="201" t="s">
        <v>21</v>
      </c>
      <c r="C295" s="201">
        <v>69</v>
      </c>
      <c r="D295" s="201">
        <v>18</v>
      </c>
      <c r="E295" s="244" t="s">
        <v>6342</v>
      </c>
      <c r="F295" s="201" t="s">
        <v>6338</v>
      </c>
      <c r="G295" s="201"/>
      <c r="H295" s="201"/>
      <c r="I295" s="201"/>
      <c r="J295" s="201"/>
      <c r="K295" s="201"/>
    </row>
    <row r="296" spans="1:11">
      <c r="A296" s="201" t="s">
        <v>87</v>
      </c>
      <c r="B296" s="201" t="s">
        <v>21</v>
      </c>
      <c r="C296" s="201">
        <v>69</v>
      </c>
      <c r="D296" s="201">
        <v>19</v>
      </c>
      <c r="E296" s="244" t="s">
        <v>6361</v>
      </c>
      <c r="F296" s="201" t="s">
        <v>6338</v>
      </c>
      <c r="G296" s="201"/>
      <c r="H296" s="201"/>
      <c r="I296" s="201"/>
      <c r="J296" s="201"/>
      <c r="K296" s="201"/>
    </row>
    <row r="297" spans="1:11">
      <c r="A297" s="201" t="s">
        <v>87</v>
      </c>
      <c r="B297" s="201" t="s">
        <v>21</v>
      </c>
      <c r="C297" s="201">
        <v>63</v>
      </c>
      <c r="D297" s="201">
        <v>18</v>
      </c>
      <c r="E297" s="244" t="s">
        <v>6362</v>
      </c>
      <c r="F297" s="201" t="s">
        <v>6338</v>
      </c>
      <c r="G297" s="201"/>
      <c r="H297" s="201"/>
      <c r="I297" s="201"/>
      <c r="J297" s="201"/>
      <c r="K297" s="201"/>
    </row>
    <row r="298" spans="1:11">
      <c r="A298" s="201" t="s">
        <v>87</v>
      </c>
      <c r="B298" s="201" t="s">
        <v>21</v>
      </c>
      <c r="C298" s="201">
        <v>62</v>
      </c>
      <c r="D298" s="201">
        <v>17</v>
      </c>
      <c r="E298" s="244" t="s">
        <v>6363</v>
      </c>
      <c r="F298" s="201" t="s">
        <v>6338</v>
      </c>
      <c r="G298" s="201"/>
      <c r="H298" s="201"/>
      <c r="I298" s="201"/>
      <c r="J298" s="201"/>
      <c r="K298" s="201"/>
    </row>
    <row r="299" spans="1:11">
      <c r="A299" s="201" t="s">
        <v>87</v>
      </c>
      <c r="B299" s="201" t="s">
        <v>21</v>
      </c>
      <c r="C299" s="201">
        <v>27</v>
      </c>
      <c r="D299" s="201">
        <v>12</v>
      </c>
      <c r="E299" s="244" t="s">
        <v>6343</v>
      </c>
      <c r="F299" s="201" t="s">
        <v>6338</v>
      </c>
      <c r="G299" s="201"/>
      <c r="H299" s="201"/>
      <c r="I299" s="201"/>
      <c r="J299" s="201"/>
      <c r="K299" s="201"/>
    </row>
    <row r="300" spans="1:11">
      <c r="A300" s="201" t="s">
        <v>87</v>
      </c>
      <c r="B300" s="201" t="s">
        <v>21</v>
      </c>
      <c r="C300" s="201">
        <v>26</v>
      </c>
      <c r="D300" s="201">
        <v>12</v>
      </c>
      <c r="E300" s="244" t="s">
        <v>6364</v>
      </c>
      <c r="F300" s="201" t="s">
        <v>6338</v>
      </c>
      <c r="G300" s="201"/>
      <c r="H300" s="201"/>
      <c r="I300" s="201"/>
      <c r="J300" s="201"/>
      <c r="K300" s="201"/>
    </row>
    <row r="301" spans="1:11">
      <c r="A301" s="201" t="s">
        <v>87</v>
      </c>
      <c r="B301" s="201" t="s">
        <v>21</v>
      </c>
      <c r="C301" s="201">
        <v>26</v>
      </c>
      <c r="D301" s="201">
        <v>11</v>
      </c>
      <c r="E301" s="244" t="s">
        <v>5434</v>
      </c>
      <c r="F301" s="201" t="s">
        <v>6338</v>
      </c>
      <c r="G301" s="201"/>
      <c r="H301" s="201"/>
      <c r="I301" s="201"/>
      <c r="J301" s="201"/>
      <c r="K301" s="201"/>
    </row>
    <row r="302" spans="1:11">
      <c r="A302" s="201" t="s">
        <v>87</v>
      </c>
      <c r="B302" s="201" t="s">
        <v>21</v>
      </c>
      <c r="C302" s="201">
        <v>0</v>
      </c>
      <c r="D302" s="201">
        <v>0</v>
      </c>
      <c r="E302" s="244" t="s">
        <v>6344</v>
      </c>
      <c r="F302" s="201" t="s">
        <v>6338</v>
      </c>
      <c r="G302" s="201"/>
      <c r="H302" s="201"/>
      <c r="I302" s="201"/>
      <c r="J302" s="201"/>
      <c r="K302" s="201"/>
    </row>
    <row r="303" spans="1:11">
      <c r="A303" s="201" t="s">
        <v>87</v>
      </c>
      <c r="B303" s="201" t="s">
        <v>21</v>
      </c>
      <c r="C303" s="201">
        <v>20</v>
      </c>
      <c r="D303" s="201">
        <v>12</v>
      </c>
      <c r="E303" s="244" t="s">
        <v>6348</v>
      </c>
      <c r="F303" s="201" t="s">
        <v>6338</v>
      </c>
      <c r="G303" s="201"/>
      <c r="H303" s="201"/>
      <c r="I303" s="201"/>
      <c r="J303" s="201"/>
      <c r="K303" s="201"/>
    </row>
    <row r="304" spans="1:11">
      <c r="A304" s="201" t="s">
        <v>87</v>
      </c>
      <c r="B304" s="201" t="s">
        <v>21</v>
      </c>
      <c r="C304" s="201">
        <v>22</v>
      </c>
      <c r="D304" s="201">
        <v>12</v>
      </c>
      <c r="E304" s="244" t="s">
        <v>6365</v>
      </c>
      <c r="F304" s="201" t="s">
        <v>6338</v>
      </c>
      <c r="G304" s="201"/>
      <c r="H304" s="201"/>
      <c r="I304" s="201"/>
      <c r="J304" s="201"/>
      <c r="K304" s="201"/>
    </row>
    <row r="305" spans="1:11">
      <c r="A305" s="201" t="s">
        <v>87</v>
      </c>
      <c r="B305" s="201" t="s">
        <v>21</v>
      </c>
      <c r="C305" s="201">
        <v>24</v>
      </c>
      <c r="D305" s="201">
        <v>13</v>
      </c>
      <c r="E305" s="244" t="s">
        <v>6366</v>
      </c>
      <c r="F305" s="201" t="s">
        <v>6338</v>
      </c>
      <c r="G305" s="201"/>
      <c r="H305" s="201"/>
      <c r="I305" s="201"/>
      <c r="J305" s="201"/>
      <c r="K305" s="201"/>
    </row>
    <row r="306" spans="1:11">
      <c r="A306" s="201" t="s">
        <v>87</v>
      </c>
      <c r="B306" s="201" t="s">
        <v>21</v>
      </c>
      <c r="C306" s="201">
        <v>48</v>
      </c>
      <c r="D306" s="201">
        <v>21</v>
      </c>
      <c r="E306" s="244" t="s">
        <v>6349</v>
      </c>
      <c r="F306" s="201" t="s">
        <v>6338</v>
      </c>
      <c r="G306" s="201"/>
      <c r="H306" s="201"/>
      <c r="I306" s="201"/>
      <c r="J306" s="201"/>
      <c r="K306" s="201"/>
    </row>
    <row r="307" spans="1:11">
      <c r="A307" s="201" t="s">
        <v>87</v>
      </c>
      <c r="B307" s="201" t="s">
        <v>21</v>
      </c>
      <c r="C307" s="201">
        <v>50</v>
      </c>
      <c r="D307" s="201">
        <v>21</v>
      </c>
      <c r="E307" s="244" t="s">
        <v>6367</v>
      </c>
      <c r="F307" s="201" t="s">
        <v>6338</v>
      </c>
      <c r="G307" s="201"/>
      <c r="H307" s="201"/>
      <c r="I307" s="201"/>
      <c r="J307" s="201"/>
      <c r="K307" s="201"/>
    </row>
    <row r="308" spans="1:11">
      <c r="A308" s="201" t="s">
        <v>87</v>
      </c>
      <c r="B308" s="201" t="s">
        <v>21</v>
      </c>
      <c r="C308" s="201">
        <v>63</v>
      </c>
      <c r="D308" s="201">
        <v>21</v>
      </c>
      <c r="E308" s="244" t="s">
        <v>6337</v>
      </c>
      <c r="F308" s="201" t="s">
        <v>6338</v>
      </c>
      <c r="G308" s="201"/>
      <c r="H308" s="201"/>
      <c r="I308" s="201"/>
      <c r="J308" s="201"/>
      <c r="K308" s="201"/>
    </row>
    <row r="309" spans="1:11">
      <c r="A309" s="201" t="s">
        <v>87</v>
      </c>
      <c r="B309" s="201" t="s">
        <v>21</v>
      </c>
      <c r="C309" s="201">
        <v>64</v>
      </c>
      <c r="D309" s="201">
        <v>21</v>
      </c>
      <c r="E309" s="244" t="s">
        <v>6368</v>
      </c>
      <c r="F309" s="201" t="s">
        <v>6338</v>
      </c>
      <c r="G309" s="201"/>
      <c r="H309" s="201"/>
      <c r="I309" s="201"/>
      <c r="J309" s="201"/>
      <c r="K309" s="201"/>
    </row>
    <row r="310" spans="1:11">
      <c r="A310" s="201" t="s">
        <v>87</v>
      </c>
      <c r="B310" s="201" t="s">
        <v>21</v>
      </c>
      <c r="C310" s="201">
        <v>0</v>
      </c>
      <c r="D310" s="201">
        <v>0</v>
      </c>
      <c r="E310" s="244" t="s">
        <v>6315</v>
      </c>
      <c r="F310" s="201" t="s">
        <v>6316</v>
      </c>
      <c r="G310" s="201"/>
      <c r="H310" s="201"/>
      <c r="I310" s="201"/>
      <c r="J310" s="201"/>
      <c r="K310" s="201"/>
    </row>
    <row r="311" spans="1:11">
      <c r="A311" s="201" t="s">
        <v>92</v>
      </c>
      <c r="B311" s="201" t="s">
        <v>21</v>
      </c>
      <c r="C311" s="201">
        <v>74</v>
      </c>
      <c r="D311" s="201">
        <v>27</v>
      </c>
      <c r="E311" s="244" t="s">
        <v>6339</v>
      </c>
      <c r="F311" s="201" t="s">
        <v>6338</v>
      </c>
      <c r="G311" s="201"/>
      <c r="H311" s="201"/>
      <c r="I311" s="201"/>
      <c r="J311" s="201"/>
      <c r="K311" s="201"/>
    </row>
    <row r="312" spans="1:11">
      <c r="A312" s="201" t="s">
        <v>92</v>
      </c>
      <c r="B312" s="201" t="s">
        <v>21</v>
      </c>
      <c r="C312" s="201">
        <v>72</v>
      </c>
      <c r="D312" s="201">
        <v>26</v>
      </c>
      <c r="E312" s="244" t="s">
        <v>6353</v>
      </c>
      <c r="F312" s="201" t="s">
        <v>6338</v>
      </c>
      <c r="G312" s="201"/>
      <c r="H312" s="201"/>
      <c r="I312" s="201"/>
      <c r="J312" s="201"/>
      <c r="K312" s="201"/>
    </row>
    <row r="313" spans="1:11">
      <c r="A313" s="201" t="s">
        <v>92</v>
      </c>
      <c r="B313" s="201" t="s">
        <v>21</v>
      </c>
      <c r="C313" s="201">
        <v>72</v>
      </c>
      <c r="D313" s="201">
        <v>27</v>
      </c>
      <c r="E313" s="244" t="s">
        <v>6369</v>
      </c>
      <c r="F313" s="201" t="s">
        <v>6338</v>
      </c>
      <c r="G313" s="201"/>
      <c r="H313" s="201"/>
      <c r="I313" s="201"/>
      <c r="J313" s="201"/>
      <c r="K313" s="201"/>
    </row>
    <row r="314" spans="1:11">
      <c r="A314" s="201" t="s">
        <v>92</v>
      </c>
      <c r="B314" s="201" t="s">
        <v>21</v>
      </c>
      <c r="C314" s="201">
        <v>72</v>
      </c>
      <c r="D314" s="201">
        <v>26</v>
      </c>
      <c r="E314" s="244" t="s">
        <v>6370</v>
      </c>
      <c r="F314" s="201" t="s">
        <v>6338</v>
      </c>
      <c r="G314" s="201"/>
      <c r="H314" s="201"/>
      <c r="I314" s="201"/>
      <c r="J314" s="201"/>
      <c r="K314" s="201"/>
    </row>
    <row r="315" spans="1:11">
      <c r="A315" s="201" t="s">
        <v>92</v>
      </c>
      <c r="B315" s="201" t="s">
        <v>21</v>
      </c>
      <c r="C315" s="201">
        <v>72</v>
      </c>
      <c r="D315" s="201">
        <v>25</v>
      </c>
      <c r="E315" s="244" t="s">
        <v>6354</v>
      </c>
      <c r="F315" s="201" t="s">
        <v>6338</v>
      </c>
      <c r="G315" s="201"/>
      <c r="H315" s="201"/>
      <c r="I315" s="201"/>
      <c r="J315" s="201"/>
      <c r="K315" s="201"/>
    </row>
    <row r="316" spans="1:11">
      <c r="A316" s="201" t="s">
        <v>92</v>
      </c>
      <c r="B316" s="201" t="s">
        <v>21</v>
      </c>
      <c r="C316" s="201">
        <v>72</v>
      </c>
      <c r="D316" s="201">
        <v>24</v>
      </c>
      <c r="E316" s="244" t="s">
        <v>6355</v>
      </c>
      <c r="F316" s="201" t="s">
        <v>6338</v>
      </c>
      <c r="G316" s="201"/>
      <c r="H316" s="201"/>
      <c r="I316" s="201"/>
      <c r="J316" s="201"/>
      <c r="K316" s="201"/>
    </row>
    <row r="317" spans="1:11">
      <c r="A317" s="201" t="s">
        <v>92</v>
      </c>
      <c r="B317" s="201" t="s">
        <v>21</v>
      </c>
      <c r="C317" s="201">
        <v>72</v>
      </c>
      <c r="D317" s="201">
        <v>25</v>
      </c>
      <c r="E317" s="244" t="s">
        <v>6340</v>
      </c>
      <c r="F317" s="201" t="s">
        <v>6338</v>
      </c>
      <c r="G317" s="201"/>
      <c r="H317" s="201"/>
      <c r="I317" s="201"/>
      <c r="J317" s="201"/>
      <c r="K317" s="201"/>
    </row>
    <row r="318" spans="1:11">
      <c r="A318" s="201" t="s">
        <v>92</v>
      </c>
      <c r="B318" s="201" t="s">
        <v>21</v>
      </c>
      <c r="C318" s="201">
        <v>0</v>
      </c>
      <c r="D318" s="201">
        <v>0</v>
      </c>
      <c r="E318" s="244" t="s">
        <v>6350</v>
      </c>
      <c r="F318" s="201" t="s">
        <v>6338</v>
      </c>
      <c r="G318" s="201"/>
      <c r="H318" s="201"/>
      <c r="I318" s="201"/>
      <c r="J318" s="201"/>
      <c r="K318" s="201"/>
    </row>
    <row r="319" spans="1:11">
      <c r="A319" s="201" t="s">
        <v>92</v>
      </c>
      <c r="B319" s="201" t="s">
        <v>21</v>
      </c>
      <c r="C319" s="201">
        <v>72</v>
      </c>
      <c r="D319" s="201">
        <v>22</v>
      </c>
      <c r="E319" s="244" t="s">
        <v>6351</v>
      </c>
      <c r="F319" s="201" t="s">
        <v>6338</v>
      </c>
      <c r="G319" s="201"/>
      <c r="H319" s="201"/>
      <c r="I319" s="201"/>
      <c r="J319" s="201"/>
      <c r="K319" s="201"/>
    </row>
    <row r="320" spans="1:11">
      <c r="A320" s="201" t="s">
        <v>92</v>
      </c>
      <c r="B320" s="201" t="s">
        <v>21</v>
      </c>
      <c r="C320" s="201">
        <v>72</v>
      </c>
      <c r="D320" s="201">
        <v>19</v>
      </c>
      <c r="E320" s="244" t="s">
        <v>6341</v>
      </c>
      <c r="F320" s="201" t="s">
        <v>6338</v>
      </c>
      <c r="G320" s="201"/>
      <c r="H320" s="201"/>
      <c r="I320" s="201"/>
      <c r="J320" s="201"/>
      <c r="K320" s="201"/>
    </row>
    <row r="321" spans="1:11">
      <c r="A321" s="201" t="s">
        <v>92</v>
      </c>
      <c r="B321" s="201" t="s">
        <v>21</v>
      </c>
      <c r="C321" s="201">
        <v>72</v>
      </c>
      <c r="D321" s="201">
        <v>18</v>
      </c>
      <c r="E321" s="244" t="s">
        <v>6359</v>
      </c>
      <c r="F321" s="201" t="s">
        <v>6338</v>
      </c>
      <c r="G321" s="201"/>
      <c r="H321" s="201"/>
      <c r="I321" s="201"/>
      <c r="J321" s="201"/>
      <c r="K321" s="201"/>
    </row>
    <row r="322" spans="1:11">
      <c r="A322" s="201" t="s">
        <v>92</v>
      </c>
      <c r="B322" s="201" t="s">
        <v>21</v>
      </c>
      <c r="C322" s="201">
        <v>71</v>
      </c>
      <c r="D322" s="201">
        <v>19</v>
      </c>
      <c r="E322" s="244" t="s">
        <v>6342</v>
      </c>
      <c r="F322" s="201" t="s">
        <v>6338</v>
      </c>
      <c r="G322" s="201"/>
      <c r="H322" s="201"/>
      <c r="I322" s="201"/>
      <c r="J322" s="201"/>
      <c r="K322" s="201"/>
    </row>
    <row r="323" spans="1:11">
      <c r="A323" s="201" t="s">
        <v>92</v>
      </c>
      <c r="B323" s="201" t="s">
        <v>21</v>
      </c>
      <c r="C323" s="201">
        <v>70</v>
      </c>
      <c r="D323" s="201">
        <v>22</v>
      </c>
      <c r="E323" s="244" t="s">
        <v>6362</v>
      </c>
      <c r="F323" s="201" t="s">
        <v>6338</v>
      </c>
      <c r="G323" s="201"/>
      <c r="H323" s="201"/>
      <c r="I323" s="201"/>
      <c r="J323" s="201"/>
      <c r="K323" s="201"/>
    </row>
    <row r="324" spans="1:11">
      <c r="A324" s="201" t="s">
        <v>92</v>
      </c>
      <c r="B324" s="201" t="s">
        <v>21</v>
      </c>
      <c r="C324" s="201">
        <v>27</v>
      </c>
      <c r="D324" s="201">
        <v>18</v>
      </c>
      <c r="E324" s="244" t="s">
        <v>6343</v>
      </c>
      <c r="F324" s="201" t="s">
        <v>6338</v>
      </c>
      <c r="G324" s="201"/>
      <c r="H324" s="201"/>
      <c r="I324" s="201"/>
      <c r="J324" s="201"/>
      <c r="K324" s="201"/>
    </row>
    <row r="325" spans="1:11">
      <c r="A325" s="201" t="s">
        <v>92</v>
      </c>
      <c r="B325" s="201" t="s">
        <v>21</v>
      </c>
      <c r="C325" s="201">
        <v>27</v>
      </c>
      <c r="D325" s="201">
        <v>16</v>
      </c>
      <c r="E325" s="244" t="s">
        <v>5434</v>
      </c>
      <c r="F325" s="201" t="s">
        <v>6338</v>
      </c>
      <c r="G325" s="201"/>
      <c r="H325" s="201"/>
      <c r="I325" s="201"/>
      <c r="J325" s="201"/>
      <c r="K325" s="201"/>
    </row>
    <row r="326" spans="1:11">
      <c r="A326" s="201" t="s">
        <v>92</v>
      </c>
      <c r="B326" s="201" t="s">
        <v>21</v>
      </c>
      <c r="C326" s="201">
        <v>25</v>
      </c>
      <c r="D326" s="201">
        <v>16</v>
      </c>
      <c r="E326" s="244" t="s">
        <v>6371</v>
      </c>
      <c r="F326" s="201" t="s">
        <v>6338</v>
      </c>
      <c r="G326" s="201"/>
      <c r="H326" s="201"/>
      <c r="I326" s="201"/>
      <c r="J326" s="201"/>
      <c r="K326" s="201"/>
    </row>
    <row r="327" spans="1:11">
      <c r="A327" s="201" t="s">
        <v>92</v>
      </c>
      <c r="B327" s="201" t="s">
        <v>21</v>
      </c>
      <c r="C327" s="201">
        <v>0</v>
      </c>
      <c r="D327" s="201">
        <v>0</v>
      </c>
      <c r="E327" s="244" t="s">
        <v>6344</v>
      </c>
      <c r="F327" s="201" t="s">
        <v>6338</v>
      </c>
      <c r="G327" s="201"/>
      <c r="H327" s="201"/>
      <c r="I327" s="201"/>
      <c r="J327" s="201"/>
      <c r="K327" s="201"/>
    </row>
    <row r="328" spans="1:11">
      <c r="A328" s="201" t="s">
        <v>92</v>
      </c>
      <c r="B328" s="201" t="s">
        <v>21</v>
      </c>
      <c r="C328" s="201">
        <v>29</v>
      </c>
      <c r="D328" s="201">
        <v>11</v>
      </c>
      <c r="E328" s="244" t="s">
        <v>6348</v>
      </c>
      <c r="F328" s="201" t="s">
        <v>6338</v>
      </c>
      <c r="G328" s="201"/>
      <c r="H328" s="201"/>
      <c r="I328" s="201"/>
      <c r="J328" s="201"/>
      <c r="K328" s="201"/>
    </row>
    <row r="329" spans="1:11">
      <c r="A329" s="201" t="s">
        <v>92</v>
      </c>
      <c r="B329" s="201" t="s">
        <v>21</v>
      </c>
      <c r="C329" s="201">
        <v>30</v>
      </c>
      <c r="D329" s="201">
        <v>13</v>
      </c>
      <c r="E329" s="244" t="s">
        <v>6365</v>
      </c>
      <c r="F329" s="201" t="s">
        <v>6338</v>
      </c>
      <c r="G329" s="201"/>
      <c r="H329" s="201"/>
      <c r="I329" s="201"/>
      <c r="J329" s="201"/>
      <c r="K329" s="201"/>
    </row>
    <row r="330" spans="1:11">
      <c r="A330" s="201" t="s">
        <v>92</v>
      </c>
      <c r="B330" s="201" t="s">
        <v>21</v>
      </c>
      <c r="C330" s="201">
        <v>30</v>
      </c>
      <c r="D330" s="201">
        <v>14</v>
      </c>
      <c r="E330" s="244" t="s">
        <v>6366</v>
      </c>
      <c r="F330" s="201" t="s">
        <v>6338</v>
      </c>
      <c r="G330" s="201"/>
      <c r="H330" s="201"/>
      <c r="I330" s="201"/>
      <c r="J330" s="201"/>
      <c r="K330" s="201"/>
    </row>
    <row r="331" spans="1:11">
      <c r="A331" s="201" t="s">
        <v>92</v>
      </c>
      <c r="B331" s="201" t="s">
        <v>21</v>
      </c>
      <c r="C331" s="201">
        <v>48</v>
      </c>
      <c r="D331" s="201">
        <v>17</v>
      </c>
      <c r="E331" s="244" t="s">
        <v>6349</v>
      </c>
      <c r="F331" s="201" t="s">
        <v>6338</v>
      </c>
      <c r="G331" s="201"/>
      <c r="H331" s="201"/>
      <c r="I331" s="201"/>
      <c r="J331" s="201"/>
      <c r="K331" s="201"/>
    </row>
    <row r="332" spans="1:11">
      <c r="A332" s="201" t="s">
        <v>92</v>
      </c>
      <c r="B332" s="201" t="s">
        <v>21</v>
      </c>
      <c r="C332" s="201">
        <v>48</v>
      </c>
      <c r="D332" s="201">
        <v>19</v>
      </c>
      <c r="E332" s="244" t="s">
        <v>6367</v>
      </c>
      <c r="F332" s="201" t="s">
        <v>6338</v>
      </c>
      <c r="G332" s="201"/>
      <c r="H332" s="201"/>
      <c r="I332" s="201"/>
      <c r="J332" s="201"/>
      <c r="K332" s="201"/>
    </row>
    <row r="333" spans="1:11">
      <c r="A333" s="201" t="s">
        <v>92</v>
      </c>
      <c r="B333" s="201" t="s">
        <v>21</v>
      </c>
      <c r="C333" s="201">
        <v>48</v>
      </c>
      <c r="D333" s="201">
        <v>21</v>
      </c>
      <c r="E333" s="244" t="s">
        <v>6372</v>
      </c>
      <c r="F333" s="201" t="s">
        <v>6338</v>
      </c>
      <c r="G333" s="201"/>
      <c r="H333" s="201"/>
      <c r="I333" s="201"/>
      <c r="J333" s="201"/>
      <c r="K333" s="201"/>
    </row>
    <row r="334" spans="1:11">
      <c r="A334" s="201" t="s">
        <v>92</v>
      </c>
      <c r="B334" s="201" t="s">
        <v>21</v>
      </c>
      <c r="C334" s="201">
        <v>0</v>
      </c>
      <c r="D334" s="201">
        <v>0</v>
      </c>
      <c r="E334" s="244" t="s">
        <v>6315</v>
      </c>
      <c r="F334" s="201" t="s">
        <v>6316</v>
      </c>
      <c r="G334" s="201"/>
      <c r="H334" s="201"/>
      <c r="I334" s="201"/>
      <c r="J334" s="201"/>
      <c r="K334" s="201"/>
    </row>
    <row r="335" spans="1:11">
      <c r="A335" s="201" t="s">
        <v>98</v>
      </c>
      <c r="B335" s="201" t="s">
        <v>21</v>
      </c>
      <c r="C335" s="201">
        <v>84</v>
      </c>
      <c r="D335" s="201">
        <v>35</v>
      </c>
      <c r="E335" s="244" t="s">
        <v>6339</v>
      </c>
      <c r="F335" s="201" t="s">
        <v>6338</v>
      </c>
      <c r="G335" s="201"/>
      <c r="H335" s="201"/>
      <c r="I335" s="201"/>
      <c r="J335" s="201"/>
      <c r="K335" s="201"/>
    </row>
    <row r="336" spans="1:11">
      <c r="A336" s="201" t="s">
        <v>98</v>
      </c>
      <c r="B336" s="201" t="s">
        <v>21</v>
      </c>
      <c r="C336" s="201">
        <v>73</v>
      </c>
      <c r="D336" s="201">
        <v>30</v>
      </c>
      <c r="E336" s="244" t="s">
        <v>6341</v>
      </c>
      <c r="F336" s="201" t="s">
        <v>6338</v>
      </c>
      <c r="G336" s="201"/>
      <c r="H336" s="201"/>
      <c r="I336" s="201"/>
      <c r="J336" s="201"/>
      <c r="K336" s="201"/>
    </row>
    <row r="337" spans="1:11">
      <c r="A337" s="201" t="s">
        <v>98</v>
      </c>
      <c r="B337" s="201" t="s">
        <v>21</v>
      </c>
      <c r="C337" s="201">
        <v>74</v>
      </c>
      <c r="D337" s="201">
        <v>27</v>
      </c>
      <c r="E337" s="244" t="s">
        <v>6342</v>
      </c>
      <c r="F337" s="201" t="s">
        <v>6338</v>
      </c>
      <c r="G337" s="201"/>
      <c r="H337" s="201"/>
      <c r="I337" s="201"/>
      <c r="J337" s="201"/>
      <c r="K337" s="201"/>
    </row>
    <row r="338" spans="1:11">
      <c r="A338" s="201" t="s">
        <v>98</v>
      </c>
      <c r="B338" s="201" t="s">
        <v>21</v>
      </c>
      <c r="C338" s="201">
        <v>33</v>
      </c>
      <c r="D338" s="201">
        <v>24</v>
      </c>
      <c r="E338" s="244" t="s">
        <v>6343</v>
      </c>
      <c r="F338" s="201" t="s">
        <v>6338</v>
      </c>
      <c r="G338" s="201"/>
      <c r="H338" s="201"/>
      <c r="I338" s="201"/>
      <c r="J338" s="201"/>
      <c r="K338" s="201"/>
    </row>
    <row r="339" spans="1:11">
      <c r="A339" s="201" t="s">
        <v>98</v>
      </c>
      <c r="B339" s="201" t="s">
        <v>21</v>
      </c>
      <c r="C339" s="201">
        <v>0</v>
      </c>
      <c r="D339" s="201">
        <v>0</v>
      </c>
      <c r="E339" s="244" t="s">
        <v>6344</v>
      </c>
      <c r="F339" s="201" t="s">
        <v>6338</v>
      </c>
      <c r="G339" s="201"/>
      <c r="H339" s="201"/>
      <c r="I339" s="201"/>
      <c r="J339" s="201"/>
      <c r="K339" s="201"/>
    </row>
    <row r="340" spans="1:11">
      <c r="A340" s="201" t="s">
        <v>98</v>
      </c>
      <c r="B340" s="201" t="s">
        <v>21</v>
      </c>
      <c r="C340" s="201">
        <v>26</v>
      </c>
      <c r="D340" s="201">
        <v>17</v>
      </c>
      <c r="E340" s="244" t="s">
        <v>6348</v>
      </c>
      <c r="F340" s="201" t="s">
        <v>6338</v>
      </c>
      <c r="G340" s="201"/>
      <c r="H340" s="201"/>
      <c r="I340" s="201"/>
      <c r="J340" s="201"/>
      <c r="K340" s="201"/>
    </row>
    <row r="341" spans="1:11">
      <c r="A341" s="201" t="s">
        <v>98</v>
      </c>
      <c r="B341" s="201" t="s">
        <v>21</v>
      </c>
      <c r="C341" s="201">
        <v>56</v>
      </c>
      <c r="D341" s="201">
        <v>28</v>
      </c>
      <c r="E341" s="244" t="s">
        <v>6349</v>
      </c>
      <c r="F341" s="201" t="s">
        <v>6338</v>
      </c>
      <c r="G341" s="201"/>
      <c r="H341" s="201"/>
      <c r="I341" s="201"/>
      <c r="J341" s="201"/>
      <c r="K341" s="201"/>
    </row>
    <row r="342" spans="1:11">
      <c r="A342" s="201" t="s">
        <v>98</v>
      </c>
      <c r="B342" s="201" t="s">
        <v>21</v>
      </c>
      <c r="C342" s="201">
        <v>0</v>
      </c>
      <c r="D342" s="201">
        <v>0</v>
      </c>
      <c r="E342" s="244" t="s">
        <v>6315</v>
      </c>
      <c r="F342" s="201" t="s">
        <v>6316</v>
      </c>
      <c r="G342" s="201"/>
      <c r="H342" s="201"/>
      <c r="I342" s="201"/>
      <c r="J342" s="201"/>
      <c r="K342" s="201"/>
    </row>
    <row r="343" spans="1:11">
      <c r="A343" s="201" t="s">
        <v>14</v>
      </c>
      <c r="B343" s="201" t="s">
        <v>25</v>
      </c>
      <c r="C343" s="201">
        <v>7</v>
      </c>
      <c r="D343" s="201">
        <v>4</v>
      </c>
      <c r="E343" s="244" t="s">
        <v>6308</v>
      </c>
      <c r="F343" s="201" t="s">
        <v>6318</v>
      </c>
      <c r="G343" s="201"/>
      <c r="H343" s="201"/>
      <c r="I343" s="201"/>
      <c r="J343" s="201"/>
      <c r="K343" s="201"/>
    </row>
    <row r="344" spans="1:11">
      <c r="A344" s="201" t="s">
        <v>14</v>
      </c>
      <c r="B344" s="201" t="s">
        <v>17</v>
      </c>
      <c r="C344" s="201">
        <v>13</v>
      </c>
      <c r="D344" s="201">
        <v>4</v>
      </c>
      <c r="E344" s="244" t="s">
        <v>6308</v>
      </c>
      <c r="F344" s="201" t="s">
        <v>6319</v>
      </c>
      <c r="G344" s="201"/>
      <c r="H344" s="201"/>
      <c r="I344" s="201"/>
      <c r="J344" s="201"/>
      <c r="K344" s="201"/>
    </row>
    <row r="345" spans="1:11">
      <c r="A345" s="201" t="s">
        <v>14</v>
      </c>
      <c r="B345" s="201" t="s">
        <v>19</v>
      </c>
      <c r="C345" s="201">
        <v>15</v>
      </c>
      <c r="D345" s="201">
        <v>4</v>
      </c>
      <c r="E345" s="244" t="s">
        <v>6308</v>
      </c>
      <c r="F345" s="201" t="s">
        <v>6319</v>
      </c>
      <c r="G345" s="201"/>
      <c r="H345" s="201"/>
      <c r="I345" s="201"/>
      <c r="J345" s="201"/>
      <c r="K345" s="201"/>
    </row>
    <row r="346" spans="1:11">
      <c r="A346" s="201" t="s">
        <v>14</v>
      </c>
      <c r="B346" s="201" t="s">
        <v>23</v>
      </c>
      <c r="C346" s="201">
        <v>18</v>
      </c>
      <c r="D346" s="201">
        <v>4</v>
      </c>
      <c r="E346" s="244" t="s">
        <v>6308</v>
      </c>
      <c r="F346" s="201" t="s">
        <v>6319</v>
      </c>
      <c r="G346" s="201"/>
      <c r="H346" s="201"/>
      <c r="I346" s="201"/>
      <c r="J346" s="201"/>
      <c r="K346" s="201"/>
    </row>
    <row r="347" spans="1:11">
      <c r="A347" s="201" t="s">
        <v>14</v>
      </c>
      <c r="B347" s="201" t="s">
        <v>15</v>
      </c>
      <c r="C347" s="201">
        <v>22</v>
      </c>
      <c r="D347" s="201">
        <v>4</v>
      </c>
      <c r="E347" s="244" t="s">
        <v>6308</v>
      </c>
      <c r="F347" s="201" t="s">
        <v>6319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6308</v>
      </c>
      <c r="F349" s="201" t="s">
        <v>6320</v>
      </c>
      <c r="G349" s="201"/>
      <c r="H349" s="201"/>
      <c r="I349" s="201"/>
      <c r="J349" s="201"/>
      <c r="K349" s="201"/>
    </row>
    <row r="350" spans="1:11">
      <c r="A350" s="201" t="s">
        <v>86</v>
      </c>
      <c r="B350" s="201" t="s">
        <v>21</v>
      </c>
      <c r="C350" s="201">
        <v>0</v>
      </c>
      <c r="D350" s="201">
        <v>0</v>
      </c>
      <c r="E350" s="244" t="s">
        <v>6275</v>
      </c>
      <c r="F350" s="201" t="s">
        <v>6321</v>
      </c>
      <c r="G350" s="201"/>
      <c r="H350" s="201"/>
      <c r="I350" s="201"/>
      <c r="J350" s="201"/>
      <c r="K350" s="201"/>
    </row>
    <row r="351" spans="1:11">
      <c r="A351" s="201" t="s">
        <v>86</v>
      </c>
      <c r="B351" s="201" t="s">
        <v>2974</v>
      </c>
      <c r="C351" s="201">
        <v>14</v>
      </c>
      <c r="D351" s="201">
        <v>4</v>
      </c>
      <c r="E351" s="244" t="s">
        <v>6276</v>
      </c>
      <c r="F351" s="201" t="s">
        <v>6312</v>
      </c>
      <c r="G351" s="201"/>
      <c r="H351" s="201"/>
      <c r="I351" s="201"/>
      <c r="J351" s="201"/>
      <c r="K351" s="201"/>
    </row>
    <row r="352" spans="1:11">
      <c r="A352" s="201" t="s">
        <v>86</v>
      </c>
      <c r="B352" s="201" t="s">
        <v>3117</v>
      </c>
      <c r="C352" s="201">
        <v>16</v>
      </c>
      <c r="D352" s="201">
        <v>4</v>
      </c>
      <c r="E352" s="244" t="s">
        <v>6276</v>
      </c>
      <c r="F352" s="201" t="s">
        <v>6312</v>
      </c>
      <c r="G352" s="201"/>
      <c r="H352" s="201"/>
      <c r="I352" s="201"/>
      <c r="J352" s="201"/>
      <c r="K352" s="201"/>
    </row>
    <row r="353" spans="1:11">
      <c r="A353" s="201" t="s">
        <v>86</v>
      </c>
      <c r="B353" s="201" t="s">
        <v>2980</v>
      </c>
      <c r="C353" s="201">
        <v>128</v>
      </c>
      <c r="D353" s="201">
        <v>37</v>
      </c>
      <c r="E353" s="244" t="s">
        <v>6276</v>
      </c>
      <c r="F353" s="201" t="s">
        <v>6322</v>
      </c>
      <c r="G353" s="201"/>
      <c r="H353" s="201"/>
      <c r="I353" s="201"/>
      <c r="J353" s="201"/>
      <c r="K353" s="201"/>
    </row>
    <row r="354" spans="1:11">
      <c r="A354" s="201" t="s">
        <v>14</v>
      </c>
      <c r="B354" s="201" t="s">
        <v>25</v>
      </c>
      <c r="C354" s="201">
        <v>7</v>
      </c>
      <c r="D354" s="201">
        <v>4</v>
      </c>
      <c r="E354" s="244"/>
      <c r="F354" s="201" t="s">
        <v>6320</v>
      </c>
      <c r="G354" s="201"/>
      <c r="H354" s="201"/>
      <c r="I354" s="201"/>
      <c r="J354" s="201"/>
      <c r="K354" s="201"/>
    </row>
    <row r="355" spans="1:11">
      <c r="A355" s="201" t="s">
        <v>14</v>
      </c>
      <c r="B355" s="201" t="s">
        <v>17</v>
      </c>
      <c r="C355" s="201">
        <v>13</v>
      </c>
      <c r="D355" s="201">
        <v>4</v>
      </c>
      <c r="E355" s="244"/>
      <c r="F355" s="201" t="s">
        <v>6320</v>
      </c>
      <c r="G355" s="201"/>
      <c r="H355" s="201"/>
      <c r="I355" s="201"/>
      <c r="J355" s="201"/>
      <c r="K355" s="201"/>
    </row>
    <row r="356" spans="1:11">
      <c r="A356" s="201" t="s">
        <v>14</v>
      </c>
      <c r="B356" s="201" t="s">
        <v>19</v>
      </c>
      <c r="C356" s="201">
        <v>15</v>
      </c>
      <c r="D356" s="201">
        <v>4</v>
      </c>
      <c r="E356" s="244"/>
      <c r="F356" s="201" t="s">
        <v>6320</v>
      </c>
      <c r="G356" s="201"/>
      <c r="H356" s="201"/>
      <c r="I356" s="201"/>
      <c r="J356" s="201"/>
      <c r="K356" s="201"/>
    </row>
    <row r="357" spans="1:11">
      <c r="A357" s="201" t="s">
        <v>14</v>
      </c>
      <c r="B357" s="201" t="s">
        <v>23</v>
      </c>
      <c r="C357" s="201">
        <v>18</v>
      </c>
      <c r="D357" s="201">
        <v>4</v>
      </c>
      <c r="E357" s="244"/>
      <c r="F357" s="201" t="s">
        <v>6320</v>
      </c>
      <c r="G357" s="201"/>
      <c r="H357" s="201"/>
      <c r="I357" s="201"/>
      <c r="J357" s="201"/>
      <c r="K357" s="201"/>
    </row>
    <row r="358" spans="1:11">
      <c r="A358" s="201" t="s">
        <v>14</v>
      </c>
      <c r="B358" s="201" t="s">
        <v>15</v>
      </c>
      <c r="C358" s="201">
        <v>22</v>
      </c>
      <c r="D358" s="201">
        <v>4</v>
      </c>
      <c r="E358" s="244"/>
      <c r="F358" s="201" t="s">
        <v>6320</v>
      </c>
      <c r="G358" s="201"/>
      <c r="H358" s="201"/>
      <c r="I358" s="201"/>
      <c r="J358" s="201"/>
      <c r="K358" s="201"/>
    </row>
    <row r="359" spans="1:11">
      <c r="A359" s="201" t="s">
        <v>60</v>
      </c>
      <c r="B359" s="201" t="s">
        <v>10</v>
      </c>
      <c r="C359" s="201">
        <v>22</v>
      </c>
      <c r="D359" s="201">
        <v>4</v>
      </c>
      <c r="E359" s="244"/>
      <c r="F359" s="201" t="s">
        <v>6320</v>
      </c>
      <c r="G359" s="201"/>
      <c r="H359" s="201"/>
      <c r="I359" s="201"/>
      <c r="J359" s="201"/>
      <c r="K359" s="201"/>
    </row>
    <row r="360" spans="1:11">
      <c r="A360" s="201" t="s">
        <v>60</v>
      </c>
      <c r="B360" s="201" t="s">
        <v>61</v>
      </c>
      <c r="C360" s="201">
        <v>20</v>
      </c>
      <c r="D360" s="201">
        <v>4</v>
      </c>
      <c r="E360" s="244"/>
      <c r="F360" s="201" t="s">
        <v>6320</v>
      </c>
      <c r="G360" s="201"/>
      <c r="H360" s="201"/>
      <c r="I360" s="201"/>
      <c r="J360" s="201"/>
      <c r="K360" s="201"/>
    </row>
    <row r="361" spans="1:11">
      <c r="A361" s="201" t="s">
        <v>60</v>
      </c>
      <c r="B361" s="201" t="s">
        <v>63</v>
      </c>
      <c r="C361" s="201">
        <v>16</v>
      </c>
      <c r="D361" s="201">
        <v>4</v>
      </c>
      <c r="E361" s="244"/>
      <c r="F361" s="201" t="s">
        <v>6320</v>
      </c>
      <c r="G361" s="201"/>
      <c r="H361" s="201"/>
      <c r="I361" s="201"/>
      <c r="J361" s="201"/>
      <c r="K361" s="201"/>
    </row>
    <row r="362" spans="1:11">
      <c r="A362" s="201" t="s">
        <v>60</v>
      </c>
      <c r="B362" s="201" t="s">
        <v>65</v>
      </c>
      <c r="C362" s="201">
        <v>13</v>
      </c>
      <c r="D362" s="201">
        <v>4</v>
      </c>
      <c r="E362" s="244"/>
      <c r="F362" s="201" t="s">
        <v>6320</v>
      </c>
      <c r="G362" s="201"/>
      <c r="H362" s="201"/>
      <c r="I362" s="201"/>
      <c r="J362" s="201"/>
      <c r="K362" s="201"/>
    </row>
    <row r="363" spans="1:11">
      <c r="A363" s="201" t="s">
        <v>60</v>
      </c>
      <c r="B363" s="201" t="s">
        <v>66</v>
      </c>
      <c r="C363" s="201"/>
      <c r="D363" s="201">
        <v>5</v>
      </c>
      <c r="E363" s="244"/>
      <c r="F363" s="201" t="s">
        <v>6320</v>
      </c>
      <c r="G363" s="201"/>
      <c r="H363" s="201"/>
      <c r="I363" s="201"/>
      <c r="J363" s="201"/>
      <c r="K363" s="201"/>
    </row>
    <row r="364" spans="1:11">
      <c r="A364" s="201" t="s">
        <v>81</v>
      </c>
      <c r="B364" s="201" t="s">
        <v>85</v>
      </c>
      <c r="C364" s="201">
        <v>14</v>
      </c>
      <c r="D364" s="201">
        <v>5</v>
      </c>
      <c r="E364" s="244"/>
      <c r="F364" s="201" t="s">
        <v>6323</v>
      </c>
      <c r="G364" s="201"/>
      <c r="H364" s="201"/>
      <c r="I364" s="201"/>
      <c r="J364" s="201"/>
      <c r="K364" s="201"/>
    </row>
    <row r="365" spans="1:11">
      <c r="A365" s="201" t="s">
        <v>81</v>
      </c>
      <c r="B365" s="201" t="s">
        <v>84</v>
      </c>
      <c r="C365" s="201">
        <v>16</v>
      </c>
      <c r="D365" s="201">
        <v>5</v>
      </c>
      <c r="E365" s="244"/>
      <c r="F365" s="201" t="s">
        <v>6323</v>
      </c>
      <c r="G365" s="201"/>
      <c r="H365" s="201"/>
      <c r="I365" s="201"/>
      <c r="J365" s="201"/>
      <c r="K365" s="201"/>
    </row>
    <row r="366" spans="1:11">
      <c r="A366" s="201" t="s">
        <v>81</v>
      </c>
      <c r="B366" s="201" t="s">
        <v>82</v>
      </c>
      <c r="C366" s="201">
        <v>17</v>
      </c>
      <c r="D366" s="201">
        <v>4</v>
      </c>
      <c r="E366" s="244"/>
      <c r="F366" s="201" t="s">
        <v>6323</v>
      </c>
      <c r="G366" s="201"/>
      <c r="H366" s="201"/>
      <c r="I366" s="201"/>
      <c r="J366" s="201"/>
      <c r="K366" s="201"/>
    </row>
    <row r="367" spans="1:11">
      <c r="A367" s="201" t="s">
        <v>81</v>
      </c>
      <c r="B367" s="201" t="s">
        <v>83</v>
      </c>
      <c r="C367" s="201">
        <v>20</v>
      </c>
      <c r="D367" s="201">
        <v>4</v>
      </c>
      <c r="E367" s="244"/>
      <c r="F367" s="201" t="s">
        <v>6323</v>
      </c>
      <c r="G367" s="201"/>
      <c r="H367" s="201"/>
      <c r="I367" s="201"/>
      <c r="J367" s="201"/>
      <c r="K367" s="201"/>
    </row>
    <row r="368" spans="1:11">
      <c r="A368" s="201" t="s">
        <v>81</v>
      </c>
      <c r="B368" s="201" t="s">
        <v>6324</v>
      </c>
      <c r="C368" s="201"/>
      <c r="D368" s="201">
        <v>3</v>
      </c>
      <c r="E368" s="244"/>
      <c r="F368" s="201" t="s">
        <v>6323</v>
      </c>
      <c r="G368" s="201"/>
      <c r="H368" s="201"/>
      <c r="I368" s="201"/>
      <c r="J368" s="201"/>
      <c r="K368" s="201"/>
    </row>
    <row r="369" spans="1:11">
      <c r="A369" s="201" t="s">
        <v>87</v>
      </c>
      <c r="B369" s="201" t="s">
        <v>89</v>
      </c>
      <c r="C369" s="201">
        <v>24</v>
      </c>
      <c r="D369" s="201">
        <v>4</v>
      </c>
      <c r="E369" s="244"/>
      <c r="F369" s="201" t="s">
        <v>6320</v>
      </c>
      <c r="G369" s="201"/>
      <c r="H369" s="201"/>
      <c r="I369" s="201"/>
      <c r="J369" s="201"/>
      <c r="K369" s="201"/>
    </row>
    <row r="370" spans="1:11">
      <c r="A370" s="201" t="s">
        <v>87</v>
      </c>
      <c r="B370" s="201" t="s">
        <v>88</v>
      </c>
      <c r="C370" s="201">
        <v>24</v>
      </c>
      <c r="D370" s="201">
        <v>5</v>
      </c>
      <c r="E370" s="244"/>
      <c r="F370" s="201" t="s">
        <v>6320</v>
      </c>
      <c r="G370" s="201"/>
      <c r="H370" s="201"/>
      <c r="I370" s="201"/>
      <c r="J370" s="201"/>
      <c r="K370" s="201"/>
    </row>
    <row r="371" spans="1:11">
      <c r="A371" s="201" t="s">
        <v>87</v>
      </c>
      <c r="B371" s="201" t="s">
        <v>91</v>
      </c>
      <c r="C371" s="201">
        <v>14</v>
      </c>
      <c r="D371" s="201">
        <v>4</v>
      </c>
      <c r="E371" s="244"/>
      <c r="F371" s="201" t="s">
        <v>6320</v>
      </c>
      <c r="G371" s="201"/>
      <c r="H371" s="201"/>
      <c r="I371" s="201"/>
      <c r="J371" s="201"/>
      <c r="K371" s="201"/>
    </row>
    <row r="372" spans="1:11">
      <c r="A372" s="201" t="s">
        <v>87</v>
      </c>
      <c r="B372" s="201" t="s">
        <v>90</v>
      </c>
      <c r="C372" s="201">
        <v>15</v>
      </c>
      <c r="D372" s="201">
        <v>4</v>
      </c>
      <c r="E372" s="244"/>
      <c r="F372" s="201" t="s">
        <v>6320</v>
      </c>
      <c r="G372" s="201"/>
      <c r="H372" s="201"/>
      <c r="I372" s="201"/>
      <c r="J372" s="201"/>
      <c r="K372" s="201"/>
    </row>
    <row r="373" spans="1:11">
      <c r="A373" s="201" t="s">
        <v>92</v>
      </c>
      <c r="B373" s="201" t="s">
        <v>95</v>
      </c>
      <c r="C373" s="201">
        <v>21</v>
      </c>
      <c r="D373" s="201">
        <v>6</v>
      </c>
      <c r="E373" s="244"/>
      <c r="F373" s="201" t="s">
        <v>6320</v>
      </c>
      <c r="G373" s="201"/>
      <c r="H373" s="201"/>
      <c r="I373" s="201"/>
      <c r="J373" s="201"/>
      <c r="K373" s="201"/>
    </row>
    <row r="374" spans="1:11">
      <c r="A374" s="201" t="s">
        <v>92</v>
      </c>
      <c r="B374" s="201" t="s">
        <v>96</v>
      </c>
      <c r="C374" s="201">
        <v>24</v>
      </c>
      <c r="D374" s="201">
        <v>5</v>
      </c>
      <c r="E374" s="244"/>
      <c r="F374" s="201" t="s">
        <v>6320</v>
      </c>
      <c r="G374" s="201"/>
      <c r="H374" s="201"/>
      <c r="I374" s="201"/>
      <c r="J374" s="201"/>
      <c r="K374" s="201"/>
    </row>
    <row r="375" spans="1:11">
      <c r="A375" s="201" t="s">
        <v>92</v>
      </c>
      <c r="B375" s="201" t="s">
        <v>94</v>
      </c>
      <c r="C375" s="201">
        <v>10</v>
      </c>
      <c r="D375" s="201">
        <v>4</v>
      </c>
      <c r="E375" s="244"/>
      <c r="F375" s="201" t="s">
        <v>6320</v>
      </c>
      <c r="G375" s="201"/>
      <c r="H375" s="201"/>
      <c r="I375" s="201"/>
      <c r="J375" s="201"/>
      <c r="K375" s="201"/>
    </row>
    <row r="376" spans="1:11">
      <c r="A376" s="201" t="s">
        <v>92</v>
      </c>
      <c r="B376" s="201" t="s">
        <v>93</v>
      </c>
      <c r="C376" s="201">
        <v>15</v>
      </c>
      <c r="D376" s="201">
        <v>4</v>
      </c>
      <c r="E376" s="244"/>
      <c r="F376" s="201" t="s">
        <v>6320</v>
      </c>
      <c r="G376" s="201"/>
      <c r="H376" s="201"/>
      <c r="I376" s="201"/>
      <c r="J376" s="201"/>
      <c r="K376" s="201"/>
    </row>
    <row r="377" spans="1:11">
      <c r="A377" s="201" t="s">
        <v>92</v>
      </c>
      <c r="B377" s="201" t="s">
        <v>21</v>
      </c>
      <c r="C377" s="201"/>
      <c r="D377" s="201">
        <v>4</v>
      </c>
      <c r="E377" s="244"/>
      <c r="F377" s="201" t="s">
        <v>6320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6325</v>
      </c>
      <c r="G380" s="201"/>
      <c r="H380" s="201"/>
      <c r="I380" s="201"/>
      <c r="J380" s="201"/>
      <c r="K380" s="201"/>
    </row>
    <row r="381" spans="1:11">
      <c r="A381" s="201" t="s">
        <v>47</v>
      </c>
      <c r="B381" s="201" t="s">
        <v>21</v>
      </c>
      <c r="C381" s="201">
        <v>84</v>
      </c>
      <c r="D381" s="201">
        <v>25</v>
      </c>
      <c r="E381" s="244"/>
      <c r="F381" s="201" t="s">
        <v>6325</v>
      </c>
      <c r="G381" s="201"/>
      <c r="H381" s="201"/>
      <c r="I381" s="201"/>
      <c r="J381" s="201"/>
      <c r="K381" s="201"/>
    </row>
    <row r="382" spans="1:11">
      <c r="A382" s="201" t="s">
        <v>54</v>
      </c>
      <c r="B382" s="201" t="s">
        <v>21</v>
      </c>
      <c r="C382" s="201">
        <v>67</v>
      </c>
      <c r="D382" s="201">
        <v>24</v>
      </c>
      <c r="E382" s="244"/>
      <c r="F382" s="201" t="s">
        <v>6325</v>
      </c>
      <c r="G382" s="201"/>
      <c r="H382" s="201"/>
      <c r="I382" s="201"/>
      <c r="J382" s="201"/>
      <c r="K382" s="201"/>
    </row>
    <row r="383" spans="1:11">
      <c r="A383" s="201" t="s">
        <v>7</v>
      </c>
      <c r="B383" s="201" t="s">
        <v>10</v>
      </c>
      <c r="C383" s="201">
        <v>22</v>
      </c>
      <c r="D383" s="201">
        <v>4</v>
      </c>
      <c r="E383" s="244" t="s">
        <v>6304</v>
      </c>
      <c r="F383" s="201" t="s">
        <v>6309</v>
      </c>
      <c r="G383" s="201"/>
      <c r="H383" s="201"/>
      <c r="I383" s="201"/>
      <c r="J383" s="201"/>
      <c r="K383" s="201"/>
    </row>
    <row r="384" spans="1:11">
      <c r="A384" s="201" t="s">
        <v>7</v>
      </c>
      <c r="B384" s="201" t="s">
        <v>11</v>
      </c>
      <c r="C384" s="201">
        <v>22</v>
      </c>
      <c r="D384" s="201">
        <v>4</v>
      </c>
      <c r="E384" s="244" t="s">
        <v>6304</v>
      </c>
      <c r="F384" s="201" t="s">
        <v>6309</v>
      </c>
      <c r="G384" s="201"/>
      <c r="H384" s="201"/>
      <c r="I384" s="201"/>
      <c r="J384" s="201"/>
      <c r="K384" s="201"/>
    </row>
    <row r="385" spans="1:11">
      <c r="A385" s="201" t="s">
        <v>7</v>
      </c>
      <c r="B385" s="201" t="s">
        <v>12</v>
      </c>
      <c r="C385" s="201">
        <v>0</v>
      </c>
      <c r="D385" s="201">
        <v>0</v>
      </c>
      <c r="E385" s="244" t="s">
        <v>6304</v>
      </c>
      <c r="F385" s="201" t="s">
        <v>6309</v>
      </c>
      <c r="G385" s="201"/>
      <c r="H385" s="201"/>
      <c r="I385" s="201"/>
      <c r="J385" s="201"/>
      <c r="K385" s="201"/>
    </row>
    <row r="386" spans="1:11">
      <c r="A386" s="201" t="s">
        <v>7</v>
      </c>
      <c r="B386" s="201" t="s">
        <v>13</v>
      </c>
      <c r="C386" s="201">
        <v>13</v>
      </c>
      <c r="D386" s="201">
        <v>4</v>
      </c>
      <c r="E386" s="244" t="s">
        <v>6304</v>
      </c>
      <c r="F386" s="201" t="s">
        <v>6309</v>
      </c>
      <c r="G386" s="201"/>
      <c r="H386" s="201"/>
      <c r="I386" s="201"/>
      <c r="J386" s="201"/>
      <c r="K386" s="201"/>
    </row>
    <row r="387" spans="1:11">
      <c r="A387" s="201" t="s">
        <v>7</v>
      </c>
      <c r="B387" s="201" t="s">
        <v>8</v>
      </c>
      <c r="C387" s="201"/>
      <c r="D387" s="201">
        <v>2</v>
      </c>
      <c r="E387" s="244" t="s">
        <v>6304</v>
      </c>
      <c r="F387" s="201" t="s">
        <v>6309</v>
      </c>
      <c r="G387" s="201"/>
      <c r="H387" s="201"/>
      <c r="I387" s="201"/>
      <c r="J387" s="201"/>
      <c r="K387" s="201"/>
    </row>
    <row r="388" spans="1:11">
      <c r="A388" s="201" t="s">
        <v>7</v>
      </c>
      <c r="B388" s="201" t="s">
        <v>10</v>
      </c>
      <c r="C388" s="201">
        <v>22</v>
      </c>
      <c r="D388" s="201">
        <v>4</v>
      </c>
      <c r="E388" s="244" t="s">
        <v>6326</v>
      </c>
      <c r="F388" s="201" t="s">
        <v>6309</v>
      </c>
      <c r="G388" s="201"/>
      <c r="H388" s="201"/>
      <c r="I388" s="201"/>
      <c r="J388" s="201"/>
      <c r="K388" s="201"/>
    </row>
    <row r="389" spans="1:11">
      <c r="A389" s="201" t="s">
        <v>7</v>
      </c>
      <c r="B389" s="201" t="s">
        <v>11</v>
      </c>
      <c r="C389" s="201">
        <v>22</v>
      </c>
      <c r="D389" s="201">
        <v>4</v>
      </c>
      <c r="E389" s="244" t="s">
        <v>6326</v>
      </c>
      <c r="F389" s="201" t="s">
        <v>6309</v>
      </c>
      <c r="G389" s="201"/>
      <c r="H389" s="201"/>
      <c r="I389" s="201"/>
      <c r="J389" s="201"/>
      <c r="K389" s="201"/>
    </row>
    <row r="390" spans="1:11">
      <c r="A390" s="201" t="s">
        <v>7</v>
      </c>
      <c r="B390" s="201" t="s">
        <v>12</v>
      </c>
      <c r="C390" s="201">
        <v>5</v>
      </c>
      <c r="D390" s="201">
        <v>2</v>
      </c>
      <c r="E390" s="244" t="s">
        <v>6326</v>
      </c>
      <c r="F390" s="201" t="s">
        <v>6309</v>
      </c>
      <c r="G390" s="201"/>
      <c r="H390" s="201"/>
      <c r="I390" s="201"/>
      <c r="J390" s="201"/>
      <c r="K390" s="201"/>
    </row>
    <row r="391" spans="1:11">
      <c r="A391" s="201" t="s">
        <v>7</v>
      </c>
      <c r="B391" s="201" t="s">
        <v>13</v>
      </c>
      <c r="C391" s="201">
        <v>15</v>
      </c>
      <c r="D391" s="201">
        <v>4</v>
      </c>
      <c r="E391" s="244" t="s">
        <v>6326</v>
      </c>
      <c r="F391" s="201" t="s">
        <v>6309</v>
      </c>
      <c r="G391" s="201"/>
      <c r="H391" s="201"/>
      <c r="I391" s="201"/>
      <c r="J391" s="201"/>
      <c r="K391" s="201"/>
    </row>
    <row r="392" spans="1:11">
      <c r="A392" s="201" t="s">
        <v>7</v>
      </c>
      <c r="B392" s="201" t="s">
        <v>8</v>
      </c>
      <c r="C392" s="201"/>
      <c r="D392" s="201">
        <v>2</v>
      </c>
      <c r="E392" s="244" t="s">
        <v>6326</v>
      </c>
      <c r="F392" s="201" t="s">
        <v>6309</v>
      </c>
      <c r="G392" s="201"/>
      <c r="H392" s="201"/>
      <c r="I392" s="201"/>
      <c r="J392" s="201"/>
      <c r="K392" s="201"/>
    </row>
    <row r="393" spans="1:11">
      <c r="A393" s="201" t="s">
        <v>7</v>
      </c>
      <c r="B393" s="201" t="s">
        <v>10</v>
      </c>
      <c r="C393" s="201">
        <v>22</v>
      </c>
      <c r="D393" s="201">
        <v>4</v>
      </c>
      <c r="E393" s="244" t="s">
        <v>6307</v>
      </c>
      <c r="F393" s="201" t="s">
        <v>6309</v>
      </c>
      <c r="G393" s="201"/>
      <c r="H393" s="201"/>
      <c r="I393" s="201"/>
      <c r="J393" s="201"/>
      <c r="K393" s="201"/>
    </row>
    <row r="394" spans="1:11">
      <c r="A394" s="201" t="s">
        <v>7</v>
      </c>
      <c r="B394" s="201" t="s">
        <v>11</v>
      </c>
      <c r="C394" s="201">
        <v>22</v>
      </c>
      <c r="D394" s="201">
        <v>4</v>
      </c>
      <c r="E394" s="244" t="s">
        <v>6307</v>
      </c>
      <c r="F394" s="201" t="s">
        <v>6309</v>
      </c>
      <c r="G394" s="201"/>
      <c r="H394" s="201"/>
      <c r="I394" s="201"/>
      <c r="J394" s="201"/>
      <c r="K394" s="201"/>
    </row>
    <row r="395" spans="1:11">
      <c r="A395" s="201" t="s">
        <v>7</v>
      </c>
      <c r="B395" s="201" t="s">
        <v>12</v>
      </c>
      <c r="C395" s="201">
        <v>10</v>
      </c>
      <c r="D395" s="201">
        <v>2</v>
      </c>
      <c r="E395" s="244" t="s">
        <v>6307</v>
      </c>
      <c r="F395" s="201" t="s">
        <v>6309</v>
      </c>
      <c r="G395" s="201"/>
      <c r="H395" s="201"/>
      <c r="I395" s="201"/>
      <c r="J395" s="201"/>
      <c r="K395" s="201"/>
    </row>
    <row r="396" spans="1:11">
      <c r="A396" s="201" t="s">
        <v>7</v>
      </c>
      <c r="B396" s="201" t="s">
        <v>13</v>
      </c>
      <c r="C396" s="201">
        <v>15</v>
      </c>
      <c r="D396" s="201">
        <v>4</v>
      </c>
      <c r="E396" s="244" t="s">
        <v>6307</v>
      </c>
      <c r="F396" s="201" t="s">
        <v>6309</v>
      </c>
      <c r="G396" s="201"/>
      <c r="H396" s="201"/>
      <c r="I396" s="201"/>
      <c r="J396" s="201"/>
      <c r="K396" s="201"/>
    </row>
    <row r="397" spans="1:11">
      <c r="A397" s="201" t="s">
        <v>7</v>
      </c>
      <c r="B397" s="201" t="s">
        <v>8</v>
      </c>
      <c r="C397" s="201"/>
      <c r="D397" s="201">
        <v>2</v>
      </c>
      <c r="E397" s="244" t="s">
        <v>6307</v>
      </c>
      <c r="F397" s="201" t="s">
        <v>6309</v>
      </c>
      <c r="G397" s="201"/>
      <c r="H397" s="201"/>
      <c r="I397" s="201"/>
      <c r="J397" s="201"/>
      <c r="K397" s="201"/>
    </row>
    <row r="398" spans="1:11">
      <c r="A398" s="201" t="s">
        <v>7</v>
      </c>
      <c r="B398" s="201" t="s">
        <v>10</v>
      </c>
      <c r="C398" s="201">
        <v>22</v>
      </c>
      <c r="D398" s="201">
        <v>4</v>
      </c>
      <c r="E398" s="244" t="s">
        <v>6314</v>
      </c>
      <c r="F398" s="201" t="s">
        <v>6309</v>
      </c>
      <c r="G398" s="201"/>
      <c r="H398" s="201"/>
      <c r="I398" s="201"/>
      <c r="J398" s="201"/>
      <c r="K398" s="201"/>
    </row>
    <row r="399" spans="1:11">
      <c r="A399" s="201" t="s">
        <v>7</v>
      </c>
      <c r="B399" s="201" t="s">
        <v>11</v>
      </c>
      <c r="C399" s="201">
        <v>22</v>
      </c>
      <c r="D399" s="201">
        <v>4</v>
      </c>
      <c r="E399" s="244" t="s">
        <v>6314</v>
      </c>
      <c r="F399" s="201" t="s">
        <v>6309</v>
      </c>
      <c r="G399" s="201"/>
      <c r="H399" s="201"/>
      <c r="I399" s="201"/>
      <c r="J399" s="201"/>
      <c r="K399" s="201"/>
    </row>
    <row r="400" spans="1:11">
      <c r="A400" s="201" t="s">
        <v>7</v>
      </c>
      <c r="B400" s="201" t="s">
        <v>12</v>
      </c>
      <c r="C400" s="201">
        <v>13</v>
      </c>
      <c r="D400" s="201">
        <v>2</v>
      </c>
      <c r="E400" s="244" t="s">
        <v>6314</v>
      </c>
      <c r="F400" s="201" t="s">
        <v>6309</v>
      </c>
      <c r="G400" s="201"/>
      <c r="H400" s="201"/>
      <c r="I400" s="201"/>
      <c r="J400" s="201"/>
      <c r="K400" s="201"/>
    </row>
    <row r="401" spans="1:11">
      <c r="A401" s="201" t="s">
        <v>7</v>
      </c>
      <c r="B401" s="201" t="s">
        <v>13</v>
      </c>
      <c r="C401" s="201">
        <v>15</v>
      </c>
      <c r="D401" s="201">
        <v>4</v>
      </c>
      <c r="E401" s="244" t="s">
        <v>6314</v>
      </c>
      <c r="F401" s="201" t="s">
        <v>6309</v>
      </c>
      <c r="G401" s="201"/>
      <c r="H401" s="201"/>
      <c r="I401" s="201"/>
      <c r="J401" s="201"/>
      <c r="K401" s="201"/>
    </row>
    <row r="402" spans="1:11">
      <c r="A402" s="201" t="s">
        <v>7</v>
      </c>
      <c r="B402" s="201" t="s">
        <v>8</v>
      </c>
      <c r="C402" s="201"/>
      <c r="D402" s="201">
        <v>2</v>
      </c>
      <c r="E402" s="244" t="s">
        <v>6314</v>
      </c>
      <c r="F402" s="201" t="s">
        <v>6309</v>
      </c>
      <c r="G402" s="201"/>
      <c r="H402" s="201"/>
      <c r="I402" s="201"/>
      <c r="J402" s="201"/>
      <c r="K402" s="201"/>
    </row>
    <row r="403" spans="1:11">
      <c r="A403" s="201" t="s">
        <v>7</v>
      </c>
      <c r="B403" s="201" t="s">
        <v>21</v>
      </c>
      <c r="C403" s="201">
        <v>0</v>
      </c>
      <c r="D403" s="201">
        <v>0</v>
      </c>
      <c r="E403" s="244" t="s">
        <v>6304</v>
      </c>
      <c r="F403" s="201" t="s">
        <v>6327</v>
      </c>
      <c r="G403" s="201"/>
      <c r="H403" s="201"/>
      <c r="I403" s="201"/>
      <c r="J403" s="201"/>
      <c r="K403" s="201"/>
    </row>
    <row r="404" spans="1:11">
      <c r="A404" s="201" t="s">
        <v>7</v>
      </c>
      <c r="B404" s="201" t="s">
        <v>21</v>
      </c>
      <c r="C404" s="201">
        <v>0</v>
      </c>
      <c r="D404" s="201">
        <v>0</v>
      </c>
      <c r="E404" s="244" t="s">
        <v>6326</v>
      </c>
      <c r="F404" s="201" t="s">
        <v>6327</v>
      </c>
      <c r="G404" s="201"/>
      <c r="H404" s="201"/>
      <c r="I404" s="201"/>
      <c r="J404" s="201"/>
      <c r="K404" s="201"/>
    </row>
    <row r="405" spans="1:11">
      <c r="A405" s="201" t="s">
        <v>7</v>
      </c>
      <c r="B405" s="201" t="s">
        <v>21</v>
      </c>
      <c r="C405" s="201">
        <v>0</v>
      </c>
      <c r="D405" s="201">
        <v>0</v>
      </c>
      <c r="E405" s="244" t="s">
        <v>6307</v>
      </c>
      <c r="F405" s="201" t="s">
        <v>6327</v>
      </c>
      <c r="G405" s="201"/>
      <c r="H405" s="201"/>
      <c r="I405" s="201"/>
      <c r="J405" s="201"/>
      <c r="K405" s="201"/>
    </row>
    <row r="406" spans="1:11">
      <c r="A406" s="201" t="s">
        <v>30</v>
      </c>
      <c r="B406" s="201" t="s">
        <v>21</v>
      </c>
      <c r="C406" s="201">
        <v>65</v>
      </c>
      <c r="D406" s="201">
        <v>24</v>
      </c>
      <c r="E406" s="244" t="s">
        <v>6304</v>
      </c>
      <c r="F406" s="201" t="s">
        <v>6328</v>
      </c>
      <c r="G406" s="201"/>
      <c r="H406" s="201"/>
      <c r="I406" s="201"/>
      <c r="J406" s="201"/>
      <c r="K406" s="201"/>
    </row>
    <row r="407" spans="1:11">
      <c r="A407" s="201" t="s">
        <v>30</v>
      </c>
      <c r="B407" s="201" t="s">
        <v>21</v>
      </c>
      <c r="C407" s="201">
        <v>70</v>
      </c>
      <c r="D407" s="201">
        <v>24</v>
      </c>
      <c r="E407" s="244" t="s">
        <v>6326</v>
      </c>
      <c r="F407" s="201" t="s">
        <v>6329</v>
      </c>
      <c r="G407" s="201"/>
      <c r="H407" s="201"/>
      <c r="I407" s="201"/>
      <c r="J407" s="201"/>
      <c r="K407" s="201"/>
    </row>
    <row r="408" spans="1:11">
      <c r="A408" s="201" t="s">
        <v>52</v>
      </c>
      <c r="B408" s="201"/>
      <c r="C408" s="201"/>
      <c r="D408" s="201"/>
      <c r="E408" s="244" t="s">
        <v>6330</v>
      </c>
      <c r="F408" s="201" t="s">
        <v>6331</v>
      </c>
      <c r="G408" s="201">
        <v>137</v>
      </c>
      <c r="H408" s="201">
        <v>138</v>
      </c>
      <c r="I408" s="201">
        <v>137</v>
      </c>
      <c r="J408" s="201">
        <v>136</v>
      </c>
      <c r="K408" s="201">
        <v>136</v>
      </c>
    </row>
    <row r="409" spans="1:11">
      <c r="A409" s="201" t="s">
        <v>32</v>
      </c>
      <c r="B409" s="201" t="s">
        <v>33</v>
      </c>
      <c r="C409" s="201"/>
      <c r="D409" s="201"/>
      <c r="E409" s="244" t="s">
        <v>6332</v>
      </c>
      <c r="F409" s="201" t="s">
        <v>6333</v>
      </c>
      <c r="G409" s="201">
        <v>17</v>
      </c>
      <c r="H409" s="201">
        <v>17</v>
      </c>
      <c r="I409" s="201">
        <v>17</v>
      </c>
      <c r="J409" s="201">
        <v>17</v>
      </c>
      <c r="K409" s="201">
        <v>17</v>
      </c>
    </row>
    <row r="410" spans="1:11">
      <c r="A410" s="201" t="s">
        <v>32</v>
      </c>
      <c r="B410" s="201" t="s">
        <v>35</v>
      </c>
      <c r="C410" s="201"/>
      <c r="D410" s="201"/>
      <c r="E410" s="244" t="s">
        <v>6332</v>
      </c>
      <c r="F410" s="201" t="s">
        <v>6333</v>
      </c>
      <c r="G410" s="201">
        <v>22</v>
      </c>
      <c r="H410" s="201">
        <v>22</v>
      </c>
      <c r="I410" s="201">
        <v>22</v>
      </c>
      <c r="J410" s="201">
        <v>22</v>
      </c>
      <c r="K410" s="201">
        <v>22</v>
      </c>
    </row>
    <row r="411" spans="1:11">
      <c r="A411" s="201" t="s">
        <v>32</v>
      </c>
      <c r="B411" s="201" t="s">
        <v>36</v>
      </c>
      <c r="C411" s="201"/>
      <c r="D411" s="201"/>
      <c r="E411" s="244" t="s">
        <v>6332</v>
      </c>
      <c r="F411" s="201" t="s">
        <v>6333</v>
      </c>
      <c r="G411" s="201">
        <v>25</v>
      </c>
      <c r="H411" s="201">
        <v>25</v>
      </c>
      <c r="I411" s="201">
        <v>25</v>
      </c>
      <c r="J411" s="201">
        <v>25</v>
      </c>
      <c r="K411" s="201">
        <v>25</v>
      </c>
    </row>
    <row r="412" spans="1:11">
      <c r="A412" s="201" t="s">
        <v>32</v>
      </c>
      <c r="B412" s="201" t="s">
        <v>38</v>
      </c>
      <c r="C412" s="201"/>
      <c r="D412" s="201"/>
      <c r="E412" s="244" t="s">
        <v>6332</v>
      </c>
      <c r="F412" s="201" t="s">
        <v>6333</v>
      </c>
      <c r="G412" s="201">
        <v>30</v>
      </c>
      <c r="H412" s="201">
        <v>30</v>
      </c>
      <c r="I412" s="201">
        <v>30</v>
      </c>
      <c r="J412" s="201">
        <v>30</v>
      </c>
      <c r="K412" s="201">
        <v>30</v>
      </c>
    </row>
    <row r="413" spans="1:11">
      <c r="A413" s="201" t="s">
        <v>32</v>
      </c>
      <c r="B413" s="201" t="s">
        <v>40</v>
      </c>
      <c r="C413" s="201"/>
      <c r="D413" s="201"/>
      <c r="E413" s="244" t="s">
        <v>6332</v>
      </c>
      <c r="F413" s="201" t="s">
        <v>6333</v>
      </c>
      <c r="G413" s="201">
        <v>31</v>
      </c>
      <c r="H413" s="201">
        <v>31</v>
      </c>
      <c r="I413" s="201">
        <v>31</v>
      </c>
      <c r="J413" s="201">
        <v>31</v>
      </c>
      <c r="K413" s="201">
        <v>31</v>
      </c>
    </row>
    <row r="414" spans="1:11">
      <c r="A414" s="201" t="s">
        <v>32</v>
      </c>
      <c r="B414" s="201" t="s">
        <v>42</v>
      </c>
      <c r="C414" s="201"/>
      <c r="D414" s="201"/>
      <c r="E414" s="244" t="s">
        <v>6332</v>
      </c>
      <c r="F414" s="201" t="s">
        <v>6333</v>
      </c>
      <c r="G414" s="201">
        <v>24</v>
      </c>
      <c r="H414" s="201">
        <v>24</v>
      </c>
      <c r="I414" s="201">
        <v>24</v>
      </c>
      <c r="J414" s="201">
        <v>24</v>
      </c>
      <c r="K414" s="201">
        <v>24</v>
      </c>
    </row>
    <row r="415" spans="1:11">
      <c r="A415" s="201" t="s">
        <v>32</v>
      </c>
      <c r="B415" s="201" t="s">
        <v>44</v>
      </c>
      <c r="C415" s="201"/>
      <c r="D415" s="201"/>
      <c r="E415" s="244" t="s">
        <v>6332</v>
      </c>
      <c r="F415" s="201" t="s">
        <v>6333</v>
      </c>
      <c r="G415" s="201">
        <v>34</v>
      </c>
      <c r="H415" s="201">
        <v>34</v>
      </c>
      <c r="I415" s="201">
        <v>34</v>
      </c>
      <c r="J415" s="201">
        <v>34</v>
      </c>
      <c r="K415" s="201">
        <v>34</v>
      </c>
    </row>
    <row r="416" spans="1:11">
      <c r="A416" s="201" t="s">
        <v>98</v>
      </c>
      <c r="B416" s="201" t="s">
        <v>104</v>
      </c>
      <c r="C416" s="201"/>
      <c r="D416" s="201">
        <v>4</v>
      </c>
      <c r="E416" s="244" t="s">
        <v>6307</v>
      </c>
      <c r="F416" s="201" t="s">
        <v>6334</v>
      </c>
      <c r="G416" s="201">
        <v>7</v>
      </c>
      <c r="H416" s="201">
        <v>7</v>
      </c>
      <c r="I416" s="201">
        <v>7</v>
      </c>
      <c r="J416" s="201">
        <v>7</v>
      </c>
      <c r="K416" s="201">
        <v>7</v>
      </c>
    </row>
    <row r="417" spans="1:11">
      <c r="A417" s="201" t="s">
        <v>98</v>
      </c>
      <c r="B417" s="201" t="s">
        <v>21</v>
      </c>
      <c r="C417" s="201"/>
      <c r="D417" s="201">
        <v>7</v>
      </c>
      <c r="E417" s="244" t="s">
        <v>6307</v>
      </c>
      <c r="F417" s="201" t="s">
        <v>6334</v>
      </c>
      <c r="G417" s="201">
        <v>0</v>
      </c>
      <c r="H417" s="201">
        <v>0</v>
      </c>
      <c r="I417" s="201">
        <v>0</v>
      </c>
      <c r="J417" s="201">
        <v>0</v>
      </c>
      <c r="K417" s="201">
        <v>0</v>
      </c>
    </row>
    <row r="418" spans="1:11">
      <c r="A418" s="201" t="s">
        <v>71</v>
      </c>
      <c r="B418" s="201" t="s">
        <v>28</v>
      </c>
      <c r="C418" s="201">
        <v>130</v>
      </c>
      <c r="D418" s="201"/>
      <c r="E418" s="244" t="s">
        <v>6307</v>
      </c>
      <c r="F418" s="201" t="s">
        <v>6335</v>
      </c>
      <c r="G418" s="201"/>
      <c r="H418" s="201"/>
      <c r="I418" s="201"/>
      <c r="J418" s="201"/>
      <c r="K418" s="201"/>
    </row>
    <row r="419" spans="1:11">
      <c r="A419" s="201" t="s">
        <v>71</v>
      </c>
      <c r="B419" s="201" t="s">
        <v>28</v>
      </c>
      <c r="C419" s="201">
        <v>140</v>
      </c>
      <c r="D419" s="201"/>
      <c r="E419" s="244" t="s">
        <v>6307</v>
      </c>
      <c r="F419" s="201" t="s">
        <v>6335</v>
      </c>
      <c r="G419" s="201"/>
      <c r="H419" s="201"/>
      <c r="I419" s="201"/>
      <c r="J419" s="201"/>
      <c r="K419" s="201"/>
    </row>
    <row r="420" spans="1:11">
      <c r="A420" s="201" t="s">
        <v>98</v>
      </c>
      <c r="B420" s="201" t="s">
        <v>99</v>
      </c>
      <c r="C420" s="201"/>
      <c r="D420" s="201">
        <v>7</v>
      </c>
      <c r="E420" s="244" t="s">
        <v>6373</v>
      </c>
      <c r="F420" s="201" t="s">
        <v>6374</v>
      </c>
      <c r="G420" s="201">
        <v>26</v>
      </c>
      <c r="H420" s="201">
        <v>26</v>
      </c>
      <c r="I420" s="201">
        <v>26</v>
      </c>
      <c r="J420" s="201">
        <v>26</v>
      </c>
      <c r="K420" s="201">
        <v>26</v>
      </c>
    </row>
    <row r="421" spans="1:11">
      <c r="A421" s="201" t="s">
        <v>98</v>
      </c>
      <c r="B421" s="201" t="s">
        <v>101</v>
      </c>
      <c r="C421" s="201"/>
      <c r="D421" s="201">
        <v>6</v>
      </c>
      <c r="E421" s="244" t="s">
        <v>6373</v>
      </c>
      <c r="F421" s="201" t="s">
        <v>6374</v>
      </c>
      <c r="G421" s="201">
        <v>25</v>
      </c>
      <c r="H421" s="201">
        <v>25</v>
      </c>
      <c r="I421" s="201">
        <v>25</v>
      </c>
      <c r="J421" s="201">
        <v>25</v>
      </c>
      <c r="K421" s="201">
        <v>25</v>
      </c>
    </row>
    <row r="422" spans="1:11">
      <c r="A422" s="201" t="s">
        <v>98</v>
      </c>
      <c r="B422" s="201" t="s">
        <v>102</v>
      </c>
      <c r="C422" s="201"/>
      <c r="D422" s="201">
        <v>6</v>
      </c>
      <c r="E422" s="244" t="s">
        <v>6373</v>
      </c>
      <c r="F422" s="201" t="s">
        <v>6374</v>
      </c>
      <c r="G422" s="201">
        <v>11</v>
      </c>
      <c r="H422" s="201">
        <v>11</v>
      </c>
      <c r="I422" s="201">
        <v>11</v>
      </c>
      <c r="J422" s="201">
        <v>11</v>
      </c>
      <c r="K422" s="201">
        <v>11</v>
      </c>
    </row>
    <row r="423" spans="1:11">
      <c r="A423" s="201" t="s">
        <v>98</v>
      </c>
      <c r="B423" s="201" t="s">
        <v>104</v>
      </c>
      <c r="C423" s="201"/>
      <c r="D423" s="201">
        <v>4</v>
      </c>
      <c r="E423" s="244" t="s">
        <v>6373</v>
      </c>
      <c r="F423" s="201" t="s">
        <v>6374</v>
      </c>
      <c r="G423" s="201">
        <v>7</v>
      </c>
      <c r="H423" s="201">
        <v>7</v>
      </c>
      <c r="I423" s="201">
        <v>7</v>
      </c>
      <c r="J423" s="201">
        <v>7</v>
      </c>
      <c r="K423" s="201">
        <v>7</v>
      </c>
    </row>
    <row r="424" spans="1:11">
      <c r="A424" s="201" t="s">
        <v>98</v>
      </c>
      <c r="B424" s="201" t="s">
        <v>21</v>
      </c>
      <c r="C424" s="201"/>
      <c r="D424" s="201">
        <v>7</v>
      </c>
      <c r="E424" s="244" t="s">
        <v>6373</v>
      </c>
      <c r="F424" s="201" t="s">
        <v>6374</v>
      </c>
      <c r="G424" s="201">
        <v>0</v>
      </c>
      <c r="H424" s="201">
        <v>0</v>
      </c>
      <c r="I424" s="201">
        <v>0</v>
      </c>
      <c r="J424" s="201">
        <v>0</v>
      </c>
      <c r="K424" s="201">
        <v>0</v>
      </c>
    </row>
    <row r="425" spans="1:11">
      <c r="A425" s="201" t="s">
        <v>14</v>
      </c>
      <c r="B425" s="201" t="s">
        <v>17</v>
      </c>
      <c r="C425" s="201"/>
      <c r="D425" s="201">
        <v>4</v>
      </c>
      <c r="E425" s="244" t="s">
        <v>6375</v>
      </c>
      <c r="F425" s="201" t="s">
        <v>6376</v>
      </c>
      <c r="G425" s="201">
        <v>13</v>
      </c>
      <c r="H425" s="201">
        <v>13</v>
      </c>
      <c r="I425" s="201">
        <v>13</v>
      </c>
      <c r="J425" s="201">
        <v>13</v>
      </c>
      <c r="K425" s="201">
        <v>13</v>
      </c>
    </row>
    <row r="426" spans="1:11">
      <c r="A426" s="201" t="s">
        <v>14</v>
      </c>
      <c r="B426" s="201" t="s">
        <v>19</v>
      </c>
      <c r="C426" s="201"/>
      <c r="D426" s="201">
        <v>4</v>
      </c>
      <c r="E426" s="244" t="s">
        <v>6375</v>
      </c>
      <c r="F426" s="201" t="s">
        <v>6376</v>
      </c>
      <c r="G426" s="201">
        <v>15</v>
      </c>
      <c r="H426" s="201">
        <v>15</v>
      </c>
      <c r="I426" s="201">
        <v>15</v>
      </c>
      <c r="J426" s="201">
        <v>15</v>
      </c>
      <c r="K426" s="201">
        <v>15</v>
      </c>
    </row>
    <row r="427" spans="1:11">
      <c r="A427" s="201" t="s">
        <v>14</v>
      </c>
      <c r="B427" s="201" t="s">
        <v>25</v>
      </c>
      <c r="C427" s="201"/>
      <c r="D427" s="201">
        <v>4</v>
      </c>
      <c r="E427" s="244" t="s">
        <v>6375</v>
      </c>
      <c r="F427" s="201" t="s">
        <v>6376</v>
      </c>
      <c r="G427" s="201">
        <v>10</v>
      </c>
      <c r="H427" s="201">
        <v>10</v>
      </c>
      <c r="I427" s="201">
        <v>10</v>
      </c>
      <c r="J427" s="201">
        <v>10</v>
      </c>
      <c r="K427" s="201">
        <v>10</v>
      </c>
    </row>
    <row r="428" spans="1:11">
      <c r="A428" s="201" t="s">
        <v>14</v>
      </c>
      <c r="B428" s="201" t="s">
        <v>15</v>
      </c>
      <c r="C428" s="201"/>
      <c r="D428" s="201">
        <v>4</v>
      </c>
      <c r="E428" s="244" t="s">
        <v>6375</v>
      </c>
      <c r="F428" s="201" t="s">
        <v>6376</v>
      </c>
      <c r="G428" s="201">
        <v>22</v>
      </c>
      <c r="H428" s="201">
        <v>22</v>
      </c>
      <c r="I428" s="201">
        <v>22</v>
      </c>
      <c r="J428" s="201">
        <v>22</v>
      </c>
      <c r="K428" s="201">
        <v>22</v>
      </c>
    </row>
    <row r="429" spans="1:11">
      <c r="A429" s="201" t="s">
        <v>14</v>
      </c>
      <c r="B429" s="201" t="s">
        <v>23</v>
      </c>
      <c r="C429" s="201"/>
      <c r="D429" s="201">
        <v>4</v>
      </c>
      <c r="E429" s="244" t="s">
        <v>6375</v>
      </c>
      <c r="F429" s="201" t="s">
        <v>6376</v>
      </c>
      <c r="G429" s="201">
        <v>18</v>
      </c>
      <c r="H429" s="201">
        <v>18</v>
      </c>
      <c r="I429" s="201">
        <v>18</v>
      </c>
      <c r="J429" s="201">
        <v>18</v>
      </c>
      <c r="K429" s="201">
        <v>18</v>
      </c>
    </row>
    <row r="430" spans="1:11">
      <c r="A430" s="201" t="s">
        <v>14</v>
      </c>
      <c r="B430" s="201" t="s">
        <v>21</v>
      </c>
      <c r="C430" s="201">
        <v>3</v>
      </c>
      <c r="D430" s="201">
        <v>3</v>
      </c>
      <c r="E430" s="244" t="s">
        <v>6375</v>
      </c>
      <c r="F430" s="201" t="s">
        <v>6376</v>
      </c>
      <c r="G430" s="201">
        <v>0</v>
      </c>
      <c r="H430" s="201">
        <v>0</v>
      </c>
      <c r="I430" s="201">
        <v>0</v>
      </c>
      <c r="J430" s="201">
        <v>0</v>
      </c>
      <c r="K430" s="201">
        <v>0</v>
      </c>
    </row>
    <row r="431" spans="1:11">
      <c r="A431" s="201" t="s">
        <v>30</v>
      </c>
      <c r="B431" s="201" t="s">
        <v>21</v>
      </c>
      <c r="C431" s="201"/>
      <c r="D431" s="201">
        <v>24</v>
      </c>
      <c r="E431" s="244" t="s">
        <v>5434</v>
      </c>
      <c r="F431" s="201" t="s">
        <v>6377</v>
      </c>
      <c r="G431" s="201">
        <v>68</v>
      </c>
      <c r="H431" s="201">
        <v>68</v>
      </c>
      <c r="I431" s="201">
        <v>68</v>
      </c>
      <c r="J431" s="201">
        <v>68</v>
      </c>
      <c r="K431" s="201">
        <v>68</v>
      </c>
    </row>
    <row r="432" spans="1:11">
      <c r="A432" s="201" t="s">
        <v>47</v>
      </c>
      <c r="B432" s="201" t="s">
        <v>21</v>
      </c>
      <c r="C432" s="201"/>
      <c r="D432" s="201">
        <v>24</v>
      </c>
      <c r="E432" s="244" t="s">
        <v>6373</v>
      </c>
      <c r="F432" s="201" t="s">
        <v>6378</v>
      </c>
      <c r="G432" s="201">
        <v>90</v>
      </c>
      <c r="H432" s="201">
        <v>90</v>
      </c>
      <c r="I432" s="201">
        <v>90</v>
      </c>
      <c r="J432" s="201">
        <v>90</v>
      </c>
      <c r="K432" s="201">
        <v>90</v>
      </c>
    </row>
    <row r="433" spans="1:11">
      <c r="A433" s="201" t="s">
        <v>50</v>
      </c>
      <c r="B433" s="201" t="s">
        <v>28</v>
      </c>
      <c r="C433" s="201"/>
      <c r="D433" s="201">
        <v>9</v>
      </c>
      <c r="E433" s="244" t="s">
        <v>6373</v>
      </c>
      <c r="F433" s="201" t="s">
        <v>6379</v>
      </c>
      <c r="G433" s="201">
        <v>89</v>
      </c>
      <c r="H433" s="201">
        <v>89</v>
      </c>
      <c r="I433" s="201">
        <v>89</v>
      </c>
      <c r="J433" s="201">
        <v>89</v>
      </c>
      <c r="K433" s="201">
        <v>89</v>
      </c>
    </row>
    <row r="434" spans="1:11">
      <c r="A434" s="201" t="s">
        <v>79</v>
      </c>
      <c r="B434" s="201" t="s">
        <v>28</v>
      </c>
      <c r="C434" s="201"/>
      <c r="D434" s="201"/>
      <c r="E434" s="244" t="s">
        <v>6373</v>
      </c>
      <c r="F434" s="201" t="s">
        <v>6380</v>
      </c>
      <c r="G434" s="201">
        <v>161</v>
      </c>
      <c r="H434" s="201">
        <v>164</v>
      </c>
      <c r="I434" s="201">
        <v>159</v>
      </c>
      <c r="J434" s="201">
        <v>164</v>
      </c>
      <c r="K434" s="201">
        <v>158</v>
      </c>
    </row>
    <row r="435" spans="1:11">
      <c r="A435" s="201" t="s">
        <v>27</v>
      </c>
      <c r="B435" s="201" t="s">
        <v>28</v>
      </c>
      <c r="C435" s="201"/>
      <c r="D435" s="201"/>
      <c r="E435" s="244" t="s">
        <v>6381</v>
      </c>
      <c r="F435" s="201" t="s">
        <v>6382</v>
      </c>
      <c r="G435" s="201">
        <v>76</v>
      </c>
      <c r="H435" s="201">
        <v>76</v>
      </c>
      <c r="I435" s="201">
        <v>76</v>
      </c>
      <c r="J435" s="201">
        <v>76</v>
      </c>
      <c r="K435" s="201">
        <v>76</v>
      </c>
    </row>
    <row r="436" spans="1:11">
      <c r="A436" s="201" t="s">
        <v>79</v>
      </c>
      <c r="B436" s="201" t="s">
        <v>28</v>
      </c>
      <c r="C436" s="201"/>
      <c r="D436" s="201"/>
      <c r="E436" s="244" t="s">
        <v>6373</v>
      </c>
      <c r="F436" s="201" t="s">
        <v>6380</v>
      </c>
      <c r="G436" s="201">
        <v>161</v>
      </c>
      <c r="H436" s="201">
        <v>164</v>
      </c>
      <c r="I436" s="201">
        <v>159</v>
      </c>
      <c r="J436" s="201">
        <v>164</v>
      </c>
      <c r="K436" s="201">
        <v>158</v>
      </c>
    </row>
    <row r="437" spans="1:11">
      <c r="A437" s="201" t="s">
        <v>27</v>
      </c>
      <c r="B437" s="201" t="s">
        <v>28</v>
      </c>
      <c r="C437" s="201"/>
      <c r="D437" s="201"/>
      <c r="E437" s="244" t="s">
        <v>6381</v>
      </c>
      <c r="F437" s="201" t="s">
        <v>6382</v>
      </c>
      <c r="G437" s="201">
        <v>76</v>
      </c>
      <c r="H437" s="201">
        <v>76</v>
      </c>
      <c r="I437" s="201">
        <v>76</v>
      </c>
      <c r="J437" s="201">
        <v>76</v>
      </c>
      <c r="K437" s="201">
        <v>76</v>
      </c>
    </row>
    <row r="438" spans="1:11">
      <c r="A438" s="201" t="s">
        <v>52</v>
      </c>
      <c r="B438" s="201" t="s">
        <v>28</v>
      </c>
      <c r="C438" s="201">
        <v>145</v>
      </c>
      <c r="D438" s="201">
        <v>20</v>
      </c>
      <c r="E438" s="244" t="s">
        <v>5434</v>
      </c>
      <c r="F438" s="201" t="s">
        <v>6383</v>
      </c>
      <c r="G438" s="201"/>
      <c r="H438" s="201"/>
      <c r="I438" s="201"/>
      <c r="J438" s="201"/>
      <c r="K438" s="201"/>
    </row>
    <row r="439" spans="1:11">
      <c r="A439" s="201" t="s">
        <v>98</v>
      </c>
      <c r="B439" s="201" t="s">
        <v>99</v>
      </c>
      <c r="C439" s="201"/>
      <c r="D439" s="201">
        <v>7</v>
      </c>
      <c r="E439" s="244" t="s">
        <v>5465</v>
      </c>
      <c r="F439" s="201" t="s">
        <v>6334</v>
      </c>
      <c r="G439" s="201">
        <v>25</v>
      </c>
      <c r="H439" s="201">
        <v>25</v>
      </c>
      <c r="I439" s="201">
        <v>25</v>
      </c>
      <c r="J439" s="201">
        <v>25</v>
      </c>
      <c r="K439" s="201">
        <v>25</v>
      </c>
    </row>
    <row r="440" spans="1:11">
      <c r="A440" s="201" t="s">
        <v>98</v>
      </c>
      <c r="B440" s="201" t="s">
        <v>101</v>
      </c>
      <c r="C440" s="201"/>
      <c r="D440" s="201">
        <v>6</v>
      </c>
      <c r="E440" s="244" t="s">
        <v>5465</v>
      </c>
      <c r="F440" s="201" t="s">
        <v>6334</v>
      </c>
      <c r="G440" s="201">
        <v>25</v>
      </c>
      <c r="H440" s="201">
        <v>25</v>
      </c>
      <c r="I440" s="201">
        <v>25</v>
      </c>
      <c r="J440" s="201">
        <v>25</v>
      </c>
      <c r="K440" s="201">
        <v>25</v>
      </c>
    </row>
    <row r="441" spans="1:11">
      <c r="A441" s="201" t="s">
        <v>98</v>
      </c>
      <c r="B441" s="201" t="s">
        <v>102</v>
      </c>
      <c r="C441" s="201"/>
      <c r="D441" s="201">
        <v>6</v>
      </c>
      <c r="E441" s="244" t="s">
        <v>5465</v>
      </c>
      <c r="F441" s="201" t="s">
        <v>6334</v>
      </c>
      <c r="G441" s="201">
        <v>16</v>
      </c>
      <c r="H441" s="201">
        <v>16</v>
      </c>
      <c r="I441" s="201">
        <v>16</v>
      </c>
      <c r="J441" s="201">
        <v>16</v>
      </c>
      <c r="K441" s="201">
        <v>16</v>
      </c>
    </row>
    <row r="442" spans="1:11">
      <c r="A442" s="201" t="s">
        <v>98</v>
      </c>
      <c r="B442" s="201" t="s">
        <v>104</v>
      </c>
      <c r="C442" s="201"/>
      <c r="D442" s="201">
        <v>4</v>
      </c>
      <c r="E442" s="244" t="s">
        <v>5465</v>
      </c>
      <c r="F442" s="201" t="s">
        <v>6334</v>
      </c>
      <c r="G442" s="201">
        <v>10</v>
      </c>
      <c r="H442" s="201">
        <v>10</v>
      </c>
      <c r="I442" s="201">
        <v>10</v>
      </c>
      <c r="J442" s="201">
        <v>10</v>
      </c>
      <c r="K442" s="201">
        <v>10</v>
      </c>
    </row>
    <row r="443" spans="1:11">
      <c r="A443" s="201" t="s">
        <v>98</v>
      </c>
      <c r="B443" s="201" t="s">
        <v>21</v>
      </c>
      <c r="C443" s="201"/>
      <c r="D443" s="201">
        <v>7</v>
      </c>
      <c r="E443" s="244" t="s">
        <v>5465</v>
      </c>
      <c r="F443" s="201" t="s">
        <v>6334</v>
      </c>
      <c r="G443" s="201">
        <v>0</v>
      </c>
      <c r="H443" s="201">
        <v>0</v>
      </c>
      <c r="I443" s="201">
        <v>0</v>
      </c>
      <c r="J443" s="201">
        <v>0</v>
      </c>
      <c r="K443" s="201">
        <v>0</v>
      </c>
    </row>
    <row r="444" spans="1:11">
      <c r="A444" s="201" t="s">
        <v>71</v>
      </c>
      <c r="B444" s="201" t="s">
        <v>28</v>
      </c>
      <c r="C444" s="201">
        <v>152</v>
      </c>
      <c r="D444" s="201"/>
      <c r="E444" s="244" t="s">
        <v>5434</v>
      </c>
      <c r="F444" s="201" t="s">
        <v>6335</v>
      </c>
      <c r="G444" s="201"/>
      <c r="H444" s="201"/>
      <c r="I444" s="201"/>
      <c r="J444" s="201"/>
      <c r="K444" s="201"/>
    </row>
    <row r="445" spans="1:11">
      <c r="A445" s="201" t="s">
        <v>71</v>
      </c>
      <c r="B445" s="201" t="s">
        <v>21</v>
      </c>
      <c r="C445" s="201"/>
      <c r="D445" s="201">
        <v>0</v>
      </c>
      <c r="E445" s="244" t="s">
        <v>5434</v>
      </c>
      <c r="F445" s="201" t="s">
        <v>6335</v>
      </c>
      <c r="G445" s="201"/>
      <c r="H445" s="201"/>
      <c r="I445" s="201"/>
      <c r="J445" s="201"/>
      <c r="K445" s="201"/>
    </row>
    <row r="446" spans="1:11">
      <c r="A446" t="s">
        <v>71</v>
      </c>
      <c r="B446" t="s">
        <v>21</v>
      </c>
      <c r="D446">
        <v>0</v>
      </c>
      <c r="E446" s="69" t="s">
        <v>5434</v>
      </c>
      <c r="F446" t="s">
        <v>6335</v>
      </c>
    </row>
    <row r="447" spans="1:11">
      <c r="A447" t="s">
        <v>47</v>
      </c>
      <c r="B447" t="s">
        <v>21</v>
      </c>
      <c r="D447">
        <v>28</v>
      </c>
      <c r="E447" s="69" t="s">
        <v>5452</v>
      </c>
      <c r="F447" t="s">
        <v>6378</v>
      </c>
      <c r="G447">
        <v>90</v>
      </c>
      <c r="H447">
        <v>90</v>
      </c>
      <c r="I447">
        <v>90</v>
      </c>
      <c r="J447">
        <v>90</v>
      </c>
      <c r="K447">
        <v>90</v>
      </c>
    </row>
    <row r="448" spans="1:11">
      <c r="A448" t="s">
        <v>97</v>
      </c>
      <c r="B448" t="s">
        <v>33</v>
      </c>
      <c r="C448">
        <v>38</v>
      </c>
      <c r="E448" s="69" t="s">
        <v>5452</v>
      </c>
      <c r="F448" t="s">
        <v>6384</v>
      </c>
    </row>
    <row r="449" spans="1:11">
      <c r="A449" t="s">
        <v>97</v>
      </c>
      <c r="B449" t="s">
        <v>35</v>
      </c>
      <c r="C449">
        <v>30</v>
      </c>
      <c r="E449" s="69" t="s">
        <v>5452</v>
      </c>
      <c r="F449" t="s">
        <v>6384</v>
      </c>
    </row>
    <row r="450" spans="1:11">
      <c r="A450" t="s">
        <v>97</v>
      </c>
      <c r="B450" t="s">
        <v>36</v>
      </c>
      <c r="C450">
        <v>27</v>
      </c>
      <c r="E450" s="69" t="s">
        <v>5452</v>
      </c>
      <c r="F450" t="s">
        <v>6384</v>
      </c>
    </row>
    <row r="451" spans="1:11">
      <c r="A451" t="s">
        <v>97</v>
      </c>
      <c r="B451" t="s">
        <v>38</v>
      </c>
      <c r="C451">
        <v>51</v>
      </c>
      <c r="E451" s="69" t="s">
        <v>5452</v>
      </c>
      <c r="F451" t="s">
        <v>6384</v>
      </c>
    </row>
    <row r="452" spans="1:11">
      <c r="A452" t="s">
        <v>97</v>
      </c>
      <c r="B452" t="s">
        <v>40</v>
      </c>
      <c r="C452">
        <v>29</v>
      </c>
      <c r="E452" s="69" t="s">
        <v>5452</v>
      </c>
      <c r="F452" t="s">
        <v>6384</v>
      </c>
    </row>
    <row r="453" spans="1:11">
      <c r="A453" t="s">
        <v>97</v>
      </c>
      <c r="B453" t="s">
        <v>42</v>
      </c>
      <c r="C453">
        <v>51</v>
      </c>
      <c r="E453" s="69" t="s">
        <v>5452</v>
      </c>
      <c r="F453" t="s">
        <v>6384</v>
      </c>
    </row>
    <row r="454" spans="1:11">
      <c r="A454" t="s">
        <v>97</v>
      </c>
      <c r="B454" t="s">
        <v>44</v>
      </c>
      <c r="C454">
        <v>55</v>
      </c>
      <c r="E454" s="69" t="s">
        <v>5452</v>
      </c>
      <c r="F454" t="s">
        <v>6384</v>
      </c>
    </row>
    <row r="455" spans="1:11">
      <c r="A455" t="s">
        <v>97</v>
      </c>
      <c r="B455" t="s">
        <v>56</v>
      </c>
      <c r="C455">
        <v>81</v>
      </c>
      <c r="E455" s="69" t="s">
        <v>5452</v>
      </c>
      <c r="F455" t="s">
        <v>6384</v>
      </c>
    </row>
    <row r="456" spans="1:11">
      <c r="A456" t="s">
        <v>97</v>
      </c>
      <c r="B456" t="s">
        <v>57</v>
      </c>
      <c r="C456">
        <v>76</v>
      </c>
      <c r="E456" s="69" t="s">
        <v>5452</v>
      </c>
      <c r="F456" t="s">
        <v>6384</v>
      </c>
    </row>
    <row r="457" spans="1:11">
      <c r="A457" t="s">
        <v>97</v>
      </c>
      <c r="B457" t="s">
        <v>58</v>
      </c>
      <c r="C457">
        <v>80</v>
      </c>
      <c r="E457" s="69" t="s">
        <v>5452</v>
      </c>
      <c r="F457" t="s">
        <v>6384</v>
      </c>
    </row>
    <row r="458" spans="1:11">
      <c r="A458" t="s">
        <v>60</v>
      </c>
      <c r="B458" t="s">
        <v>21</v>
      </c>
      <c r="E458" s="69" t="s">
        <v>5457</v>
      </c>
      <c r="F458" t="s">
        <v>6385</v>
      </c>
      <c r="G458">
        <v>0</v>
      </c>
      <c r="H458">
        <v>0</v>
      </c>
      <c r="I458">
        <v>0</v>
      </c>
      <c r="J458">
        <v>0</v>
      </c>
      <c r="K458">
        <v>0</v>
      </c>
    </row>
    <row r="459" spans="1:11">
      <c r="A459" t="s">
        <v>60</v>
      </c>
      <c r="B459" t="s">
        <v>10</v>
      </c>
      <c r="D459">
        <v>4</v>
      </c>
      <c r="E459" s="69" t="s">
        <v>5457</v>
      </c>
      <c r="F459" t="s">
        <v>6385</v>
      </c>
      <c r="G459">
        <v>22</v>
      </c>
      <c r="H459">
        <v>22</v>
      </c>
      <c r="I459">
        <v>22</v>
      </c>
      <c r="J459">
        <v>22</v>
      </c>
      <c r="K459">
        <v>22</v>
      </c>
    </row>
    <row r="460" spans="1:11">
      <c r="A460" t="s">
        <v>60</v>
      </c>
      <c r="B460" t="s">
        <v>61</v>
      </c>
      <c r="D460">
        <v>4</v>
      </c>
      <c r="E460" s="69" t="s">
        <v>5457</v>
      </c>
      <c r="F460" t="s">
        <v>6385</v>
      </c>
      <c r="G460">
        <v>19</v>
      </c>
      <c r="H460">
        <v>19</v>
      </c>
      <c r="I460">
        <v>19</v>
      </c>
      <c r="J460">
        <v>19</v>
      </c>
      <c r="K460">
        <v>19</v>
      </c>
    </row>
    <row r="461" spans="1:11">
      <c r="A461" t="s">
        <v>60</v>
      </c>
      <c r="B461" t="s">
        <v>63</v>
      </c>
      <c r="D461">
        <v>4</v>
      </c>
      <c r="E461" s="69" t="s">
        <v>5457</v>
      </c>
      <c r="F461" t="s">
        <v>6385</v>
      </c>
      <c r="G461">
        <v>16</v>
      </c>
      <c r="H461">
        <v>16</v>
      </c>
      <c r="I461">
        <v>16</v>
      </c>
      <c r="J461">
        <v>16</v>
      </c>
      <c r="K461">
        <v>16</v>
      </c>
    </row>
    <row r="462" spans="1:11">
      <c r="A462" t="s">
        <v>60</v>
      </c>
      <c r="B462" t="s">
        <v>65</v>
      </c>
      <c r="D462">
        <v>4</v>
      </c>
      <c r="E462" s="69" t="s">
        <v>5457</v>
      </c>
      <c r="F462" t="s">
        <v>6385</v>
      </c>
      <c r="G462">
        <v>13</v>
      </c>
      <c r="H462">
        <v>13</v>
      </c>
      <c r="I462">
        <v>13</v>
      </c>
      <c r="J462">
        <v>13</v>
      </c>
      <c r="K462">
        <v>13</v>
      </c>
    </row>
    <row r="463" spans="1:11">
      <c r="A463" t="s">
        <v>60</v>
      </c>
      <c r="B463" t="s">
        <v>66</v>
      </c>
      <c r="D463">
        <v>5</v>
      </c>
      <c r="E463" s="69" t="s">
        <v>5457</v>
      </c>
      <c r="F463" t="s">
        <v>6385</v>
      </c>
      <c r="G463">
        <v>0</v>
      </c>
      <c r="H463">
        <v>0</v>
      </c>
      <c r="I463">
        <v>0</v>
      </c>
      <c r="J463">
        <v>0</v>
      </c>
      <c r="K463">
        <v>0</v>
      </c>
    </row>
    <row r="464" spans="1:11">
      <c r="A464" t="s">
        <v>68</v>
      </c>
      <c r="B464" t="s">
        <v>28</v>
      </c>
      <c r="E464" s="69" t="s">
        <v>5457</v>
      </c>
      <c r="F464" t="s">
        <v>6386</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6387</v>
      </c>
      <c r="B1" s="226"/>
      <c r="C1" s="226"/>
      <c r="D1" s="201"/>
      <c r="E1" s="201"/>
      <c r="F1" s="201"/>
      <c r="G1" s="201"/>
      <c r="H1" s="201"/>
    </row>
    <row r="2" spans="1:8">
      <c r="A2" s="558" t="s">
        <v>6388</v>
      </c>
      <c r="B2" s="558"/>
      <c r="C2" s="558"/>
      <c r="D2" s="558"/>
      <c r="E2" s="558"/>
      <c r="F2" s="558"/>
      <c r="G2" s="558"/>
      <c r="H2" s="558"/>
    </row>
    <row r="3" spans="1:8">
      <c r="A3" s="201"/>
      <c r="B3" s="201"/>
      <c r="C3" s="201"/>
      <c r="D3" s="201"/>
      <c r="E3" s="201"/>
      <c r="F3" s="201"/>
      <c r="G3" s="201"/>
      <c r="H3" s="201"/>
    </row>
    <row r="4" spans="1:8">
      <c r="A4" s="281" t="s">
        <v>6389</v>
      </c>
      <c r="B4" s="282" t="s">
        <v>0</v>
      </c>
      <c r="C4" s="282" t="s">
        <v>6239</v>
      </c>
      <c r="D4" s="282" t="s">
        <v>5</v>
      </c>
      <c r="E4" s="282" t="s">
        <v>6390</v>
      </c>
      <c r="F4" s="282" t="s">
        <v>4743</v>
      </c>
      <c r="G4" s="282" t="s">
        <v>4744</v>
      </c>
      <c r="H4" s="283" t="s">
        <v>1795</v>
      </c>
    </row>
    <row r="5" spans="1:8">
      <c r="A5" s="284" t="s">
        <v>6391</v>
      </c>
      <c r="B5" s="285" t="s">
        <v>14</v>
      </c>
      <c r="C5" s="285" t="s">
        <v>6392</v>
      </c>
      <c r="D5" s="293" t="s">
        <v>6375</v>
      </c>
      <c r="E5" s="285" t="s">
        <v>6376</v>
      </c>
      <c r="F5" s="293" t="s">
        <v>6393</v>
      </c>
      <c r="G5" s="285" t="s">
        <v>6394</v>
      </c>
      <c r="H5" s="287"/>
    </row>
    <row r="6" spans="1:8">
      <c r="A6" s="288" t="s">
        <v>6395</v>
      </c>
      <c r="B6" s="289" t="s">
        <v>60</v>
      </c>
      <c r="C6" s="289" t="s">
        <v>6396</v>
      </c>
      <c r="D6" s="292" t="s">
        <v>5457</v>
      </c>
      <c r="E6" s="289" t="s">
        <v>6385</v>
      </c>
      <c r="F6" s="292" t="s">
        <v>6397</v>
      </c>
      <c r="G6" s="289" t="s">
        <v>6394</v>
      </c>
      <c r="H6" s="291"/>
    </row>
    <row r="7" spans="1:8">
      <c r="A7" s="284" t="s">
        <v>6398</v>
      </c>
      <c r="B7" s="285" t="s">
        <v>81</v>
      </c>
      <c r="C7" s="285" t="s">
        <v>6399</v>
      </c>
      <c r="D7" s="286">
        <v>46252</v>
      </c>
      <c r="E7" s="285" t="s">
        <v>6323</v>
      </c>
      <c r="F7" s="286">
        <v>46252</v>
      </c>
      <c r="G7" s="285" t="s">
        <v>6394</v>
      </c>
      <c r="H7" s="287"/>
    </row>
    <row r="8" spans="1:8">
      <c r="A8" s="288" t="s">
        <v>6400</v>
      </c>
      <c r="B8" s="289" t="s">
        <v>87</v>
      </c>
      <c r="C8" s="289" t="s">
        <v>6401</v>
      </c>
      <c r="D8" s="290">
        <v>46252</v>
      </c>
      <c r="E8" s="289" t="s">
        <v>6320</v>
      </c>
      <c r="F8" s="290">
        <v>46252</v>
      </c>
      <c r="G8" s="289" t="s">
        <v>6394</v>
      </c>
      <c r="H8" s="291"/>
    </row>
    <row r="9" spans="1:8">
      <c r="A9" s="284" t="s">
        <v>6402</v>
      </c>
      <c r="B9" s="285" t="s">
        <v>92</v>
      </c>
      <c r="C9" s="285" t="s">
        <v>6403</v>
      </c>
      <c r="D9" s="286">
        <v>46252</v>
      </c>
      <c r="E9" s="285" t="s">
        <v>6320</v>
      </c>
      <c r="F9" s="286">
        <v>46252</v>
      </c>
      <c r="G9" s="285" t="s">
        <v>6394</v>
      </c>
      <c r="H9" s="287"/>
    </row>
    <row r="10" spans="1:8">
      <c r="A10" s="288" t="s">
        <v>6404</v>
      </c>
      <c r="B10" s="289" t="s">
        <v>73</v>
      </c>
      <c r="C10" s="289" t="s">
        <v>6405</v>
      </c>
      <c r="D10" s="290">
        <v>46252</v>
      </c>
      <c r="E10" s="289" t="s">
        <v>6325</v>
      </c>
      <c r="F10" s="290">
        <v>46252</v>
      </c>
      <c r="G10" s="289" t="s">
        <v>6394</v>
      </c>
      <c r="H10" s="291"/>
    </row>
    <row r="11" spans="1:8">
      <c r="A11" s="284" t="s">
        <v>6406</v>
      </c>
      <c r="B11" s="285" t="s">
        <v>7</v>
      </c>
      <c r="C11" s="285" t="s">
        <v>6407</v>
      </c>
      <c r="D11" s="286">
        <v>46252</v>
      </c>
      <c r="E11" s="285" t="s">
        <v>6325</v>
      </c>
      <c r="F11" s="286">
        <v>46252</v>
      </c>
      <c r="G11" s="285" t="s">
        <v>6394</v>
      </c>
      <c r="H11" s="287"/>
    </row>
    <row r="12" spans="1:8">
      <c r="A12" s="288" t="s">
        <v>6408</v>
      </c>
      <c r="B12" s="289" t="s">
        <v>30</v>
      </c>
      <c r="C12" s="289" t="s">
        <v>6409</v>
      </c>
      <c r="D12" s="292" t="s">
        <v>5434</v>
      </c>
      <c r="E12" s="289" t="s">
        <v>6377</v>
      </c>
      <c r="F12" s="292" t="s">
        <v>6410</v>
      </c>
      <c r="G12" s="289" t="s">
        <v>6394</v>
      </c>
      <c r="H12" s="291"/>
    </row>
    <row r="13" spans="1:8">
      <c r="A13" s="284" t="s">
        <v>6411</v>
      </c>
      <c r="B13" s="285" t="s">
        <v>47</v>
      </c>
      <c r="C13" s="285" t="s">
        <v>6412</v>
      </c>
      <c r="D13" s="293" t="s">
        <v>5452</v>
      </c>
      <c r="E13" s="285" t="s">
        <v>6378</v>
      </c>
      <c r="F13" s="293" t="s">
        <v>6413</v>
      </c>
      <c r="G13" s="285" t="s">
        <v>6394</v>
      </c>
      <c r="H13" s="287"/>
    </row>
    <row r="14" spans="1:8">
      <c r="A14" s="288" t="s">
        <v>6414</v>
      </c>
      <c r="B14" s="289" t="s">
        <v>54</v>
      </c>
      <c r="C14" s="289" t="s">
        <v>6415</v>
      </c>
      <c r="D14" s="290">
        <v>46252</v>
      </c>
      <c r="E14" s="289" t="s">
        <v>6325</v>
      </c>
      <c r="F14" s="290">
        <v>46252</v>
      </c>
      <c r="G14" s="289" t="s">
        <v>6394</v>
      </c>
      <c r="H14" s="291"/>
    </row>
    <row r="15" spans="1:8">
      <c r="A15" s="284" t="s">
        <v>6416</v>
      </c>
      <c r="B15" s="285" t="s">
        <v>32</v>
      </c>
      <c r="C15" s="285" t="s">
        <v>6417</v>
      </c>
      <c r="D15" s="286">
        <v>46261</v>
      </c>
      <c r="E15" s="285" t="s">
        <v>6333</v>
      </c>
      <c r="F15" s="285" t="s">
        <v>6418</v>
      </c>
      <c r="G15" s="285" t="s">
        <v>6394</v>
      </c>
      <c r="H15" s="287"/>
    </row>
    <row r="16" spans="1:8">
      <c r="A16" s="288" t="s">
        <v>6419</v>
      </c>
      <c r="B16" s="289" t="s">
        <v>98</v>
      </c>
      <c r="C16" s="289" t="s">
        <v>6420</v>
      </c>
      <c r="D16" s="292" t="s">
        <v>5465</v>
      </c>
      <c r="E16" s="289" t="s">
        <v>6334</v>
      </c>
      <c r="F16" s="292" t="s">
        <v>6421</v>
      </c>
      <c r="G16" s="289" t="s">
        <v>6422</v>
      </c>
      <c r="H16" s="291"/>
    </row>
    <row r="17" spans="1:8">
      <c r="A17" s="284" t="s">
        <v>6423</v>
      </c>
      <c r="B17" s="285" t="s">
        <v>71</v>
      </c>
      <c r="C17" s="285" t="s">
        <v>6424</v>
      </c>
      <c r="D17" s="293" t="s">
        <v>5434</v>
      </c>
      <c r="E17" s="285" t="s">
        <v>6335</v>
      </c>
      <c r="F17" s="293" t="s">
        <v>6425</v>
      </c>
      <c r="G17" s="285" t="s">
        <v>6394</v>
      </c>
      <c r="H17" s="287"/>
    </row>
    <row r="18" spans="1:8">
      <c r="A18" s="288" t="s">
        <v>6423</v>
      </c>
      <c r="B18" s="289" t="s">
        <v>71</v>
      </c>
      <c r="C18" s="289" t="s">
        <v>6426</v>
      </c>
      <c r="D18" s="290">
        <v>46265</v>
      </c>
      <c r="E18" s="289" t="s">
        <v>6335</v>
      </c>
      <c r="F18" s="289" t="s">
        <v>6418</v>
      </c>
      <c r="G18" s="289" t="s">
        <v>6394</v>
      </c>
      <c r="H18" s="291"/>
    </row>
    <row r="19" spans="1:8">
      <c r="A19" t="s">
        <v>6427</v>
      </c>
      <c r="B19" t="s">
        <v>50</v>
      </c>
      <c r="C19" t="s">
        <v>6428</v>
      </c>
      <c r="D19" s="69" t="s">
        <v>6373</v>
      </c>
      <c r="E19" t="s">
        <v>6379</v>
      </c>
      <c r="F19" s="69" t="s">
        <v>6429</v>
      </c>
      <c r="G19" t="s">
        <v>6394</v>
      </c>
    </row>
    <row r="20" spans="1:8">
      <c r="A20" t="s">
        <v>6430</v>
      </c>
      <c r="B20" t="s">
        <v>79</v>
      </c>
      <c r="C20" t="s">
        <v>6431</v>
      </c>
      <c r="D20" s="69" t="s">
        <v>6373</v>
      </c>
      <c r="E20" t="s">
        <v>6380</v>
      </c>
      <c r="F20" s="69" t="s">
        <v>6432</v>
      </c>
      <c r="G20" t="s">
        <v>6394</v>
      </c>
    </row>
    <row r="21" spans="1:8">
      <c r="A21" t="s">
        <v>6433</v>
      </c>
      <c r="B21" t="s">
        <v>27</v>
      </c>
      <c r="C21" t="s">
        <v>6434</v>
      </c>
      <c r="D21" s="69" t="s">
        <v>6381</v>
      </c>
      <c r="E21" t="s">
        <v>6382</v>
      </c>
      <c r="F21" s="69" t="s">
        <v>6435</v>
      </c>
      <c r="G21" t="s">
        <v>6394</v>
      </c>
    </row>
    <row r="22" spans="1:8">
      <c r="A22" t="s">
        <v>6436</v>
      </c>
      <c r="B22" t="s">
        <v>52</v>
      </c>
      <c r="C22" t="s">
        <v>6437</v>
      </c>
      <c r="D22" s="69" t="s">
        <v>5434</v>
      </c>
      <c r="E22" t="s">
        <v>6383</v>
      </c>
      <c r="F22" s="69" t="s">
        <v>6438</v>
      </c>
      <c r="G22" t="s">
        <v>6394</v>
      </c>
    </row>
    <row r="23" spans="1:8">
      <c r="A23" t="s">
        <v>6439</v>
      </c>
      <c r="B23" t="s">
        <v>97</v>
      </c>
      <c r="C23" t="s">
        <v>6440</v>
      </c>
      <c r="D23" s="69" t="s">
        <v>5452</v>
      </c>
      <c r="E23" t="s">
        <v>6384</v>
      </c>
      <c r="F23" s="69" t="s">
        <v>6441</v>
      </c>
      <c r="G23" t="s">
        <v>6394</v>
      </c>
    </row>
    <row r="24" spans="1:8">
      <c r="A24" t="s">
        <v>6442</v>
      </c>
      <c r="B24" t="s">
        <v>68</v>
      </c>
      <c r="C24" t="s">
        <v>6443</v>
      </c>
      <c r="D24" s="69" t="s">
        <v>5457</v>
      </c>
      <c r="E24" t="s">
        <v>6386</v>
      </c>
      <c r="F24" s="69" t="s">
        <v>6444</v>
      </c>
      <c r="G24" t="s">
        <v>6394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6297</v>
      </c>
      <c r="D1" s="201" t="s">
        <v>6238</v>
      </c>
      <c r="E1" s="201" t="s">
        <v>5</v>
      </c>
      <c r="F1" s="201" t="s">
        <v>6445</v>
      </c>
    </row>
    <row r="2" spans="1:6">
      <c r="A2" s="201" t="s">
        <v>7</v>
      </c>
      <c r="B2" s="201" t="s">
        <v>8</v>
      </c>
      <c r="C2" s="201">
        <v>0</v>
      </c>
      <c r="D2" s="201">
        <v>2</v>
      </c>
      <c r="E2" s="244" t="s">
        <v>6314</v>
      </c>
      <c r="F2" s="244" t="s">
        <v>6315</v>
      </c>
    </row>
    <row r="3" spans="1:6">
      <c r="A3" s="201" t="s">
        <v>7</v>
      </c>
      <c r="B3" s="201" t="s">
        <v>8</v>
      </c>
      <c r="C3" s="201">
        <v>0</v>
      </c>
      <c r="D3" s="201">
        <v>2</v>
      </c>
      <c r="E3" s="244" t="s">
        <v>6304</v>
      </c>
      <c r="F3" s="244" t="s">
        <v>6446</v>
      </c>
    </row>
    <row r="4" spans="1:6">
      <c r="A4" s="201" t="s">
        <v>7</v>
      </c>
      <c r="B4" s="201" t="s">
        <v>8</v>
      </c>
      <c r="C4" s="201">
        <v>0</v>
      </c>
      <c r="D4" s="201">
        <v>2</v>
      </c>
      <c r="E4" s="244" t="s">
        <v>6326</v>
      </c>
      <c r="F4" s="244" t="s">
        <v>6447</v>
      </c>
    </row>
    <row r="5" spans="1:6">
      <c r="A5" s="201" t="s">
        <v>7</v>
      </c>
      <c r="B5" s="201" t="s">
        <v>8</v>
      </c>
      <c r="C5" s="201">
        <v>0</v>
      </c>
      <c r="D5" s="201">
        <v>2</v>
      </c>
      <c r="E5" s="244" t="s">
        <v>6307</v>
      </c>
      <c r="F5" s="244"/>
    </row>
    <row r="6" spans="1:6">
      <c r="A6" s="201" t="s">
        <v>7</v>
      </c>
      <c r="B6" s="201" t="s">
        <v>10</v>
      </c>
      <c r="C6" s="201">
        <v>22</v>
      </c>
      <c r="D6" s="201">
        <v>4</v>
      </c>
      <c r="E6" s="244" t="s">
        <v>6314</v>
      </c>
      <c r="F6" s="244" t="s">
        <v>6315</v>
      </c>
    </row>
    <row r="7" spans="1:6">
      <c r="A7" s="201" t="s">
        <v>7</v>
      </c>
      <c r="B7" s="201" t="s">
        <v>10</v>
      </c>
      <c r="C7" s="201">
        <v>22</v>
      </c>
      <c r="D7" s="201">
        <v>4</v>
      </c>
      <c r="E7" s="244" t="s">
        <v>6304</v>
      </c>
      <c r="F7" s="244" t="s">
        <v>6446</v>
      </c>
    </row>
    <row r="8" spans="1:6">
      <c r="A8" s="201" t="s">
        <v>7</v>
      </c>
      <c r="B8" s="201" t="s">
        <v>10</v>
      </c>
      <c r="C8" s="201">
        <v>22</v>
      </c>
      <c r="D8" s="201">
        <v>4</v>
      </c>
      <c r="E8" s="244" t="s">
        <v>6326</v>
      </c>
      <c r="F8" s="244" t="s">
        <v>6447</v>
      </c>
    </row>
    <row r="9" spans="1:6">
      <c r="A9" s="201" t="s">
        <v>7</v>
      </c>
      <c r="B9" s="201" t="s">
        <v>10</v>
      </c>
      <c r="C9" s="201">
        <v>22</v>
      </c>
      <c r="D9" s="201">
        <v>4</v>
      </c>
      <c r="E9" s="244" t="s">
        <v>6307</v>
      </c>
      <c r="F9" s="244"/>
    </row>
    <row r="10" spans="1:6">
      <c r="A10" s="201" t="s">
        <v>7</v>
      </c>
      <c r="B10" s="201" t="s">
        <v>21</v>
      </c>
      <c r="C10" s="201">
        <v>0</v>
      </c>
      <c r="D10" s="201">
        <v>0</v>
      </c>
      <c r="E10" s="244" t="s">
        <v>6304</v>
      </c>
      <c r="F10" s="244" t="s">
        <v>6446</v>
      </c>
    </row>
    <row r="11" spans="1:6">
      <c r="A11" s="201" t="s">
        <v>7</v>
      </c>
      <c r="B11" s="201" t="s">
        <v>21</v>
      </c>
      <c r="C11" s="201">
        <v>0</v>
      </c>
      <c r="D11" s="201">
        <v>0</v>
      </c>
      <c r="E11" s="244" t="s">
        <v>6326</v>
      </c>
      <c r="F11" s="244" t="s">
        <v>6447</v>
      </c>
    </row>
    <row r="12" spans="1:6">
      <c r="A12" s="201" t="s">
        <v>7</v>
      </c>
      <c r="B12" s="201" t="s">
        <v>21</v>
      </c>
      <c r="C12" s="201">
        <v>0</v>
      </c>
      <c r="D12" s="201">
        <v>0</v>
      </c>
      <c r="E12" s="244" t="s">
        <v>6307</v>
      </c>
      <c r="F12" s="244"/>
    </row>
    <row r="13" spans="1:6">
      <c r="A13" s="201" t="s">
        <v>7</v>
      </c>
      <c r="B13" s="201" t="s">
        <v>11</v>
      </c>
      <c r="C13" s="201">
        <v>22</v>
      </c>
      <c r="D13" s="201">
        <v>4</v>
      </c>
      <c r="E13" s="244" t="s">
        <v>6314</v>
      </c>
      <c r="F13" s="244" t="s">
        <v>6315</v>
      </c>
    </row>
    <row r="14" spans="1:6">
      <c r="A14" s="201" t="s">
        <v>7</v>
      </c>
      <c r="B14" s="201" t="s">
        <v>11</v>
      </c>
      <c r="C14" s="201">
        <v>22</v>
      </c>
      <c r="D14" s="201">
        <v>4</v>
      </c>
      <c r="E14" s="244" t="s">
        <v>6304</v>
      </c>
      <c r="F14" s="244" t="s">
        <v>6446</v>
      </c>
    </row>
    <row r="15" spans="1:6">
      <c r="A15" s="201" t="s">
        <v>7</v>
      </c>
      <c r="B15" s="201" t="s">
        <v>11</v>
      </c>
      <c r="C15" s="201">
        <v>22</v>
      </c>
      <c r="D15" s="201">
        <v>4</v>
      </c>
      <c r="E15" s="244" t="s">
        <v>6326</v>
      </c>
      <c r="F15" s="244" t="s">
        <v>6447</v>
      </c>
    </row>
    <row r="16" spans="1:6">
      <c r="A16" s="201" t="s">
        <v>7</v>
      </c>
      <c r="B16" s="201" t="s">
        <v>11</v>
      </c>
      <c r="C16" s="201">
        <v>22</v>
      </c>
      <c r="D16" s="201">
        <v>4</v>
      </c>
      <c r="E16" s="244" t="s">
        <v>6307</v>
      </c>
      <c r="F16" s="244"/>
    </row>
    <row r="17" spans="1:6">
      <c r="A17" s="201" t="s">
        <v>7</v>
      </c>
      <c r="B17" s="201" t="s">
        <v>12</v>
      </c>
      <c r="C17" s="201">
        <v>13</v>
      </c>
      <c r="D17" s="201">
        <v>2</v>
      </c>
      <c r="E17" s="244" t="s">
        <v>6314</v>
      </c>
      <c r="F17" s="244" t="s">
        <v>6315</v>
      </c>
    </row>
    <row r="18" spans="1:6">
      <c r="A18" s="201" t="s">
        <v>7</v>
      </c>
      <c r="B18" s="201" t="s">
        <v>12</v>
      </c>
      <c r="C18" s="201">
        <v>0</v>
      </c>
      <c r="D18" s="201">
        <v>0</v>
      </c>
      <c r="E18" s="244" t="s">
        <v>6304</v>
      </c>
      <c r="F18" s="244" t="s">
        <v>6446</v>
      </c>
    </row>
    <row r="19" spans="1:6">
      <c r="A19" s="201" t="s">
        <v>7</v>
      </c>
      <c r="B19" s="201" t="s">
        <v>12</v>
      </c>
      <c r="C19" s="201">
        <v>5</v>
      </c>
      <c r="D19" s="201">
        <v>2</v>
      </c>
      <c r="E19" s="244" t="s">
        <v>6326</v>
      </c>
      <c r="F19" s="244" t="s">
        <v>6447</v>
      </c>
    </row>
    <row r="20" spans="1:6">
      <c r="A20" s="201" t="s">
        <v>7</v>
      </c>
      <c r="B20" s="201" t="s">
        <v>12</v>
      </c>
      <c r="C20" s="201">
        <v>10</v>
      </c>
      <c r="D20" s="201">
        <v>2</v>
      </c>
      <c r="E20" s="244" t="s">
        <v>6307</v>
      </c>
      <c r="F20" s="244"/>
    </row>
    <row r="21" spans="1:6">
      <c r="A21" s="201" t="s">
        <v>7</v>
      </c>
      <c r="B21" s="201" t="s">
        <v>13</v>
      </c>
      <c r="C21" s="201">
        <v>15</v>
      </c>
      <c r="D21" s="201">
        <v>4</v>
      </c>
      <c r="E21" s="244" t="s">
        <v>6314</v>
      </c>
      <c r="F21" s="244" t="s">
        <v>6315</v>
      </c>
    </row>
    <row r="22" spans="1:6">
      <c r="A22" s="201" t="s">
        <v>7</v>
      </c>
      <c r="B22" s="201" t="s">
        <v>13</v>
      </c>
      <c r="C22" s="201">
        <v>13</v>
      </c>
      <c r="D22" s="201">
        <v>4</v>
      </c>
      <c r="E22" s="244" t="s">
        <v>6304</v>
      </c>
      <c r="F22" s="244" t="s">
        <v>6446</v>
      </c>
    </row>
    <row r="23" spans="1:6">
      <c r="A23" s="201" t="s">
        <v>7</v>
      </c>
      <c r="B23" s="201" t="s">
        <v>13</v>
      </c>
      <c r="C23" s="201">
        <v>15</v>
      </c>
      <c r="D23" s="201">
        <v>4</v>
      </c>
      <c r="E23" s="244" t="s">
        <v>6326</v>
      </c>
      <c r="F23" s="244" t="s">
        <v>6447</v>
      </c>
    </row>
    <row r="24" spans="1:6">
      <c r="A24" s="201" t="s">
        <v>7</v>
      </c>
      <c r="B24" s="201" t="s">
        <v>13</v>
      </c>
      <c r="C24" s="201">
        <v>15</v>
      </c>
      <c r="D24" s="201">
        <v>4</v>
      </c>
      <c r="E24" s="244" t="s">
        <v>6307</v>
      </c>
      <c r="F24" s="244"/>
    </row>
    <row r="25" spans="1:6">
      <c r="A25" s="201" t="s">
        <v>30</v>
      </c>
      <c r="B25" s="201" t="s">
        <v>21</v>
      </c>
      <c r="C25" s="201">
        <v>65</v>
      </c>
      <c r="D25" s="201">
        <v>24</v>
      </c>
      <c r="E25" s="244" t="s">
        <v>6304</v>
      </c>
      <c r="F25" s="244" t="s">
        <v>6446</v>
      </c>
    </row>
    <row r="26" spans="1:6">
      <c r="A26" s="201" t="s">
        <v>30</v>
      </c>
      <c r="B26" s="201" t="s">
        <v>21</v>
      </c>
      <c r="C26" s="201">
        <v>70</v>
      </c>
      <c r="D26" s="201">
        <v>24</v>
      </c>
      <c r="E26" s="244" t="s">
        <v>6326</v>
      </c>
      <c r="F26" s="244" t="s">
        <v>6369</v>
      </c>
    </row>
    <row r="27" spans="1:6">
      <c r="A27" s="201" t="s">
        <v>30</v>
      </c>
      <c r="B27" s="201" t="s">
        <v>21</v>
      </c>
      <c r="C27" s="201">
        <v>68</v>
      </c>
      <c r="D27" s="201">
        <v>24</v>
      </c>
      <c r="E27" s="244" t="s">
        <v>5434</v>
      </c>
      <c r="F27" s="244"/>
    </row>
    <row r="28" spans="1:6">
      <c r="A28" s="201" t="s">
        <v>32</v>
      </c>
      <c r="B28" s="201" t="s">
        <v>33</v>
      </c>
      <c r="C28" s="201">
        <v>17</v>
      </c>
      <c r="D28" s="201">
        <v>0</v>
      </c>
      <c r="E28" s="244" t="s">
        <v>6304</v>
      </c>
      <c r="F28" s="244" t="s">
        <v>6330</v>
      </c>
    </row>
    <row r="29" spans="1:6">
      <c r="A29" s="201" t="s">
        <v>32</v>
      </c>
      <c r="B29" s="201" t="s">
        <v>33</v>
      </c>
      <c r="C29" s="201">
        <v>17</v>
      </c>
      <c r="D29" s="201">
        <v>0</v>
      </c>
      <c r="E29" s="244" t="s">
        <v>6332</v>
      </c>
      <c r="F29" s="244"/>
    </row>
    <row r="30" spans="1:6">
      <c r="A30" s="201" t="s">
        <v>32</v>
      </c>
      <c r="B30" s="201" t="s">
        <v>35</v>
      </c>
      <c r="C30" s="201">
        <v>13</v>
      </c>
      <c r="D30" s="201">
        <v>0</v>
      </c>
      <c r="E30" s="244" t="s">
        <v>6304</v>
      </c>
      <c r="F30" s="244" t="s">
        <v>6330</v>
      </c>
    </row>
    <row r="31" spans="1:6">
      <c r="A31" s="201" t="s">
        <v>32</v>
      </c>
      <c r="B31" s="201" t="s">
        <v>35</v>
      </c>
      <c r="C31" s="201">
        <v>22</v>
      </c>
      <c r="D31" s="201">
        <v>0</v>
      </c>
      <c r="E31" s="244" t="s">
        <v>6332</v>
      </c>
      <c r="F31" s="244"/>
    </row>
    <row r="32" spans="1:6">
      <c r="A32" s="201" t="s">
        <v>32</v>
      </c>
      <c r="B32" s="201" t="s">
        <v>36</v>
      </c>
      <c r="C32" s="201">
        <v>26</v>
      </c>
      <c r="D32" s="201">
        <v>0</v>
      </c>
      <c r="E32" s="244" t="s">
        <v>6304</v>
      </c>
      <c r="F32" s="244" t="s">
        <v>6330</v>
      </c>
    </row>
    <row r="33" spans="1:6">
      <c r="A33" s="201" t="s">
        <v>32</v>
      </c>
      <c r="B33" s="201" t="s">
        <v>36</v>
      </c>
      <c r="C33" s="201">
        <v>25</v>
      </c>
      <c r="D33" s="201">
        <v>0</v>
      </c>
      <c r="E33" s="244" t="s">
        <v>6332</v>
      </c>
      <c r="F33" s="244"/>
    </row>
    <row r="34" spans="1:6">
      <c r="A34" s="201" t="s">
        <v>32</v>
      </c>
      <c r="B34" s="201" t="s">
        <v>38</v>
      </c>
      <c r="C34" s="201">
        <v>31</v>
      </c>
      <c r="D34" s="201">
        <v>0</v>
      </c>
      <c r="E34" s="244" t="s">
        <v>6304</v>
      </c>
      <c r="F34" s="244" t="s">
        <v>6330</v>
      </c>
    </row>
    <row r="35" spans="1:6">
      <c r="A35" s="201" t="s">
        <v>32</v>
      </c>
      <c r="B35" s="201" t="s">
        <v>38</v>
      </c>
      <c r="C35" s="201">
        <v>30</v>
      </c>
      <c r="D35" s="201">
        <v>0</v>
      </c>
      <c r="E35" s="244" t="s">
        <v>6332</v>
      </c>
      <c r="F35" s="244"/>
    </row>
    <row r="36" spans="1:6">
      <c r="A36" s="201" t="s">
        <v>32</v>
      </c>
      <c r="B36" s="201" t="s">
        <v>40</v>
      </c>
      <c r="C36" s="201">
        <v>31</v>
      </c>
      <c r="D36" s="201">
        <v>0</v>
      </c>
      <c r="E36" s="244" t="s">
        <v>6304</v>
      </c>
      <c r="F36" s="244" t="s">
        <v>6330</v>
      </c>
    </row>
    <row r="37" spans="1:6">
      <c r="A37" s="201" t="s">
        <v>32</v>
      </c>
      <c r="B37" s="201" t="s">
        <v>40</v>
      </c>
      <c r="C37" s="201">
        <v>31</v>
      </c>
      <c r="D37" s="201">
        <v>0</v>
      </c>
      <c r="E37" s="244" t="s">
        <v>6332</v>
      </c>
      <c r="F37" s="244"/>
    </row>
    <row r="38" spans="1:6">
      <c r="A38" s="201" t="s">
        <v>32</v>
      </c>
      <c r="B38" s="201" t="s">
        <v>42</v>
      </c>
      <c r="C38" s="201">
        <v>24</v>
      </c>
      <c r="D38" s="201">
        <v>0</v>
      </c>
      <c r="E38" s="244" t="s">
        <v>6304</v>
      </c>
      <c r="F38" s="244" t="s">
        <v>6330</v>
      </c>
    </row>
    <row r="39" spans="1:6">
      <c r="A39" s="201" t="s">
        <v>32</v>
      </c>
      <c r="B39" s="201" t="s">
        <v>42</v>
      </c>
      <c r="C39" s="201">
        <v>24</v>
      </c>
      <c r="D39" s="201">
        <v>0</v>
      </c>
      <c r="E39" s="244" t="s">
        <v>6332</v>
      </c>
      <c r="F39" s="244"/>
    </row>
    <row r="40" spans="1:6">
      <c r="A40" s="201" t="s">
        <v>32</v>
      </c>
      <c r="B40" s="201" t="s">
        <v>44</v>
      </c>
      <c r="C40" s="201">
        <v>34</v>
      </c>
      <c r="D40" s="201">
        <v>0</v>
      </c>
      <c r="E40" s="244" t="s">
        <v>6304</v>
      </c>
      <c r="F40" s="244" t="s">
        <v>6330</v>
      </c>
    </row>
    <row r="41" spans="1:6">
      <c r="A41" s="201" t="s">
        <v>32</v>
      </c>
      <c r="B41" s="201" t="s">
        <v>44</v>
      </c>
      <c r="C41" s="201">
        <v>34</v>
      </c>
      <c r="D41" s="201">
        <v>0</v>
      </c>
      <c r="E41" s="244" t="s">
        <v>6332</v>
      </c>
      <c r="F41" s="244"/>
    </row>
    <row r="42" spans="1:6">
      <c r="A42" s="201" t="s">
        <v>32</v>
      </c>
      <c r="B42" s="201" t="s">
        <v>46</v>
      </c>
      <c r="C42" s="201">
        <v>0</v>
      </c>
      <c r="D42" s="201">
        <v>48</v>
      </c>
      <c r="E42" s="244" t="s">
        <v>6304</v>
      </c>
      <c r="F42" s="244"/>
    </row>
    <row r="43" spans="1:6">
      <c r="A43" s="201" t="s">
        <v>47</v>
      </c>
      <c r="B43" s="201" t="s">
        <v>21</v>
      </c>
      <c r="C43" s="201">
        <v>84</v>
      </c>
      <c r="D43" s="201">
        <v>25</v>
      </c>
      <c r="E43" s="244" t="s">
        <v>6304</v>
      </c>
      <c r="F43" s="244" t="s">
        <v>6307</v>
      </c>
    </row>
    <row r="44" spans="1:6">
      <c r="A44" s="201" t="s">
        <v>47</v>
      </c>
      <c r="B44" s="201" t="s">
        <v>21</v>
      </c>
      <c r="C44" s="201">
        <v>90</v>
      </c>
      <c r="D44" s="201">
        <v>24</v>
      </c>
      <c r="E44" s="244" t="s">
        <v>6373</v>
      </c>
      <c r="F44" s="244" t="s">
        <v>5448</v>
      </c>
    </row>
    <row r="45" spans="1:6">
      <c r="A45" s="201" t="s">
        <v>47</v>
      </c>
      <c r="B45" s="201" t="s">
        <v>21</v>
      </c>
      <c r="C45" s="201">
        <v>90</v>
      </c>
      <c r="D45" s="201">
        <v>28</v>
      </c>
      <c r="E45" s="244" t="s">
        <v>5452</v>
      </c>
      <c r="F45" s="244"/>
    </row>
    <row r="46" spans="1:6">
      <c r="A46" s="201" t="s">
        <v>49</v>
      </c>
      <c r="B46" s="201" t="s">
        <v>28</v>
      </c>
      <c r="C46" s="201">
        <v>90</v>
      </c>
      <c r="D46" s="201">
        <v>0</v>
      </c>
      <c r="E46" s="244" t="s">
        <v>6304</v>
      </c>
      <c r="F46" s="244"/>
    </row>
    <row r="47" spans="1:6">
      <c r="A47" s="201" t="s">
        <v>50</v>
      </c>
      <c r="B47" s="201" t="s">
        <v>28</v>
      </c>
      <c r="C47" s="201">
        <v>87</v>
      </c>
      <c r="D47" s="201">
        <v>0</v>
      </c>
      <c r="E47" s="244" t="s">
        <v>6304</v>
      </c>
      <c r="F47" s="244" t="s">
        <v>6307</v>
      </c>
    </row>
    <row r="48" spans="1:6">
      <c r="A48" s="201" t="s">
        <v>50</v>
      </c>
      <c r="B48" s="201" t="s">
        <v>28</v>
      </c>
      <c r="C48" s="201">
        <v>89</v>
      </c>
      <c r="D48" s="201">
        <v>9</v>
      </c>
      <c r="E48" s="244" t="s">
        <v>6373</v>
      </c>
      <c r="F48" s="244"/>
    </row>
    <row r="49" spans="1:6">
      <c r="A49" s="201" t="s">
        <v>52</v>
      </c>
      <c r="B49" s="201"/>
      <c r="C49" s="201">
        <v>137</v>
      </c>
      <c r="D49" s="201">
        <v>0</v>
      </c>
      <c r="E49" s="244" t="s">
        <v>6330</v>
      </c>
      <c r="F49" s="244"/>
    </row>
    <row r="50" spans="1:6">
      <c r="A50" s="201" t="s">
        <v>52</v>
      </c>
      <c r="B50" s="201" t="s">
        <v>28</v>
      </c>
      <c r="C50" s="201">
        <v>137</v>
      </c>
      <c r="D50" s="201">
        <v>0</v>
      </c>
      <c r="E50" s="244" t="s">
        <v>6304</v>
      </c>
      <c r="F50" s="244" t="s">
        <v>6369</v>
      </c>
    </row>
    <row r="51" spans="1:6">
      <c r="A51" s="201" t="s">
        <v>52</v>
      </c>
      <c r="B51" s="201" t="s">
        <v>28</v>
      </c>
      <c r="C51" s="201">
        <v>145</v>
      </c>
      <c r="D51" s="201">
        <v>20</v>
      </c>
      <c r="E51" s="244" t="s">
        <v>5434</v>
      </c>
      <c r="F51" s="244"/>
    </row>
    <row r="52" spans="1:6">
      <c r="A52" s="201" t="s">
        <v>54</v>
      </c>
      <c r="B52" s="201" t="s">
        <v>21</v>
      </c>
      <c r="C52" s="201">
        <v>67</v>
      </c>
      <c r="D52" s="201">
        <v>24</v>
      </c>
      <c r="E52" s="244" t="s">
        <v>6304</v>
      </c>
      <c r="F52" s="244"/>
    </row>
    <row r="53" spans="1:6">
      <c r="A53" s="201" t="s">
        <v>55</v>
      </c>
      <c r="B53" s="201" t="s">
        <v>33</v>
      </c>
      <c r="C53" s="201">
        <v>65</v>
      </c>
      <c r="D53" s="201">
        <v>0</v>
      </c>
      <c r="E53" s="244" t="s">
        <v>6304</v>
      </c>
      <c r="F53" s="244"/>
    </row>
    <row r="54" spans="1:6">
      <c r="A54" s="201" t="s">
        <v>55</v>
      </c>
      <c r="B54" s="201" t="s">
        <v>58</v>
      </c>
      <c r="C54" s="201">
        <v>66</v>
      </c>
      <c r="D54" s="201">
        <v>0</v>
      </c>
      <c r="E54" s="244" t="s">
        <v>6304</v>
      </c>
      <c r="F54" s="244"/>
    </row>
    <row r="55" spans="1:6">
      <c r="A55" s="201" t="s">
        <v>55</v>
      </c>
      <c r="B55" s="201" t="s">
        <v>35</v>
      </c>
      <c r="C55" s="201">
        <v>64</v>
      </c>
      <c r="D55" s="201">
        <v>0</v>
      </c>
      <c r="E55" s="244" t="s">
        <v>6304</v>
      </c>
      <c r="F55" s="244"/>
    </row>
    <row r="56" spans="1:6">
      <c r="A56" s="201" t="s">
        <v>55</v>
      </c>
      <c r="B56" s="201" t="s">
        <v>36</v>
      </c>
      <c r="C56" s="201">
        <v>34</v>
      </c>
      <c r="D56" s="201">
        <v>0</v>
      </c>
      <c r="E56" s="244" t="s">
        <v>6304</v>
      </c>
      <c r="F56" s="244"/>
    </row>
    <row r="57" spans="1:6">
      <c r="A57" s="201" t="s">
        <v>55</v>
      </c>
      <c r="B57" s="201" t="s">
        <v>38</v>
      </c>
      <c r="C57" s="201">
        <v>55</v>
      </c>
      <c r="D57" s="201">
        <v>0</v>
      </c>
      <c r="E57" s="244" t="s">
        <v>6304</v>
      </c>
      <c r="F57" s="244"/>
    </row>
    <row r="58" spans="1:6">
      <c r="A58" s="201" t="s">
        <v>55</v>
      </c>
      <c r="B58" s="201" t="s">
        <v>40</v>
      </c>
      <c r="C58" s="201">
        <v>50</v>
      </c>
      <c r="D58" s="201">
        <v>0</v>
      </c>
      <c r="E58" s="244" t="s">
        <v>6304</v>
      </c>
      <c r="F58" s="244"/>
    </row>
    <row r="59" spans="1:6">
      <c r="A59" s="201" t="s">
        <v>55</v>
      </c>
      <c r="B59" s="201" t="s">
        <v>42</v>
      </c>
      <c r="C59" s="201">
        <v>58</v>
      </c>
      <c r="D59" s="201">
        <v>0</v>
      </c>
      <c r="E59" s="244" t="s">
        <v>6304</v>
      </c>
      <c r="F59" s="244"/>
    </row>
    <row r="60" spans="1:6">
      <c r="A60" s="201" t="s">
        <v>55</v>
      </c>
      <c r="B60" s="201" t="s">
        <v>44</v>
      </c>
      <c r="C60" s="201">
        <v>49</v>
      </c>
      <c r="D60" s="201">
        <v>0</v>
      </c>
      <c r="E60" s="244" t="s">
        <v>6304</v>
      </c>
      <c r="F60" s="244"/>
    </row>
    <row r="61" spans="1:6">
      <c r="A61" s="201" t="s">
        <v>55</v>
      </c>
      <c r="B61" s="201" t="s">
        <v>56</v>
      </c>
      <c r="C61" s="201">
        <v>54</v>
      </c>
      <c r="D61" s="201">
        <v>0</v>
      </c>
      <c r="E61" s="244" t="s">
        <v>6304</v>
      </c>
      <c r="F61" s="244"/>
    </row>
    <row r="62" spans="1:6">
      <c r="A62" s="201" t="s">
        <v>55</v>
      </c>
      <c r="B62" s="201" t="s">
        <v>57</v>
      </c>
      <c r="C62" s="201">
        <v>53</v>
      </c>
      <c r="D62" s="201">
        <v>0</v>
      </c>
      <c r="E62" s="244" t="s">
        <v>6304</v>
      </c>
      <c r="F62" s="244"/>
    </row>
    <row r="63" spans="1:6">
      <c r="A63" s="201" t="s">
        <v>55</v>
      </c>
      <c r="B63" s="201" t="s">
        <v>46</v>
      </c>
      <c r="C63" s="201">
        <v>0</v>
      </c>
      <c r="D63" s="201">
        <v>125</v>
      </c>
      <c r="E63" s="244" t="s">
        <v>6304</v>
      </c>
      <c r="F63" s="244"/>
    </row>
    <row r="64" spans="1:6">
      <c r="A64" s="201" t="s">
        <v>59</v>
      </c>
      <c r="B64" s="201" t="s">
        <v>33</v>
      </c>
      <c r="C64" s="201">
        <v>37</v>
      </c>
      <c r="D64" s="201">
        <v>0</v>
      </c>
      <c r="E64" s="244" t="s">
        <v>6306</v>
      </c>
      <c r="F64" s="244"/>
    </row>
    <row r="65" spans="1:6">
      <c r="A65" s="201" t="s">
        <v>59</v>
      </c>
      <c r="B65" s="201" t="s">
        <v>58</v>
      </c>
      <c r="C65" s="201">
        <v>38</v>
      </c>
      <c r="D65" s="201">
        <v>0</v>
      </c>
      <c r="E65" s="244" t="s">
        <v>6306</v>
      </c>
      <c r="F65" s="244"/>
    </row>
    <row r="66" spans="1:6">
      <c r="A66" s="201" t="s">
        <v>59</v>
      </c>
      <c r="B66" s="201" t="s">
        <v>35</v>
      </c>
      <c r="C66" s="201">
        <v>34</v>
      </c>
      <c r="D66" s="201">
        <v>0</v>
      </c>
      <c r="E66" s="244" t="s">
        <v>6306</v>
      </c>
      <c r="F66" s="244"/>
    </row>
    <row r="67" spans="1:6">
      <c r="A67" s="201" t="s">
        <v>59</v>
      </c>
      <c r="B67" s="201" t="s">
        <v>36</v>
      </c>
      <c r="C67" s="201">
        <v>26</v>
      </c>
      <c r="D67" s="201">
        <v>0</v>
      </c>
      <c r="E67" s="244" t="s">
        <v>6306</v>
      </c>
      <c r="F67" s="244"/>
    </row>
    <row r="68" spans="1:6">
      <c r="A68" s="201" t="s">
        <v>59</v>
      </c>
      <c r="B68" s="201" t="s">
        <v>38</v>
      </c>
      <c r="C68" s="201">
        <v>26</v>
      </c>
      <c r="D68" s="201">
        <v>0</v>
      </c>
      <c r="E68" s="244" t="s">
        <v>6306</v>
      </c>
      <c r="F68" s="244"/>
    </row>
    <row r="69" spans="1:6">
      <c r="A69" s="201" t="s">
        <v>59</v>
      </c>
      <c r="B69" s="201" t="s">
        <v>40</v>
      </c>
      <c r="C69" s="201">
        <v>38</v>
      </c>
      <c r="D69" s="201">
        <v>0</v>
      </c>
      <c r="E69" s="244" t="s">
        <v>6306</v>
      </c>
      <c r="F69" s="244"/>
    </row>
    <row r="70" spans="1:6">
      <c r="A70" s="201" t="s">
        <v>59</v>
      </c>
      <c r="B70" s="201" t="s">
        <v>42</v>
      </c>
      <c r="C70" s="201">
        <v>35</v>
      </c>
      <c r="D70" s="201">
        <v>0</v>
      </c>
      <c r="E70" s="244" t="s">
        <v>6306</v>
      </c>
      <c r="F70" s="244"/>
    </row>
    <row r="71" spans="1:6">
      <c r="A71" s="201" t="s">
        <v>59</v>
      </c>
      <c r="B71" s="201" t="s">
        <v>44</v>
      </c>
      <c r="C71" s="201">
        <v>31</v>
      </c>
      <c r="D71" s="201">
        <v>0</v>
      </c>
      <c r="E71" s="244" t="s">
        <v>6306</v>
      </c>
      <c r="F71" s="244"/>
    </row>
    <row r="72" spans="1:6">
      <c r="A72" s="201" t="s">
        <v>59</v>
      </c>
      <c r="B72" s="201" t="s">
        <v>56</v>
      </c>
      <c r="C72" s="201">
        <v>41</v>
      </c>
      <c r="D72" s="201">
        <v>0</v>
      </c>
      <c r="E72" s="244" t="s">
        <v>6306</v>
      </c>
      <c r="F72" s="244"/>
    </row>
    <row r="73" spans="1:6">
      <c r="A73" s="201" t="s">
        <v>59</v>
      </c>
      <c r="B73" s="201" t="s">
        <v>57</v>
      </c>
      <c r="C73" s="201">
        <v>39</v>
      </c>
      <c r="D73" s="201">
        <v>0</v>
      </c>
      <c r="E73" s="244" t="s">
        <v>6306</v>
      </c>
      <c r="F73" s="244"/>
    </row>
    <row r="74" spans="1:6">
      <c r="A74" s="201" t="s">
        <v>59</v>
      </c>
      <c r="B74" s="201" t="s">
        <v>46</v>
      </c>
      <c r="C74" s="201">
        <v>0</v>
      </c>
      <c r="D74" s="201">
        <v>83</v>
      </c>
      <c r="E74" s="244" t="s">
        <v>6306</v>
      </c>
      <c r="F74" s="244"/>
    </row>
    <row r="75" spans="1:6">
      <c r="A75" s="201" t="s">
        <v>60</v>
      </c>
      <c r="B75" s="201" t="s">
        <v>10</v>
      </c>
      <c r="C75" s="201">
        <v>22</v>
      </c>
      <c r="D75" s="201">
        <v>4</v>
      </c>
      <c r="E75" s="244" t="s">
        <v>6308</v>
      </c>
      <c r="F75" s="244" t="s">
        <v>5452</v>
      </c>
    </row>
    <row r="76" spans="1:6">
      <c r="A76" s="201" t="s">
        <v>60</v>
      </c>
      <c r="B76" s="201" t="s">
        <v>10</v>
      </c>
      <c r="C76" s="201">
        <v>22</v>
      </c>
      <c r="D76" s="201">
        <v>4</v>
      </c>
      <c r="E76" s="244" t="s">
        <v>5457</v>
      </c>
      <c r="F76" s="244"/>
    </row>
    <row r="77" spans="1:6">
      <c r="A77" s="201" t="s">
        <v>60</v>
      </c>
      <c r="B77" s="201" t="s">
        <v>21</v>
      </c>
      <c r="C77" s="201">
        <v>30</v>
      </c>
      <c r="D77" s="201">
        <v>20</v>
      </c>
      <c r="E77" s="244" t="s">
        <v>6337</v>
      </c>
      <c r="F77" s="244" t="s">
        <v>6315</v>
      </c>
    </row>
    <row r="78" spans="1:6">
      <c r="A78" s="201" t="s">
        <v>60</v>
      </c>
      <c r="B78" s="201" t="s">
        <v>21</v>
      </c>
      <c r="C78" s="201">
        <v>0</v>
      </c>
      <c r="D78" s="201">
        <v>0</v>
      </c>
      <c r="E78" s="244" t="s">
        <v>6304</v>
      </c>
      <c r="F78" s="244" t="s">
        <v>5452</v>
      </c>
    </row>
    <row r="79" spans="1:6">
      <c r="A79" s="201" t="s">
        <v>60</v>
      </c>
      <c r="B79" s="201" t="s">
        <v>21</v>
      </c>
      <c r="C79" s="201">
        <v>0</v>
      </c>
      <c r="D79" s="201">
        <v>0</v>
      </c>
      <c r="E79" s="244" t="s">
        <v>5457</v>
      </c>
      <c r="F79" s="244"/>
    </row>
    <row r="80" spans="1:6">
      <c r="A80" s="201" t="s">
        <v>60</v>
      </c>
      <c r="B80" s="201" t="s">
        <v>61</v>
      </c>
      <c r="C80" s="201">
        <v>20</v>
      </c>
      <c r="D80" s="201">
        <v>4</v>
      </c>
      <c r="E80" s="244" t="s">
        <v>6308</v>
      </c>
      <c r="F80" s="244" t="s">
        <v>5452</v>
      </c>
    </row>
    <row r="81" spans="1:6">
      <c r="A81" s="201" t="s">
        <v>60</v>
      </c>
      <c r="B81" s="201" t="s">
        <v>61</v>
      </c>
      <c r="C81" s="201">
        <v>19</v>
      </c>
      <c r="D81" s="201">
        <v>4</v>
      </c>
      <c r="E81" s="244" t="s">
        <v>5457</v>
      </c>
      <c r="F81" s="244"/>
    </row>
    <row r="82" spans="1:6">
      <c r="A82" s="201" t="s">
        <v>60</v>
      </c>
      <c r="B82" s="201" t="s">
        <v>63</v>
      </c>
      <c r="C82" s="201">
        <v>16</v>
      </c>
      <c r="D82" s="201">
        <v>4</v>
      </c>
      <c r="E82" s="244" t="s">
        <v>6308</v>
      </c>
      <c r="F82" s="244" t="s">
        <v>5452</v>
      </c>
    </row>
    <row r="83" spans="1:6">
      <c r="A83" s="201" t="s">
        <v>60</v>
      </c>
      <c r="B83" s="201" t="s">
        <v>63</v>
      </c>
      <c r="C83" s="201">
        <v>16</v>
      </c>
      <c r="D83" s="201">
        <v>4</v>
      </c>
      <c r="E83" s="244" t="s">
        <v>5457</v>
      </c>
      <c r="F83" s="244"/>
    </row>
    <row r="84" spans="1:6">
      <c r="A84" s="201" t="s">
        <v>60</v>
      </c>
      <c r="B84" s="201" t="s">
        <v>65</v>
      </c>
      <c r="C84" s="201">
        <v>13</v>
      </c>
      <c r="D84" s="201">
        <v>4</v>
      </c>
      <c r="E84" s="244" t="s">
        <v>6308</v>
      </c>
      <c r="F84" s="244" t="s">
        <v>5452</v>
      </c>
    </row>
    <row r="85" spans="1:6">
      <c r="A85" s="201" t="s">
        <v>60</v>
      </c>
      <c r="B85" s="201" t="s">
        <v>65</v>
      </c>
      <c r="C85" s="201">
        <v>13</v>
      </c>
      <c r="D85" s="201">
        <v>4</v>
      </c>
      <c r="E85" s="244" t="s">
        <v>5457</v>
      </c>
      <c r="F85" s="244"/>
    </row>
    <row r="86" spans="1:6">
      <c r="A86" s="201" t="s">
        <v>60</v>
      </c>
      <c r="B86" s="201" t="s">
        <v>66</v>
      </c>
      <c r="C86" s="201">
        <v>0</v>
      </c>
      <c r="D86" s="201">
        <v>5</v>
      </c>
      <c r="E86" s="244" t="s">
        <v>6308</v>
      </c>
      <c r="F86" s="244" t="s">
        <v>5452</v>
      </c>
    </row>
    <row r="87" spans="1:6">
      <c r="A87" s="201" t="s">
        <v>60</v>
      </c>
      <c r="B87" s="201" t="s">
        <v>66</v>
      </c>
      <c r="C87" s="201">
        <v>0</v>
      </c>
      <c r="D87" s="201">
        <v>5</v>
      </c>
      <c r="E87" s="244" t="s">
        <v>5457</v>
      </c>
      <c r="F87" s="244"/>
    </row>
    <row r="88" spans="1:6">
      <c r="A88" s="201" t="s">
        <v>67</v>
      </c>
      <c r="B88" s="201" t="s">
        <v>28</v>
      </c>
      <c r="C88" s="201">
        <v>120</v>
      </c>
      <c r="D88" s="201">
        <v>0</v>
      </c>
      <c r="E88" s="244" t="s">
        <v>6304</v>
      </c>
      <c r="F88" s="244"/>
    </row>
    <row r="89" spans="1:6">
      <c r="A89" s="201" t="s">
        <v>68</v>
      </c>
      <c r="B89" s="201" t="s">
        <v>28</v>
      </c>
      <c r="C89" s="201">
        <v>103</v>
      </c>
      <c r="D89" s="201">
        <v>0</v>
      </c>
      <c r="E89" s="244" t="s">
        <v>6304</v>
      </c>
      <c r="F89" s="244" t="s">
        <v>5452</v>
      </c>
    </row>
    <row r="90" spans="1:6">
      <c r="A90" s="201" t="s">
        <v>68</v>
      </c>
      <c r="B90" s="201" t="s">
        <v>28</v>
      </c>
      <c r="C90" s="201">
        <v>113</v>
      </c>
      <c r="D90" s="201">
        <v>0</v>
      </c>
      <c r="E90" s="244" t="s">
        <v>5457</v>
      </c>
      <c r="F90" s="244"/>
    </row>
    <row r="91" spans="1:6">
      <c r="A91" s="201" t="s">
        <v>70</v>
      </c>
      <c r="B91" s="201" t="s">
        <v>33</v>
      </c>
      <c r="C91" s="201">
        <v>34</v>
      </c>
      <c r="D91" s="201">
        <v>0</v>
      </c>
      <c r="E91" s="244" t="s">
        <v>6306</v>
      </c>
      <c r="F91" s="244"/>
    </row>
    <row r="92" spans="1:6">
      <c r="A92" s="201" t="s">
        <v>70</v>
      </c>
      <c r="B92" s="201" t="s">
        <v>58</v>
      </c>
      <c r="C92" s="201">
        <v>41</v>
      </c>
      <c r="D92" s="201">
        <v>0</v>
      </c>
      <c r="E92" s="244" t="s">
        <v>6306</v>
      </c>
      <c r="F92" s="244"/>
    </row>
    <row r="93" spans="1:6">
      <c r="A93" s="201" t="s">
        <v>70</v>
      </c>
      <c r="B93" s="201" t="s">
        <v>35</v>
      </c>
      <c r="C93" s="201">
        <v>35</v>
      </c>
      <c r="D93" s="201">
        <v>0</v>
      </c>
      <c r="E93" s="244" t="s">
        <v>6306</v>
      </c>
      <c r="F93" s="244"/>
    </row>
    <row r="94" spans="1:6">
      <c r="A94" s="201" t="s">
        <v>70</v>
      </c>
      <c r="B94" s="201" t="s">
        <v>36</v>
      </c>
      <c r="C94" s="201">
        <v>45</v>
      </c>
      <c r="D94" s="201">
        <v>0</v>
      </c>
      <c r="E94" s="244" t="s">
        <v>6306</v>
      </c>
      <c r="F94" s="244"/>
    </row>
    <row r="95" spans="1:6">
      <c r="A95" s="201" t="s">
        <v>70</v>
      </c>
      <c r="B95" s="201" t="s">
        <v>38</v>
      </c>
      <c r="C95" s="201">
        <v>29</v>
      </c>
      <c r="D95" s="201">
        <v>0</v>
      </c>
      <c r="E95" s="244" t="s">
        <v>6306</v>
      </c>
      <c r="F95" s="244"/>
    </row>
    <row r="96" spans="1:6">
      <c r="A96" s="201" t="s">
        <v>70</v>
      </c>
      <c r="B96" s="201" t="s">
        <v>40</v>
      </c>
      <c r="C96" s="201">
        <v>37</v>
      </c>
      <c r="D96" s="201">
        <v>0</v>
      </c>
      <c r="E96" s="244" t="s">
        <v>6306</v>
      </c>
      <c r="F96" s="244"/>
    </row>
    <row r="97" spans="1:6">
      <c r="A97" s="201" t="s">
        <v>70</v>
      </c>
      <c r="B97" s="201" t="s">
        <v>42</v>
      </c>
      <c r="C97" s="201">
        <v>43</v>
      </c>
      <c r="D97" s="201">
        <v>0</v>
      </c>
      <c r="E97" s="244" t="s">
        <v>6306</v>
      </c>
      <c r="F97" s="244"/>
    </row>
    <row r="98" spans="1:6">
      <c r="A98" s="201" t="s">
        <v>70</v>
      </c>
      <c r="B98" s="201" t="s">
        <v>44</v>
      </c>
      <c r="C98" s="201">
        <v>40</v>
      </c>
      <c r="D98" s="201">
        <v>0</v>
      </c>
      <c r="E98" s="244" t="s">
        <v>6306</v>
      </c>
      <c r="F98" s="244"/>
    </row>
    <row r="99" spans="1:6">
      <c r="A99" s="201" t="s">
        <v>70</v>
      </c>
      <c r="B99" s="201" t="s">
        <v>56</v>
      </c>
      <c r="C99" s="201">
        <v>39</v>
      </c>
      <c r="D99" s="201">
        <v>0</v>
      </c>
      <c r="E99" s="244" t="s">
        <v>6306</v>
      </c>
      <c r="F99" s="244"/>
    </row>
    <row r="100" spans="1:6">
      <c r="A100" s="201" t="s">
        <v>70</v>
      </c>
      <c r="B100" s="201" t="s">
        <v>57</v>
      </c>
      <c r="C100" s="201">
        <v>38</v>
      </c>
      <c r="D100" s="201">
        <v>0</v>
      </c>
      <c r="E100" s="244" t="s">
        <v>6306</v>
      </c>
      <c r="F100" s="244"/>
    </row>
    <row r="101" spans="1:6">
      <c r="A101" s="201" t="s">
        <v>70</v>
      </c>
      <c r="B101" s="201" t="s">
        <v>46</v>
      </c>
      <c r="C101" s="201">
        <v>0</v>
      </c>
      <c r="D101" s="201">
        <v>91</v>
      </c>
      <c r="E101" s="244" t="s">
        <v>6306</v>
      </c>
      <c r="F101" s="244"/>
    </row>
    <row r="102" spans="1:6">
      <c r="A102" s="201" t="s">
        <v>71</v>
      </c>
      <c r="B102" s="201" t="s">
        <v>21</v>
      </c>
      <c r="C102" s="201">
        <v>0</v>
      </c>
      <c r="D102" s="201">
        <v>0</v>
      </c>
      <c r="E102" s="244" t="s">
        <v>5434</v>
      </c>
      <c r="F102" s="244"/>
    </row>
    <row r="103" spans="1:6">
      <c r="A103" s="201" t="s">
        <v>71</v>
      </c>
      <c r="B103" s="201" t="s">
        <v>28</v>
      </c>
      <c r="C103" s="201">
        <v>130</v>
      </c>
      <c r="D103" s="201">
        <v>0</v>
      </c>
      <c r="E103" s="244" t="s">
        <v>6304</v>
      </c>
      <c r="F103" s="244" t="s">
        <v>6447</v>
      </c>
    </row>
    <row r="104" spans="1:6">
      <c r="A104" s="201" t="s">
        <v>71</v>
      </c>
      <c r="B104" s="201" t="s">
        <v>28</v>
      </c>
      <c r="C104" s="201">
        <v>140</v>
      </c>
      <c r="D104" s="201">
        <v>0</v>
      </c>
      <c r="E104" s="244" t="s">
        <v>6307</v>
      </c>
      <c r="F104" s="244" t="s">
        <v>6369</v>
      </c>
    </row>
    <row r="105" spans="1:6">
      <c r="A105" s="201" t="s">
        <v>71</v>
      </c>
      <c r="B105" s="201" t="s">
        <v>28</v>
      </c>
      <c r="C105" s="201">
        <v>152</v>
      </c>
      <c r="D105" s="201">
        <v>0</v>
      </c>
      <c r="E105" s="244" t="s">
        <v>5434</v>
      </c>
      <c r="F105" s="244"/>
    </row>
    <row r="106" spans="1:6">
      <c r="A106" s="201" t="s">
        <v>72</v>
      </c>
      <c r="B106" s="201" t="s">
        <v>33</v>
      </c>
      <c r="C106" s="201">
        <v>41</v>
      </c>
      <c r="D106" s="201">
        <v>0</v>
      </c>
      <c r="E106" s="244" t="s">
        <v>6306</v>
      </c>
      <c r="F106" s="244"/>
    </row>
    <row r="107" spans="1:6">
      <c r="A107" s="201" t="s">
        <v>72</v>
      </c>
      <c r="B107" s="201" t="s">
        <v>58</v>
      </c>
      <c r="C107" s="201">
        <v>44</v>
      </c>
      <c r="D107" s="201">
        <v>0</v>
      </c>
      <c r="E107" s="244" t="s">
        <v>6306</v>
      </c>
      <c r="F107" s="244"/>
    </row>
    <row r="108" spans="1:6">
      <c r="A108" s="201" t="s">
        <v>72</v>
      </c>
      <c r="B108" s="201" t="s">
        <v>35</v>
      </c>
      <c r="C108" s="201">
        <v>41</v>
      </c>
      <c r="D108" s="201">
        <v>0</v>
      </c>
      <c r="E108" s="244" t="s">
        <v>6306</v>
      </c>
      <c r="F108" s="244"/>
    </row>
    <row r="109" spans="1:6">
      <c r="A109" s="201" t="s">
        <v>72</v>
      </c>
      <c r="B109" s="201" t="s">
        <v>36</v>
      </c>
      <c r="C109" s="201">
        <v>39</v>
      </c>
      <c r="D109" s="201">
        <v>0</v>
      </c>
      <c r="E109" s="244" t="s">
        <v>6306</v>
      </c>
      <c r="F109" s="244"/>
    </row>
    <row r="110" spans="1:6">
      <c r="A110" s="201" t="s">
        <v>72</v>
      </c>
      <c r="B110" s="201" t="s">
        <v>38</v>
      </c>
      <c r="C110" s="201">
        <v>39</v>
      </c>
      <c r="D110" s="201">
        <v>0</v>
      </c>
      <c r="E110" s="244" t="s">
        <v>6306</v>
      </c>
      <c r="F110" s="244"/>
    </row>
    <row r="111" spans="1:6">
      <c r="A111" s="201" t="s">
        <v>72</v>
      </c>
      <c r="B111" s="201" t="s">
        <v>40</v>
      </c>
      <c r="C111" s="201">
        <v>52</v>
      </c>
      <c r="D111" s="201">
        <v>0</v>
      </c>
      <c r="E111" s="244" t="s">
        <v>6306</v>
      </c>
      <c r="F111" s="244"/>
    </row>
    <row r="112" spans="1:6">
      <c r="A112" s="201" t="s">
        <v>72</v>
      </c>
      <c r="B112" s="201" t="s">
        <v>42</v>
      </c>
      <c r="C112" s="201">
        <v>38</v>
      </c>
      <c r="D112" s="201">
        <v>0</v>
      </c>
      <c r="E112" s="244" t="s">
        <v>6306</v>
      </c>
      <c r="F112" s="244"/>
    </row>
    <row r="113" spans="1:6">
      <c r="A113" s="201" t="s">
        <v>72</v>
      </c>
      <c r="B113" s="201" t="s">
        <v>44</v>
      </c>
      <c r="C113" s="201">
        <v>40</v>
      </c>
      <c r="D113" s="201">
        <v>0</v>
      </c>
      <c r="E113" s="244" t="s">
        <v>6306</v>
      </c>
      <c r="F113" s="244"/>
    </row>
    <row r="114" spans="1:6">
      <c r="A114" s="201" t="s">
        <v>72</v>
      </c>
      <c r="B114" s="201" t="s">
        <v>56</v>
      </c>
      <c r="C114" s="201">
        <v>38</v>
      </c>
      <c r="D114" s="201">
        <v>0</v>
      </c>
      <c r="E114" s="244" t="s">
        <v>6306</v>
      </c>
      <c r="F114" s="244"/>
    </row>
    <row r="115" spans="1:6">
      <c r="A115" s="201" t="s">
        <v>72</v>
      </c>
      <c r="B115" s="201" t="s">
        <v>57</v>
      </c>
      <c r="C115" s="201">
        <v>34</v>
      </c>
      <c r="D115" s="201">
        <v>0</v>
      </c>
      <c r="E115" s="244" t="s">
        <v>6306</v>
      </c>
      <c r="F115" s="244"/>
    </row>
    <row r="116" spans="1:6">
      <c r="A116" s="201" t="s">
        <v>72</v>
      </c>
      <c r="B116" s="201" t="s">
        <v>46</v>
      </c>
      <c r="C116" s="201">
        <v>0</v>
      </c>
      <c r="D116" s="201">
        <v>85</v>
      </c>
      <c r="E116" s="244" t="s">
        <v>6306</v>
      </c>
      <c r="F116" s="244"/>
    </row>
    <row r="117" spans="1:6">
      <c r="A117" s="201" t="s">
        <v>73</v>
      </c>
      <c r="B117" s="201" t="s">
        <v>21</v>
      </c>
      <c r="C117" s="201">
        <v>78</v>
      </c>
      <c r="D117" s="201">
        <v>27</v>
      </c>
      <c r="E117" s="244" t="s">
        <v>6339</v>
      </c>
      <c r="F117" s="244" t="s">
        <v>6448</v>
      </c>
    </row>
    <row r="118" spans="1:6">
      <c r="A118" s="201" t="s">
        <v>73</v>
      </c>
      <c r="B118" s="201" t="s">
        <v>21</v>
      </c>
      <c r="C118" s="201">
        <v>29</v>
      </c>
      <c r="D118" s="201">
        <v>14</v>
      </c>
      <c r="E118" s="244" t="s">
        <v>6348</v>
      </c>
      <c r="F118" s="244" t="s">
        <v>6449</v>
      </c>
    </row>
    <row r="119" spans="1:6">
      <c r="A119" s="201" t="s">
        <v>73</v>
      </c>
      <c r="B119" s="201" t="s">
        <v>21</v>
      </c>
      <c r="C119" s="201">
        <v>30</v>
      </c>
      <c r="D119" s="201">
        <v>14</v>
      </c>
      <c r="E119" s="244" t="s">
        <v>6343</v>
      </c>
      <c r="F119" s="244" t="s">
        <v>6366</v>
      </c>
    </row>
    <row r="120" spans="1:6">
      <c r="A120" s="201" t="s">
        <v>73</v>
      </c>
      <c r="B120" s="201" t="s">
        <v>21</v>
      </c>
      <c r="C120" s="201">
        <v>0</v>
      </c>
      <c r="D120" s="201">
        <v>0</v>
      </c>
      <c r="E120" s="244" t="s">
        <v>6317</v>
      </c>
      <c r="F120" s="244" t="s">
        <v>6450</v>
      </c>
    </row>
    <row r="121" spans="1:6">
      <c r="A121" s="201" t="s">
        <v>73</v>
      </c>
      <c r="B121" s="201" t="s">
        <v>21</v>
      </c>
      <c r="C121" s="201">
        <v>76</v>
      </c>
      <c r="D121" s="201">
        <v>25</v>
      </c>
      <c r="E121" s="244" t="s">
        <v>6340</v>
      </c>
      <c r="F121" s="244" t="s">
        <v>6451</v>
      </c>
    </row>
    <row r="122" spans="1:6">
      <c r="A122" s="201" t="s">
        <v>73</v>
      </c>
      <c r="B122" s="201" t="s">
        <v>21</v>
      </c>
      <c r="C122" s="201">
        <v>75</v>
      </c>
      <c r="D122" s="201">
        <v>24</v>
      </c>
      <c r="E122" s="244" t="s">
        <v>6341</v>
      </c>
      <c r="F122" s="244" t="s">
        <v>6452</v>
      </c>
    </row>
    <row r="123" spans="1:6">
      <c r="A123" s="201" t="s">
        <v>73</v>
      </c>
      <c r="B123" s="201" t="s">
        <v>21</v>
      </c>
      <c r="C123" s="201">
        <v>71</v>
      </c>
      <c r="D123" s="201">
        <v>17</v>
      </c>
      <c r="E123" s="244" t="s">
        <v>6342</v>
      </c>
      <c r="F123" s="244" t="s">
        <v>6453</v>
      </c>
    </row>
    <row r="124" spans="1:6">
      <c r="A124" s="201" t="s">
        <v>73</v>
      </c>
      <c r="B124" s="201" t="s">
        <v>21</v>
      </c>
      <c r="C124" s="201">
        <v>9</v>
      </c>
      <c r="D124" s="201">
        <v>14</v>
      </c>
      <c r="E124" s="244" t="s">
        <v>6344</v>
      </c>
      <c r="F124" s="244" t="s">
        <v>6454</v>
      </c>
    </row>
    <row r="125" spans="1:6">
      <c r="A125" s="201" t="s">
        <v>73</v>
      </c>
      <c r="B125" s="201" t="s">
        <v>21</v>
      </c>
      <c r="C125" s="201">
        <v>11</v>
      </c>
      <c r="D125" s="201">
        <v>15</v>
      </c>
      <c r="E125" s="244" t="s">
        <v>6345</v>
      </c>
      <c r="F125" s="244" t="s">
        <v>6345</v>
      </c>
    </row>
    <row r="126" spans="1:6">
      <c r="A126" s="201" t="s">
        <v>73</v>
      </c>
      <c r="B126" s="201" t="s">
        <v>21</v>
      </c>
      <c r="C126" s="201">
        <v>9</v>
      </c>
      <c r="D126" s="201">
        <v>14</v>
      </c>
      <c r="E126" s="244" t="s">
        <v>6346</v>
      </c>
      <c r="F126" s="244" t="s">
        <v>6455</v>
      </c>
    </row>
    <row r="127" spans="1:6">
      <c r="A127" s="201" t="s">
        <v>73</v>
      </c>
      <c r="B127" s="201" t="s">
        <v>21</v>
      </c>
      <c r="C127" s="201">
        <v>0</v>
      </c>
      <c r="D127" s="201">
        <v>0</v>
      </c>
      <c r="E127" s="244" t="s">
        <v>6347</v>
      </c>
      <c r="F127" s="244" t="s">
        <v>6456</v>
      </c>
    </row>
    <row r="128" spans="1:6">
      <c r="A128" s="201" t="s">
        <v>73</v>
      </c>
      <c r="B128" s="201" t="s">
        <v>21</v>
      </c>
      <c r="C128" s="201">
        <v>69</v>
      </c>
      <c r="D128" s="201">
        <v>22</v>
      </c>
      <c r="E128" s="244" t="s">
        <v>6349</v>
      </c>
      <c r="F128" s="244" t="s">
        <v>6315</v>
      </c>
    </row>
    <row r="129" spans="1:6">
      <c r="A129" s="201" t="s">
        <v>73</v>
      </c>
      <c r="B129" s="201" t="s">
        <v>21</v>
      </c>
      <c r="C129" s="201">
        <v>70</v>
      </c>
      <c r="D129" s="201">
        <v>24</v>
      </c>
      <c r="E129" s="244" t="s">
        <v>6304</v>
      </c>
      <c r="F129" s="244" t="s">
        <v>6304</v>
      </c>
    </row>
    <row r="130" spans="1:6">
      <c r="A130" s="201" t="s">
        <v>73</v>
      </c>
      <c r="B130" s="201" t="s">
        <v>21</v>
      </c>
      <c r="C130" s="201">
        <v>0</v>
      </c>
      <c r="D130" s="201">
        <v>0</v>
      </c>
      <c r="E130" s="244" t="s">
        <v>6308</v>
      </c>
      <c r="F130" s="244"/>
    </row>
    <row r="131" spans="1:6">
      <c r="A131" s="201" t="s">
        <v>73</v>
      </c>
      <c r="B131" s="201" t="s">
        <v>61</v>
      </c>
      <c r="C131" s="201">
        <v>25</v>
      </c>
      <c r="D131" s="201">
        <v>5</v>
      </c>
      <c r="E131" s="244" t="s">
        <v>6308</v>
      </c>
      <c r="F131" s="244"/>
    </row>
    <row r="132" spans="1:6">
      <c r="A132" s="201" t="s">
        <v>73</v>
      </c>
      <c r="B132" s="201" t="s">
        <v>74</v>
      </c>
      <c r="C132" s="201">
        <v>20</v>
      </c>
      <c r="D132" s="201">
        <v>5</v>
      </c>
      <c r="E132" s="244" t="s">
        <v>6308</v>
      </c>
      <c r="F132" s="244"/>
    </row>
    <row r="133" spans="1:6">
      <c r="A133" s="201" t="s">
        <v>73</v>
      </c>
      <c r="B133" s="201" t="s">
        <v>63</v>
      </c>
      <c r="C133" s="201">
        <v>15</v>
      </c>
      <c r="D133" s="201">
        <v>5</v>
      </c>
      <c r="E133" s="244" t="s">
        <v>6308</v>
      </c>
      <c r="F133" s="244"/>
    </row>
    <row r="134" spans="1:6">
      <c r="A134" s="201" t="s">
        <v>73</v>
      </c>
      <c r="B134" s="201" t="s">
        <v>75</v>
      </c>
      <c r="C134" s="201">
        <v>17</v>
      </c>
      <c r="D134" s="201">
        <v>5</v>
      </c>
      <c r="E134" s="244" t="s">
        <v>6308</v>
      </c>
      <c r="F134" s="244"/>
    </row>
    <row r="135" spans="1:6">
      <c r="A135" s="201" t="s">
        <v>73</v>
      </c>
      <c r="B135" s="201" t="s">
        <v>77</v>
      </c>
      <c r="C135" s="201">
        <v>0</v>
      </c>
      <c r="D135" s="201">
        <v>2</v>
      </c>
      <c r="E135" s="244" t="s">
        <v>6308</v>
      </c>
      <c r="F135" s="244"/>
    </row>
    <row r="136" spans="1:6">
      <c r="A136" s="201" t="s">
        <v>73</v>
      </c>
      <c r="B136" s="201" t="s">
        <v>76</v>
      </c>
      <c r="C136" s="201">
        <v>0</v>
      </c>
      <c r="D136" s="201">
        <v>2</v>
      </c>
      <c r="E136" s="244" t="s">
        <v>6308</v>
      </c>
      <c r="F136" s="244"/>
    </row>
    <row r="137" spans="1:6">
      <c r="A137" s="201" t="s">
        <v>78</v>
      </c>
      <c r="B137" s="201" t="s">
        <v>33</v>
      </c>
      <c r="C137" s="201">
        <v>45</v>
      </c>
      <c r="D137" s="201">
        <v>0</v>
      </c>
      <c r="E137" s="244" t="s">
        <v>6306</v>
      </c>
      <c r="F137" s="244"/>
    </row>
    <row r="138" spans="1:6">
      <c r="A138" s="201" t="s">
        <v>78</v>
      </c>
      <c r="B138" s="201" t="s">
        <v>58</v>
      </c>
      <c r="C138" s="201">
        <v>26</v>
      </c>
      <c r="D138" s="201">
        <v>0</v>
      </c>
      <c r="E138" s="244" t="s">
        <v>6306</v>
      </c>
      <c r="F138" s="244"/>
    </row>
    <row r="139" spans="1:6">
      <c r="A139" s="201" t="s">
        <v>78</v>
      </c>
      <c r="B139" s="201" t="s">
        <v>35</v>
      </c>
      <c r="C139" s="201">
        <v>57</v>
      </c>
      <c r="D139" s="201">
        <v>0</v>
      </c>
      <c r="E139" s="244" t="s">
        <v>6306</v>
      </c>
      <c r="F139" s="244"/>
    </row>
    <row r="140" spans="1:6">
      <c r="A140" s="201" t="s">
        <v>78</v>
      </c>
      <c r="B140" s="201" t="s">
        <v>36</v>
      </c>
      <c r="C140" s="201">
        <v>59</v>
      </c>
      <c r="D140" s="201">
        <v>0</v>
      </c>
      <c r="E140" s="244" t="s">
        <v>6306</v>
      </c>
      <c r="F140" s="244"/>
    </row>
    <row r="141" spans="1:6">
      <c r="A141" s="201" t="s">
        <v>78</v>
      </c>
      <c r="B141" s="201" t="s">
        <v>38</v>
      </c>
      <c r="C141" s="201">
        <v>63</v>
      </c>
      <c r="D141" s="201">
        <v>0</v>
      </c>
      <c r="E141" s="244" t="s">
        <v>6306</v>
      </c>
      <c r="F141" s="244"/>
    </row>
    <row r="142" spans="1:6">
      <c r="A142" s="201" t="s">
        <v>78</v>
      </c>
      <c r="B142" s="201" t="s">
        <v>40</v>
      </c>
      <c r="C142" s="201">
        <v>65</v>
      </c>
      <c r="D142" s="201">
        <v>0</v>
      </c>
      <c r="E142" s="244" t="s">
        <v>6306</v>
      </c>
      <c r="F142" s="244"/>
    </row>
    <row r="143" spans="1:6">
      <c r="A143" s="201" t="s">
        <v>78</v>
      </c>
      <c r="B143" s="201" t="s">
        <v>42</v>
      </c>
      <c r="C143" s="201">
        <v>57</v>
      </c>
      <c r="D143" s="201">
        <v>0</v>
      </c>
      <c r="E143" s="244" t="s">
        <v>6306</v>
      </c>
      <c r="F143" s="244"/>
    </row>
    <row r="144" spans="1:6">
      <c r="A144" s="201" t="s">
        <v>78</v>
      </c>
      <c r="B144" s="201" t="s">
        <v>44</v>
      </c>
      <c r="C144" s="201">
        <v>56</v>
      </c>
      <c r="D144" s="201">
        <v>0</v>
      </c>
      <c r="E144" s="244" t="s">
        <v>6306</v>
      </c>
      <c r="F144" s="244"/>
    </row>
    <row r="145" spans="1:6">
      <c r="A145" s="201" t="s">
        <v>78</v>
      </c>
      <c r="B145" s="201" t="s">
        <v>56</v>
      </c>
      <c r="C145" s="201">
        <v>39</v>
      </c>
      <c r="D145" s="201">
        <v>0</v>
      </c>
      <c r="E145" s="244" t="s">
        <v>6306</v>
      </c>
      <c r="F145" s="244"/>
    </row>
    <row r="146" spans="1:6">
      <c r="A146" s="201" t="s">
        <v>78</v>
      </c>
      <c r="B146" s="201" t="s">
        <v>57</v>
      </c>
      <c r="C146" s="201">
        <v>53</v>
      </c>
      <c r="D146" s="201">
        <v>0</v>
      </c>
      <c r="E146" s="244" t="s">
        <v>6306</v>
      </c>
      <c r="F146" s="244"/>
    </row>
    <row r="147" spans="1:6">
      <c r="A147" s="201" t="s">
        <v>78</v>
      </c>
      <c r="B147" s="201" t="s">
        <v>46</v>
      </c>
      <c r="C147" s="201">
        <v>0</v>
      </c>
      <c r="D147" s="201">
        <v>100</v>
      </c>
      <c r="E147" s="244" t="s">
        <v>6306</v>
      </c>
      <c r="F147" s="244"/>
    </row>
    <row r="148" spans="1:6">
      <c r="A148" s="201" t="s">
        <v>79</v>
      </c>
      <c r="B148" s="201" t="s">
        <v>28</v>
      </c>
      <c r="C148" s="201">
        <v>142</v>
      </c>
      <c r="D148" s="201">
        <v>0</v>
      </c>
      <c r="E148" s="244" t="s">
        <v>6304</v>
      </c>
      <c r="F148" s="244" t="s">
        <v>6307</v>
      </c>
    </row>
    <row r="149" spans="1:6">
      <c r="A149" s="201" t="s">
        <v>79</v>
      </c>
      <c r="B149" s="201" t="s">
        <v>28</v>
      </c>
      <c r="C149" s="201">
        <v>164</v>
      </c>
      <c r="D149" s="201">
        <v>0</v>
      </c>
      <c r="E149" s="244" t="s">
        <v>6373</v>
      </c>
      <c r="F149" s="244"/>
    </row>
    <row r="150" spans="1:6">
      <c r="A150" s="201" t="s">
        <v>81</v>
      </c>
      <c r="B150" s="201" t="s">
        <v>82</v>
      </c>
      <c r="C150" s="201">
        <v>17</v>
      </c>
      <c r="D150" s="201">
        <v>4</v>
      </c>
      <c r="E150" s="244" t="s">
        <v>6304</v>
      </c>
      <c r="F150" s="244"/>
    </row>
    <row r="151" spans="1:6">
      <c r="A151" s="201" t="s">
        <v>81</v>
      </c>
      <c r="B151" s="201" t="s">
        <v>21</v>
      </c>
      <c r="C151" s="201">
        <v>66</v>
      </c>
      <c r="D151" s="201">
        <v>20</v>
      </c>
      <c r="E151" s="244" t="s">
        <v>6339</v>
      </c>
      <c r="F151" s="244" t="s">
        <v>6448</v>
      </c>
    </row>
    <row r="152" spans="1:6">
      <c r="A152" s="201" t="s">
        <v>81</v>
      </c>
      <c r="B152" s="201" t="s">
        <v>21</v>
      </c>
      <c r="C152" s="201">
        <v>16</v>
      </c>
      <c r="D152" s="201">
        <v>9</v>
      </c>
      <c r="E152" s="244" t="s">
        <v>6348</v>
      </c>
      <c r="F152" s="244" t="s">
        <v>6449</v>
      </c>
    </row>
    <row r="153" spans="1:6">
      <c r="A153" s="201" t="s">
        <v>81</v>
      </c>
      <c r="B153" s="201" t="s">
        <v>21</v>
      </c>
      <c r="C153" s="201">
        <v>30</v>
      </c>
      <c r="D153" s="201">
        <v>12</v>
      </c>
      <c r="E153" s="244" t="s">
        <v>6343</v>
      </c>
      <c r="F153" s="244" t="s">
        <v>6450</v>
      </c>
    </row>
    <row r="154" spans="1:6">
      <c r="A154" s="201" t="s">
        <v>81</v>
      </c>
      <c r="B154" s="201" t="s">
        <v>21</v>
      </c>
      <c r="C154" s="201">
        <v>63</v>
      </c>
      <c r="D154" s="201">
        <v>20</v>
      </c>
      <c r="E154" s="244" t="s">
        <v>6340</v>
      </c>
      <c r="F154" s="244" t="s">
        <v>6457</v>
      </c>
    </row>
    <row r="155" spans="1:6">
      <c r="A155" s="201" t="s">
        <v>81</v>
      </c>
      <c r="B155" s="201" t="s">
        <v>21</v>
      </c>
      <c r="C155" s="201">
        <v>0</v>
      </c>
      <c r="D155" s="201">
        <v>0</v>
      </c>
      <c r="E155" s="244" t="s">
        <v>6350</v>
      </c>
      <c r="F155" s="244" t="s">
        <v>6350</v>
      </c>
    </row>
    <row r="156" spans="1:6">
      <c r="A156" s="201" t="s">
        <v>81</v>
      </c>
      <c r="B156" s="201" t="s">
        <v>21</v>
      </c>
      <c r="C156" s="201">
        <v>63</v>
      </c>
      <c r="D156" s="201">
        <v>20</v>
      </c>
      <c r="E156" s="244" t="s">
        <v>6351</v>
      </c>
      <c r="F156" s="244" t="s">
        <v>6451</v>
      </c>
    </row>
    <row r="157" spans="1:6">
      <c r="A157" s="201" t="s">
        <v>81</v>
      </c>
      <c r="B157" s="201" t="s">
        <v>21</v>
      </c>
      <c r="C157" s="201">
        <v>60</v>
      </c>
      <c r="D157" s="201">
        <v>17</v>
      </c>
      <c r="E157" s="244" t="s">
        <v>6341</v>
      </c>
      <c r="F157" s="244" t="s">
        <v>6452</v>
      </c>
    </row>
    <row r="158" spans="1:6">
      <c r="A158" s="201" t="s">
        <v>81</v>
      </c>
      <c r="B158" s="201" t="s">
        <v>21</v>
      </c>
      <c r="C158" s="201">
        <v>58</v>
      </c>
      <c r="D158" s="201">
        <v>15</v>
      </c>
      <c r="E158" s="244" t="s">
        <v>6342</v>
      </c>
      <c r="F158" s="244" t="s">
        <v>6453</v>
      </c>
    </row>
    <row r="159" spans="1:6">
      <c r="A159" s="201" t="s">
        <v>81</v>
      </c>
      <c r="B159" s="201" t="s">
        <v>21</v>
      </c>
      <c r="C159" s="201">
        <v>0</v>
      </c>
      <c r="D159" s="201">
        <v>0</v>
      </c>
      <c r="E159" s="244" t="s">
        <v>6344</v>
      </c>
      <c r="F159" s="244" t="s">
        <v>6456</v>
      </c>
    </row>
    <row r="160" spans="1:6">
      <c r="A160" s="201" t="s">
        <v>81</v>
      </c>
      <c r="B160" s="201" t="s">
        <v>21</v>
      </c>
      <c r="C160" s="201">
        <v>45</v>
      </c>
      <c r="D160" s="201">
        <v>18</v>
      </c>
      <c r="E160" s="244" t="s">
        <v>6349</v>
      </c>
      <c r="F160" s="244" t="s">
        <v>6458</v>
      </c>
    </row>
    <row r="161" spans="1:6">
      <c r="A161" s="201" t="s">
        <v>81</v>
      </c>
      <c r="B161" s="201" t="s">
        <v>21</v>
      </c>
      <c r="C161" s="201">
        <v>0</v>
      </c>
      <c r="D161" s="201">
        <v>0</v>
      </c>
      <c r="E161" s="244" t="s">
        <v>6315</v>
      </c>
      <c r="F161" s="244" t="s">
        <v>6315</v>
      </c>
    </row>
    <row r="162" spans="1:6">
      <c r="A162" s="201" t="s">
        <v>81</v>
      </c>
      <c r="B162" s="201" t="s">
        <v>21</v>
      </c>
      <c r="C162" s="201">
        <v>0</v>
      </c>
      <c r="D162" s="201">
        <v>3</v>
      </c>
      <c r="E162" s="244" t="s">
        <v>6304</v>
      </c>
      <c r="F162" s="244"/>
    </row>
    <row r="163" spans="1:6">
      <c r="A163" s="201" t="s">
        <v>81</v>
      </c>
      <c r="B163" s="201" t="s">
        <v>83</v>
      </c>
      <c r="C163" s="201">
        <v>20</v>
      </c>
      <c r="D163" s="201">
        <v>4</v>
      </c>
      <c r="E163" s="244" t="s">
        <v>6304</v>
      </c>
      <c r="F163" s="244"/>
    </row>
    <row r="164" spans="1:6">
      <c r="A164" s="201" t="s">
        <v>81</v>
      </c>
      <c r="B164" s="201" t="s">
        <v>84</v>
      </c>
      <c r="C164" s="201">
        <v>16</v>
      </c>
      <c r="D164" s="201">
        <v>5</v>
      </c>
      <c r="E164" s="244" t="s">
        <v>6304</v>
      </c>
      <c r="F164" s="244"/>
    </row>
    <row r="165" spans="1:6">
      <c r="A165" s="201" t="s">
        <v>81</v>
      </c>
      <c r="B165" s="201" t="s">
        <v>85</v>
      </c>
      <c r="C165" s="201">
        <v>14</v>
      </c>
      <c r="D165" s="201">
        <v>5</v>
      </c>
      <c r="E165" s="244" t="s">
        <v>6304</v>
      </c>
      <c r="F165" s="244"/>
    </row>
    <row r="166" spans="1:6">
      <c r="A166" s="201" t="s">
        <v>86</v>
      </c>
      <c r="B166" s="201" t="s">
        <v>21</v>
      </c>
      <c r="C166" s="201">
        <v>152</v>
      </c>
      <c r="D166" s="201">
        <v>45</v>
      </c>
      <c r="E166" s="244" t="s">
        <v>6314</v>
      </c>
      <c r="F166" s="244" t="s">
        <v>6315</v>
      </c>
    </row>
    <row r="167" spans="1:6">
      <c r="A167" s="201" t="s">
        <v>86</v>
      </c>
      <c r="B167" s="201" t="s">
        <v>21</v>
      </c>
      <c r="C167" s="201">
        <v>125</v>
      </c>
      <c r="D167" s="201">
        <v>38</v>
      </c>
      <c r="E167" s="244" t="s">
        <v>6304</v>
      </c>
      <c r="F167" s="244" t="s">
        <v>6326</v>
      </c>
    </row>
    <row r="168" spans="1:6">
      <c r="A168" s="201" t="s">
        <v>86</v>
      </c>
      <c r="B168" s="201" t="s">
        <v>21</v>
      </c>
      <c r="C168" s="201">
        <v>137</v>
      </c>
      <c r="D168" s="201">
        <v>38</v>
      </c>
      <c r="E168" s="244" t="s">
        <v>6313</v>
      </c>
      <c r="F168" s="244" t="s">
        <v>6447</v>
      </c>
    </row>
    <row r="169" spans="1:6">
      <c r="A169" s="201" t="s">
        <v>86</v>
      </c>
      <c r="B169" s="201" t="s">
        <v>21</v>
      </c>
      <c r="C169" s="201">
        <v>144</v>
      </c>
      <c r="D169" s="201">
        <v>45</v>
      </c>
      <c r="E169" s="244" t="s">
        <v>6307</v>
      </c>
      <c r="F169" s="244" t="s">
        <v>6459</v>
      </c>
    </row>
    <row r="170" spans="1:6">
      <c r="A170" s="201" t="s">
        <v>86</v>
      </c>
      <c r="B170" s="201" t="s">
        <v>21</v>
      </c>
      <c r="C170" s="201">
        <v>0</v>
      </c>
      <c r="D170" s="201">
        <v>0</v>
      </c>
      <c r="E170" s="244" t="s">
        <v>6275</v>
      </c>
      <c r="F170" s="244"/>
    </row>
    <row r="171" spans="1:6">
      <c r="A171" s="201" t="s">
        <v>86</v>
      </c>
      <c r="B171" s="201" t="s">
        <v>3117</v>
      </c>
      <c r="C171" s="201">
        <v>16</v>
      </c>
      <c r="D171" s="201">
        <v>4</v>
      </c>
      <c r="E171" s="244" t="s">
        <v>6276</v>
      </c>
      <c r="F171" s="244"/>
    </row>
    <row r="172" spans="1:6">
      <c r="A172" s="201" t="s">
        <v>86</v>
      </c>
      <c r="B172" s="201" t="s">
        <v>2980</v>
      </c>
      <c r="C172" s="201">
        <v>128</v>
      </c>
      <c r="D172" s="201">
        <v>37</v>
      </c>
      <c r="E172" s="244" t="s">
        <v>6276</v>
      </c>
      <c r="F172" s="244"/>
    </row>
    <row r="173" spans="1:6">
      <c r="A173" s="201" t="s">
        <v>86</v>
      </c>
      <c r="B173" s="201" t="s">
        <v>2974</v>
      </c>
      <c r="C173" s="201">
        <v>14</v>
      </c>
      <c r="D173" s="201">
        <v>4</v>
      </c>
      <c r="E173" s="244" t="s">
        <v>6276</v>
      </c>
      <c r="F173" s="244"/>
    </row>
    <row r="174" spans="1:6">
      <c r="A174" s="201" t="s">
        <v>87</v>
      </c>
      <c r="B174" s="201" t="s">
        <v>88</v>
      </c>
      <c r="C174" s="201">
        <v>24</v>
      </c>
      <c r="D174" s="201">
        <v>5</v>
      </c>
      <c r="E174" s="244" t="s">
        <v>6304</v>
      </c>
      <c r="F174" s="244"/>
    </row>
    <row r="175" spans="1:6">
      <c r="A175" s="201" t="s">
        <v>87</v>
      </c>
      <c r="B175" s="201" t="s">
        <v>21</v>
      </c>
      <c r="C175" s="201">
        <v>76</v>
      </c>
      <c r="D175" s="201">
        <v>25</v>
      </c>
      <c r="E175" s="244" t="s">
        <v>6339</v>
      </c>
      <c r="F175" s="244" t="s">
        <v>6339</v>
      </c>
    </row>
    <row r="176" spans="1:6">
      <c r="A176" s="201" t="s">
        <v>87</v>
      </c>
      <c r="B176" s="201" t="s">
        <v>21</v>
      </c>
      <c r="C176" s="201">
        <v>63</v>
      </c>
      <c r="D176" s="201">
        <v>18</v>
      </c>
      <c r="E176" s="244" t="s">
        <v>6362</v>
      </c>
      <c r="F176" s="244" t="s">
        <v>6460</v>
      </c>
    </row>
    <row r="177" spans="1:6">
      <c r="A177" s="201" t="s">
        <v>87</v>
      </c>
      <c r="B177" s="201" t="s">
        <v>21</v>
      </c>
      <c r="C177" s="201">
        <v>77</v>
      </c>
      <c r="D177" s="201">
        <v>24</v>
      </c>
      <c r="E177" s="244" t="s">
        <v>6352</v>
      </c>
      <c r="F177" s="244" t="s">
        <v>6461</v>
      </c>
    </row>
    <row r="178" spans="1:6">
      <c r="A178" s="201" t="s">
        <v>87</v>
      </c>
      <c r="B178" s="201" t="s">
        <v>21</v>
      </c>
      <c r="C178" s="201">
        <v>62</v>
      </c>
      <c r="D178" s="201">
        <v>17</v>
      </c>
      <c r="E178" s="244" t="s">
        <v>6363</v>
      </c>
      <c r="F178" s="244" t="s">
        <v>6448</v>
      </c>
    </row>
    <row r="179" spans="1:6">
      <c r="A179" s="201" t="s">
        <v>87</v>
      </c>
      <c r="B179" s="201" t="s">
        <v>21</v>
      </c>
      <c r="C179" s="201">
        <v>20</v>
      </c>
      <c r="D179" s="201">
        <v>12</v>
      </c>
      <c r="E179" s="244" t="s">
        <v>6348</v>
      </c>
      <c r="F179" s="244" t="s">
        <v>6462</v>
      </c>
    </row>
    <row r="180" spans="1:6">
      <c r="A180" s="201" t="s">
        <v>87</v>
      </c>
      <c r="B180" s="201" t="s">
        <v>21</v>
      </c>
      <c r="C180" s="201">
        <v>22</v>
      </c>
      <c r="D180" s="201">
        <v>12</v>
      </c>
      <c r="E180" s="244" t="s">
        <v>6365</v>
      </c>
      <c r="F180" s="244" t="s">
        <v>6449</v>
      </c>
    </row>
    <row r="181" spans="1:6">
      <c r="A181" s="201" t="s">
        <v>87</v>
      </c>
      <c r="B181" s="201" t="s">
        <v>21</v>
      </c>
      <c r="C181" s="201">
        <v>27</v>
      </c>
      <c r="D181" s="201">
        <v>12</v>
      </c>
      <c r="E181" s="244" t="s">
        <v>6343</v>
      </c>
      <c r="F181" s="244" t="s">
        <v>6343</v>
      </c>
    </row>
    <row r="182" spans="1:6">
      <c r="A182" s="201" t="s">
        <v>87</v>
      </c>
      <c r="B182" s="201" t="s">
        <v>21</v>
      </c>
      <c r="C182" s="201">
        <v>24</v>
      </c>
      <c r="D182" s="201">
        <v>13</v>
      </c>
      <c r="E182" s="244" t="s">
        <v>6366</v>
      </c>
      <c r="F182" s="244" t="s">
        <v>6370</v>
      </c>
    </row>
    <row r="183" spans="1:6">
      <c r="A183" s="201" t="s">
        <v>87</v>
      </c>
      <c r="B183" s="201" t="s">
        <v>21</v>
      </c>
      <c r="C183" s="201">
        <v>76</v>
      </c>
      <c r="D183" s="201">
        <v>24</v>
      </c>
      <c r="E183" s="244" t="s">
        <v>6354</v>
      </c>
      <c r="F183" s="244" t="s">
        <v>6354</v>
      </c>
    </row>
    <row r="184" spans="1:6">
      <c r="A184" s="201" t="s">
        <v>87</v>
      </c>
      <c r="B184" s="201" t="s">
        <v>21</v>
      </c>
      <c r="C184" s="201">
        <v>76</v>
      </c>
      <c r="D184" s="201">
        <v>23</v>
      </c>
      <c r="E184" s="244" t="s">
        <v>6355</v>
      </c>
      <c r="F184" s="244" t="s">
        <v>6450</v>
      </c>
    </row>
    <row r="185" spans="1:6">
      <c r="A185" s="201" t="s">
        <v>87</v>
      </c>
      <c r="B185" s="201" t="s">
        <v>21</v>
      </c>
      <c r="C185" s="201">
        <v>75</v>
      </c>
      <c r="D185" s="201">
        <v>20</v>
      </c>
      <c r="E185" s="244" t="s">
        <v>6340</v>
      </c>
      <c r="F185" s="244" t="s">
        <v>6457</v>
      </c>
    </row>
    <row r="186" spans="1:6">
      <c r="A186" s="201" t="s">
        <v>87</v>
      </c>
      <c r="B186" s="201" t="s">
        <v>21</v>
      </c>
      <c r="C186" s="201">
        <v>0</v>
      </c>
      <c r="D186" s="201">
        <v>0</v>
      </c>
      <c r="E186" s="244" t="s">
        <v>6350</v>
      </c>
      <c r="F186" s="244" t="s">
        <v>6350</v>
      </c>
    </row>
    <row r="187" spans="1:6">
      <c r="A187" s="201" t="s">
        <v>87</v>
      </c>
      <c r="B187" s="201" t="s">
        <v>21</v>
      </c>
      <c r="C187" s="201">
        <v>74</v>
      </c>
      <c r="D187" s="201">
        <v>20</v>
      </c>
      <c r="E187" s="244" t="s">
        <v>6351</v>
      </c>
      <c r="F187" s="244" t="s">
        <v>6351</v>
      </c>
    </row>
    <row r="188" spans="1:6">
      <c r="A188" s="201" t="s">
        <v>87</v>
      </c>
      <c r="B188" s="201" t="s">
        <v>21</v>
      </c>
      <c r="C188" s="201">
        <v>75</v>
      </c>
      <c r="D188" s="201">
        <v>19</v>
      </c>
      <c r="E188" s="244" t="s">
        <v>6356</v>
      </c>
      <c r="F188" s="244" t="s">
        <v>6451</v>
      </c>
    </row>
    <row r="189" spans="1:6">
      <c r="A189" s="201" t="s">
        <v>87</v>
      </c>
      <c r="B189" s="201" t="s">
        <v>21</v>
      </c>
      <c r="C189" s="201">
        <v>74</v>
      </c>
      <c r="D189" s="201">
        <v>19</v>
      </c>
      <c r="E189" s="244" t="s">
        <v>6341</v>
      </c>
      <c r="F189" s="244" t="s">
        <v>6341</v>
      </c>
    </row>
    <row r="190" spans="1:6">
      <c r="A190" s="201" t="s">
        <v>87</v>
      </c>
      <c r="B190" s="201" t="s">
        <v>21</v>
      </c>
      <c r="C190" s="201">
        <v>73</v>
      </c>
      <c r="D190" s="201">
        <v>19</v>
      </c>
      <c r="E190" s="244" t="s">
        <v>6357</v>
      </c>
      <c r="F190" s="244" t="s">
        <v>6357</v>
      </c>
    </row>
    <row r="191" spans="1:6">
      <c r="A191" s="201" t="s">
        <v>87</v>
      </c>
      <c r="B191" s="201" t="s">
        <v>21</v>
      </c>
      <c r="C191" s="201">
        <v>73</v>
      </c>
      <c r="D191" s="201">
        <v>20</v>
      </c>
      <c r="E191" s="244" t="s">
        <v>6358</v>
      </c>
      <c r="F191" s="244" t="s">
        <v>6358</v>
      </c>
    </row>
    <row r="192" spans="1:6">
      <c r="A192" s="201" t="s">
        <v>87</v>
      </c>
      <c r="B192" s="201" t="s">
        <v>21</v>
      </c>
      <c r="C192" s="201">
        <v>72</v>
      </c>
      <c r="D192" s="201">
        <v>20</v>
      </c>
      <c r="E192" s="244" t="s">
        <v>6359</v>
      </c>
      <c r="F192" s="244" t="s">
        <v>6359</v>
      </c>
    </row>
    <row r="193" spans="1:6">
      <c r="A193" s="201" t="s">
        <v>87</v>
      </c>
      <c r="B193" s="201" t="s">
        <v>21</v>
      </c>
      <c r="C193" s="201">
        <v>72</v>
      </c>
      <c r="D193" s="201">
        <v>21</v>
      </c>
      <c r="E193" s="244" t="s">
        <v>6360</v>
      </c>
      <c r="F193" s="244" t="s">
        <v>6452</v>
      </c>
    </row>
    <row r="194" spans="1:6">
      <c r="A194" s="201" t="s">
        <v>87</v>
      </c>
      <c r="B194" s="201" t="s">
        <v>21</v>
      </c>
      <c r="C194" s="201">
        <v>69</v>
      </c>
      <c r="D194" s="201">
        <v>18</v>
      </c>
      <c r="E194" s="244" t="s">
        <v>6342</v>
      </c>
      <c r="F194" s="244" t="s">
        <v>6342</v>
      </c>
    </row>
    <row r="195" spans="1:6">
      <c r="A195" s="201" t="s">
        <v>87</v>
      </c>
      <c r="B195" s="201" t="s">
        <v>21</v>
      </c>
      <c r="C195" s="201">
        <v>69</v>
      </c>
      <c r="D195" s="201">
        <v>19</v>
      </c>
      <c r="E195" s="244" t="s">
        <v>6361</v>
      </c>
      <c r="F195" s="244" t="s">
        <v>6463</v>
      </c>
    </row>
    <row r="196" spans="1:6">
      <c r="A196" s="201" t="s">
        <v>87</v>
      </c>
      <c r="B196" s="201" t="s">
        <v>21</v>
      </c>
      <c r="C196" s="201">
        <v>26</v>
      </c>
      <c r="D196" s="201">
        <v>12</v>
      </c>
      <c r="E196" s="244" t="s">
        <v>6364</v>
      </c>
      <c r="F196" s="244" t="s">
        <v>6453</v>
      </c>
    </row>
    <row r="197" spans="1:6">
      <c r="A197" s="201" t="s">
        <v>87</v>
      </c>
      <c r="B197" s="201" t="s">
        <v>21</v>
      </c>
      <c r="C197" s="201">
        <v>0</v>
      </c>
      <c r="D197" s="201">
        <v>0</v>
      </c>
      <c r="E197" s="244" t="s">
        <v>6344</v>
      </c>
      <c r="F197" s="244" t="s">
        <v>6464</v>
      </c>
    </row>
    <row r="198" spans="1:6">
      <c r="A198" s="201" t="s">
        <v>87</v>
      </c>
      <c r="B198" s="201" t="s">
        <v>21</v>
      </c>
      <c r="C198" s="201">
        <v>76</v>
      </c>
      <c r="D198" s="201">
        <v>25</v>
      </c>
      <c r="E198" s="244" t="s">
        <v>6353</v>
      </c>
      <c r="F198" s="244" t="s">
        <v>6456</v>
      </c>
    </row>
    <row r="199" spans="1:6">
      <c r="A199" s="201" t="s">
        <v>87</v>
      </c>
      <c r="B199" s="201" t="s">
        <v>21</v>
      </c>
      <c r="C199" s="201">
        <v>48</v>
      </c>
      <c r="D199" s="201">
        <v>21</v>
      </c>
      <c r="E199" s="244" t="s">
        <v>6349</v>
      </c>
      <c r="F199" s="244" t="s">
        <v>6349</v>
      </c>
    </row>
    <row r="200" spans="1:6">
      <c r="A200" s="201" t="s">
        <v>87</v>
      </c>
      <c r="B200" s="201" t="s">
        <v>21</v>
      </c>
      <c r="C200" s="201">
        <v>50</v>
      </c>
      <c r="D200" s="201">
        <v>21</v>
      </c>
      <c r="E200" s="244" t="s">
        <v>6367</v>
      </c>
      <c r="F200" s="244" t="s">
        <v>6367</v>
      </c>
    </row>
    <row r="201" spans="1:6">
      <c r="A201" s="201" t="s">
        <v>87</v>
      </c>
      <c r="B201" s="201" t="s">
        <v>21</v>
      </c>
      <c r="C201" s="201">
        <v>63</v>
      </c>
      <c r="D201" s="201">
        <v>21</v>
      </c>
      <c r="E201" s="244" t="s">
        <v>6337</v>
      </c>
      <c r="F201" s="244" t="s">
        <v>6372</v>
      </c>
    </row>
    <row r="202" spans="1:6">
      <c r="A202" s="201" t="s">
        <v>87</v>
      </c>
      <c r="B202" s="201" t="s">
        <v>21</v>
      </c>
      <c r="C202" s="201">
        <v>64</v>
      </c>
      <c r="D202" s="201">
        <v>21</v>
      </c>
      <c r="E202" s="244" t="s">
        <v>6368</v>
      </c>
      <c r="F202" s="244" t="s">
        <v>6458</v>
      </c>
    </row>
    <row r="203" spans="1:6">
      <c r="A203" s="201" t="s">
        <v>87</v>
      </c>
      <c r="B203" s="201" t="s">
        <v>21</v>
      </c>
      <c r="C203" s="201">
        <v>0</v>
      </c>
      <c r="D203" s="201">
        <v>0</v>
      </c>
      <c r="E203" s="244" t="s">
        <v>6315</v>
      </c>
      <c r="F203" s="244" t="s">
        <v>6315</v>
      </c>
    </row>
    <row r="204" spans="1:6">
      <c r="A204" s="201" t="s">
        <v>87</v>
      </c>
      <c r="B204" s="201" t="s">
        <v>21</v>
      </c>
      <c r="C204" s="201">
        <v>0</v>
      </c>
      <c r="D204" s="201">
        <v>7</v>
      </c>
      <c r="E204" s="244" t="s">
        <v>6304</v>
      </c>
      <c r="F204" s="244" t="s">
        <v>6369</v>
      </c>
    </row>
    <row r="205" spans="1:6">
      <c r="A205" s="201" t="s">
        <v>87</v>
      </c>
      <c r="B205" s="201" t="s">
        <v>21</v>
      </c>
      <c r="C205" s="201">
        <v>26</v>
      </c>
      <c r="D205" s="201">
        <v>11</v>
      </c>
      <c r="E205" s="244" t="s">
        <v>5434</v>
      </c>
      <c r="F205" s="244"/>
    </row>
    <row r="206" spans="1:6">
      <c r="A206" s="201" t="s">
        <v>87</v>
      </c>
      <c r="B206" s="201" t="s">
        <v>89</v>
      </c>
      <c r="C206" s="201">
        <v>24</v>
      </c>
      <c r="D206" s="201">
        <v>4</v>
      </c>
      <c r="E206" s="244" t="s">
        <v>6304</v>
      </c>
      <c r="F206" s="244"/>
    </row>
    <row r="207" spans="1:6">
      <c r="A207" s="201" t="s">
        <v>87</v>
      </c>
      <c r="B207" s="201" t="s">
        <v>90</v>
      </c>
      <c r="C207" s="201">
        <v>15</v>
      </c>
      <c r="D207" s="201">
        <v>4</v>
      </c>
      <c r="E207" s="244" t="s">
        <v>6304</v>
      </c>
      <c r="F207" s="244"/>
    </row>
    <row r="208" spans="1:6">
      <c r="A208" s="201" t="s">
        <v>87</v>
      </c>
      <c r="B208" s="201" t="s">
        <v>91</v>
      </c>
      <c r="C208" s="201">
        <v>14</v>
      </c>
      <c r="D208" s="201">
        <v>4</v>
      </c>
      <c r="E208" s="244" t="s">
        <v>6304</v>
      </c>
      <c r="F208" s="244"/>
    </row>
    <row r="209" spans="1:6">
      <c r="A209" s="201" t="s">
        <v>92</v>
      </c>
      <c r="B209" s="201" t="s">
        <v>93</v>
      </c>
      <c r="C209" s="201">
        <v>15</v>
      </c>
      <c r="D209" s="201">
        <v>4</v>
      </c>
      <c r="E209" s="244" t="s">
        <v>6304</v>
      </c>
      <c r="F209" s="244"/>
    </row>
    <row r="210" spans="1:6">
      <c r="A210" s="201" t="s">
        <v>92</v>
      </c>
      <c r="B210" s="201" t="s">
        <v>94</v>
      </c>
      <c r="C210" s="201">
        <v>10</v>
      </c>
      <c r="D210" s="201">
        <v>4</v>
      </c>
      <c r="E210" s="244" t="s">
        <v>6304</v>
      </c>
      <c r="F210" s="244"/>
    </row>
    <row r="211" spans="1:6">
      <c r="A211" s="201" t="s">
        <v>92</v>
      </c>
      <c r="B211" s="201" t="s">
        <v>95</v>
      </c>
      <c r="C211" s="201">
        <v>21</v>
      </c>
      <c r="D211" s="201">
        <v>6</v>
      </c>
      <c r="E211" s="244" t="s">
        <v>6304</v>
      </c>
      <c r="F211" s="244"/>
    </row>
    <row r="212" spans="1:6">
      <c r="A212" s="201" t="s">
        <v>92</v>
      </c>
      <c r="B212" s="201" t="s">
        <v>21</v>
      </c>
      <c r="C212" s="201">
        <v>74</v>
      </c>
      <c r="D212" s="201">
        <v>27</v>
      </c>
      <c r="E212" s="244" t="s">
        <v>6339</v>
      </c>
      <c r="F212" s="244" t="s">
        <v>6339</v>
      </c>
    </row>
    <row r="213" spans="1:6">
      <c r="A213" s="201" t="s">
        <v>92</v>
      </c>
      <c r="B213" s="201" t="s">
        <v>21</v>
      </c>
      <c r="C213" s="201">
        <v>70</v>
      </c>
      <c r="D213" s="201">
        <v>22</v>
      </c>
      <c r="E213" s="244" t="s">
        <v>6362</v>
      </c>
      <c r="F213" s="244" t="s">
        <v>6448</v>
      </c>
    </row>
    <row r="214" spans="1:6">
      <c r="A214" s="201" t="s">
        <v>92</v>
      </c>
      <c r="B214" s="201" t="s">
        <v>21</v>
      </c>
      <c r="C214" s="201">
        <v>29</v>
      </c>
      <c r="D214" s="201">
        <v>11</v>
      </c>
      <c r="E214" s="244" t="s">
        <v>6348</v>
      </c>
      <c r="F214" s="244" t="s">
        <v>6462</v>
      </c>
    </row>
    <row r="215" spans="1:6">
      <c r="A215" s="201" t="s">
        <v>92</v>
      </c>
      <c r="B215" s="201" t="s">
        <v>21</v>
      </c>
      <c r="C215" s="201">
        <v>30</v>
      </c>
      <c r="D215" s="201">
        <v>13</v>
      </c>
      <c r="E215" s="244" t="s">
        <v>6365</v>
      </c>
      <c r="F215" s="244" t="s">
        <v>6449</v>
      </c>
    </row>
    <row r="216" spans="1:6">
      <c r="A216" s="201" t="s">
        <v>92</v>
      </c>
      <c r="B216" s="201" t="s">
        <v>21</v>
      </c>
      <c r="C216" s="201">
        <v>27</v>
      </c>
      <c r="D216" s="201">
        <v>18</v>
      </c>
      <c r="E216" s="244" t="s">
        <v>6343</v>
      </c>
      <c r="F216" s="244" t="s">
        <v>6343</v>
      </c>
    </row>
    <row r="217" spans="1:6">
      <c r="A217" s="201" t="s">
        <v>92</v>
      </c>
      <c r="B217" s="201" t="s">
        <v>21</v>
      </c>
      <c r="C217" s="201">
        <v>30</v>
      </c>
      <c r="D217" s="201">
        <v>14</v>
      </c>
      <c r="E217" s="244" t="s">
        <v>6366</v>
      </c>
      <c r="F217" s="244" t="s">
        <v>6317</v>
      </c>
    </row>
    <row r="218" spans="1:6">
      <c r="A218" s="201" t="s">
        <v>92</v>
      </c>
      <c r="B218" s="201" t="s">
        <v>21</v>
      </c>
      <c r="C218" s="201">
        <v>72</v>
      </c>
      <c r="D218" s="201">
        <v>26</v>
      </c>
      <c r="E218" s="244" t="s">
        <v>6370</v>
      </c>
      <c r="F218" s="244" t="s">
        <v>6370</v>
      </c>
    </row>
    <row r="219" spans="1:6">
      <c r="A219" s="201" t="s">
        <v>92</v>
      </c>
      <c r="B219" s="201" t="s">
        <v>21</v>
      </c>
      <c r="C219" s="201">
        <v>72</v>
      </c>
      <c r="D219" s="201">
        <v>25</v>
      </c>
      <c r="E219" s="244" t="s">
        <v>6354</v>
      </c>
      <c r="F219" s="244" t="s">
        <v>6354</v>
      </c>
    </row>
    <row r="220" spans="1:6">
      <c r="A220" s="201" t="s">
        <v>92</v>
      </c>
      <c r="B220" s="201" t="s">
        <v>21</v>
      </c>
      <c r="C220" s="201">
        <v>72</v>
      </c>
      <c r="D220" s="201">
        <v>24</v>
      </c>
      <c r="E220" s="244" t="s">
        <v>6355</v>
      </c>
      <c r="F220" s="244" t="s">
        <v>6450</v>
      </c>
    </row>
    <row r="221" spans="1:6">
      <c r="A221" s="201" t="s">
        <v>92</v>
      </c>
      <c r="B221" s="201" t="s">
        <v>21</v>
      </c>
      <c r="C221" s="201">
        <v>72</v>
      </c>
      <c r="D221" s="201">
        <v>25</v>
      </c>
      <c r="E221" s="244" t="s">
        <v>6340</v>
      </c>
      <c r="F221" s="244" t="s">
        <v>6457</v>
      </c>
    </row>
    <row r="222" spans="1:6">
      <c r="A222" s="201" t="s">
        <v>92</v>
      </c>
      <c r="B222" s="201" t="s">
        <v>21</v>
      </c>
      <c r="C222" s="201">
        <v>0</v>
      </c>
      <c r="D222" s="201">
        <v>0</v>
      </c>
      <c r="E222" s="244" t="s">
        <v>6350</v>
      </c>
      <c r="F222" s="244" t="s">
        <v>6350</v>
      </c>
    </row>
    <row r="223" spans="1:6">
      <c r="A223" s="201" t="s">
        <v>92</v>
      </c>
      <c r="B223" s="201" t="s">
        <v>21</v>
      </c>
      <c r="C223" s="201">
        <v>72</v>
      </c>
      <c r="D223" s="201">
        <v>22</v>
      </c>
      <c r="E223" s="244" t="s">
        <v>6351</v>
      </c>
      <c r="F223" s="244" t="s">
        <v>6451</v>
      </c>
    </row>
    <row r="224" spans="1:6">
      <c r="A224" s="201" t="s">
        <v>92</v>
      </c>
      <c r="B224" s="201" t="s">
        <v>21</v>
      </c>
      <c r="C224" s="201">
        <v>72</v>
      </c>
      <c r="D224" s="201">
        <v>19</v>
      </c>
      <c r="E224" s="244" t="s">
        <v>6341</v>
      </c>
      <c r="F224" s="244" t="s">
        <v>6358</v>
      </c>
    </row>
    <row r="225" spans="1:6">
      <c r="A225" s="201" t="s">
        <v>92</v>
      </c>
      <c r="B225" s="201" t="s">
        <v>21</v>
      </c>
      <c r="C225" s="201">
        <v>72</v>
      </c>
      <c r="D225" s="201">
        <v>18</v>
      </c>
      <c r="E225" s="244" t="s">
        <v>6359</v>
      </c>
      <c r="F225" s="244" t="s">
        <v>6452</v>
      </c>
    </row>
    <row r="226" spans="1:6">
      <c r="A226" s="201" t="s">
        <v>92</v>
      </c>
      <c r="B226" s="201" t="s">
        <v>21</v>
      </c>
      <c r="C226" s="201">
        <v>71</v>
      </c>
      <c r="D226" s="201">
        <v>19</v>
      </c>
      <c r="E226" s="244" t="s">
        <v>6342</v>
      </c>
      <c r="F226" s="244" t="s">
        <v>6314</v>
      </c>
    </row>
    <row r="227" spans="1:6">
      <c r="A227" s="201" t="s">
        <v>92</v>
      </c>
      <c r="B227" s="201" t="s">
        <v>21</v>
      </c>
      <c r="C227" s="201">
        <v>25</v>
      </c>
      <c r="D227" s="201">
        <v>16</v>
      </c>
      <c r="E227" s="244" t="s">
        <v>6371</v>
      </c>
      <c r="F227" s="244" t="s">
        <v>6453</v>
      </c>
    </row>
    <row r="228" spans="1:6">
      <c r="A228" s="201" t="s">
        <v>92</v>
      </c>
      <c r="B228" s="201" t="s">
        <v>21</v>
      </c>
      <c r="C228" s="201">
        <v>0</v>
      </c>
      <c r="D228" s="201">
        <v>0</v>
      </c>
      <c r="E228" s="244" t="s">
        <v>6344</v>
      </c>
      <c r="F228" s="244" t="s">
        <v>6464</v>
      </c>
    </row>
    <row r="229" spans="1:6">
      <c r="A229" s="201" t="s">
        <v>92</v>
      </c>
      <c r="B229" s="201" t="s">
        <v>21</v>
      </c>
      <c r="C229" s="201">
        <v>72</v>
      </c>
      <c r="D229" s="201">
        <v>26</v>
      </c>
      <c r="E229" s="244" t="s">
        <v>6353</v>
      </c>
      <c r="F229" s="244" t="s">
        <v>6456</v>
      </c>
    </row>
    <row r="230" spans="1:6">
      <c r="A230" s="201" t="s">
        <v>92</v>
      </c>
      <c r="B230" s="201" t="s">
        <v>21</v>
      </c>
      <c r="C230" s="201">
        <v>48</v>
      </c>
      <c r="D230" s="201">
        <v>17</v>
      </c>
      <c r="E230" s="244" t="s">
        <v>6349</v>
      </c>
      <c r="F230" s="244" t="s">
        <v>6349</v>
      </c>
    </row>
    <row r="231" spans="1:6">
      <c r="A231" s="201" t="s">
        <v>92</v>
      </c>
      <c r="B231" s="201" t="s">
        <v>21</v>
      </c>
      <c r="C231" s="201">
        <v>48</v>
      </c>
      <c r="D231" s="201">
        <v>19</v>
      </c>
      <c r="E231" s="244" t="s">
        <v>6367</v>
      </c>
      <c r="F231" s="244" t="s">
        <v>6337</v>
      </c>
    </row>
    <row r="232" spans="1:6">
      <c r="A232" s="201" t="s">
        <v>92</v>
      </c>
      <c r="B232" s="201" t="s">
        <v>21</v>
      </c>
      <c r="C232" s="201">
        <v>48</v>
      </c>
      <c r="D232" s="201">
        <v>21</v>
      </c>
      <c r="E232" s="244" t="s">
        <v>6372</v>
      </c>
      <c r="F232" s="244" t="s">
        <v>6458</v>
      </c>
    </row>
    <row r="233" spans="1:6">
      <c r="A233" s="201" t="s">
        <v>92</v>
      </c>
      <c r="B233" s="201" t="s">
        <v>21</v>
      </c>
      <c r="C233" s="201">
        <v>0</v>
      </c>
      <c r="D233" s="201">
        <v>0</v>
      </c>
      <c r="E233" s="244" t="s">
        <v>6315</v>
      </c>
      <c r="F233" s="244" t="s">
        <v>6304</v>
      </c>
    </row>
    <row r="234" spans="1:6">
      <c r="A234" s="201" t="s">
        <v>92</v>
      </c>
      <c r="B234" s="201" t="s">
        <v>21</v>
      </c>
      <c r="C234" s="201">
        <v>0</v>
      </c>
      <c r="D234" s="201">
        <v>4</v>
      </c>
      <c r="E234" s="244" t="s">
        <v>6308</v>
      </c>
      <c r="F234" s="244" t="s">
        <v>6465</v>
      </c>
    </row>
    <row r="235" spans="1:6">
      <c r="A235" s="201" t="s">
        <v>92</v>
      </c>
      <c r="B235" s="201" t="s">
        <v>21</v>
      </c>
      <c r="C235" s="201">
        <v>72</v>
      </c>
      <c r="D235" s="201">
        <v>27</v>
      </c>
      <c r="E235" s="244" t="s">
        <v>6369</v>
      </c>
      <c r="F235" s="244" t="s">
        <v>6369</v>
      </c>
    </row>
    <row r="236" spans="1:6">
      <c r="A236" s="201" t="s">
        <v>92</v>
      </c>
      <c r="B236" s="201" t="s">
        <v>21</v>
      </c>
      <c r="C236" s="201">
        <v>27</v>
      </c>
      <c r="D236" s="201">
        <v>16</v>
      </c>
      <c r="E236" s="244" t="s">
        <v>5434</v>
      </c>
      <c r="F236" s="244"/>
    </row>
    <row r="237" spans="1:6">
      <c r="A237" s="201" t="s">
        <v>92</v>
      </c>
      <c r="B237" s="201" t="s">
        <v>96</v>
      </c>
      <c r="C237" s="201">
        <v>24</v>
      </c>
      <c r="D237" s="201">
        <v>5</v>
      </c>
      <c r="E237" s="244" t="s">
        <v>6304</v>
      </c>
      <c r="F237" s="244"/>
    </row>
    <row r="238" spans="1:6">
      <c r="A238" s="201" t="s">
        <v>97</v>
      </c>
      <c r="B238" s="201" t="s">
        <v>33</v>
      </c>
      <c r="C238" s="201">
        <v>38</v>
      </c>
      <c r="D238" s="201">
        <v>0</v>
      </c>
      <c r="E238" s="244" t="s">
        <v>6306</v>
      </c>
      <c r="F238" s="244" t="s">
        <v>5448</v>
      </c>
    </row>
    <row r="239" spans="1:6">
      <c r="A239" s="201" t="s">
        <v>97</v>
      </c>
      <c r="B239" s="201" t="s">
        <v>33</v>
      </c>
      <c r="C239" s="201">
        <v>38</v>
      </c>
      <c r="D239" s="201">
        <v>0</v>
      </c>
      <c r="E239" s="244" t="s">
        <v>5452</v>
      </c>
      <c r="F239" s="244"/>
    </row>
    <row r="240" spans="1:6">
      <c r="A240" s="201" t="s">
        <v>97</v>
      </c>
      <c r="B240" s="201" t="s">
        <v>58</v>
      </c>
      <c r="C240" s="201">
        <v>81</v>
      </c>
      <c r="D240" s="201">
        <v>0</v>
      </c>
      <c r="E240" s="244" t="s">
        <v>6306</v>
      </c>
      <c r="F240" s="244" t="s">
        <v>5448</v>
      </c>
    </row>
    <row r="241" spans="1:6">
      <c r="A241" s="201" t="s">
        <v>97</v>
      </c>
      <c r="B241" s="201" t="s">
        <v>58</v>
      </c>
      <c r="C241" s="201">
        <v>80</v>
      </c>
      <c r="D241" s="201">
        <v>0</v>
      </c>
      <c r="E241" s="244" t="s">
        <v>5452</v>
      </c>
      <c r="F241" s="244"/>
    </row>
    <row r="242" spans="1:6">
      <c r="A242" s="201" t="s">
        <v>97</v>
      </c>
      <c r="B242" s="201" t="s">
        <v>35</v>
      </c>
      <c r="C242" s="201">
        <v>31</v>
      </c>
      <c r="D242" s="201">
        <v>0</v>
      </c>
      <c r="E242" s="244" t="s">
        <v>6306</v>
      </c>
      <c r="F242" s="244" t="s">
        <v>5448</v>
      </c>
    </row>
    <row r="243" spans="1:6">
      <c r="A243" s="201" t="s">
        <v>97</v>
      </c>
      <c r="B243" s="201" t="s">
        <v>35</v>
      </c>
      <c r="C243" s="201">
        <v>30</v>
      </c>
      <c r="D243" s="201">
        <v>0</v>
      </c>
      <c r="E243" s="244" t="s">
        <v>5452</v>
      </c>
      <c r="F243" s="244"/>
    </row>
    <row r="244" spans="1:6">
      <c r="A244" s="201" t="s">
        <v>97</v>
      </c>
      <c r="B244" s="201" t="s">
        <v>36</v>
      </c>
      <c r="C244" s="201">
        <v>26</v>
      </c>
      <c r="D244" s="201">
        <v>0</v>
      </c>
      <c r="E244" s="244" t="s">
        <v>6306</v>
      </c>
      <c r="F244" s="244" t="s">
        <v>5448</v>
      </c>
    </row>
    <row r="245" spans="1:6">
      <c r="A245" s="201" t="s">
        <v>97</v>
      </c>
      <c r="B245" s="201" t="s">
        <v>36</v>
      </c>
      <c r="C245" s="201">
        <v>27</v>
      </c>
      <c r="D245" s="201">
        <v>0</v>
      </c>
      <c r="E245" s="244" t="s">
        <v>5452</v>
      </c>
      <c r="F245" s="244"/>
    </row>
    <row r="246" spans="1:6">
      <c r="A246" s="201" t="s">
        <v>97</v>
      </c>
      <c r="B246" s="201" t="s">
        <v>38</v>
      </c>
      <c r="C246" s="201">
        <v>51</v>
      </c>
      <c r="D246" s="201">
        <v>0</v>
      </c>
      <c r="E246" s="244" t="s">
        <v>6306</v>
      </c>
      <c r="F246" s="244" t="s">
        <v>5448</v>
      </c>
    </row>
    <row r="247" spans="1:6">
      <c r="A247" s="201" t="s">
        <v>97</v>
      </c>
      <c r="B247" s="201" t="s">
        <v>38</v>
      </c>
      <c r="C247" s="201">
        <v>51</v>
      </c>
      <c r="D247" s="201">
        <v>0</v>
      </c>
      <c r="E247" s="244" t="s">
        <v>5452</v>
      </c>
      <c r="F247" s="244"/>
    </row>
    <row r="248" spans="1:6">
      <c r="A248" s="201" t="s">
        <v>97</v>
      </c>
      <c r="B248" s="201" t="s">
        <v>40</v>
      </c>
      <c r="C248" s="201">
        <v>30</v>
      </c>
      <c r="D248" s="201">
        <v>0</v>
      </c>
      <c r="E248" s="244" t="s">
        <v>6306</v>
      </c>
      <c r="F248" s="244" t="s">
        <v>5448</v>
      </c>
    </row>
    <row r="249" spans="1:6">
      <c r="A249" s="201" t="s">
        <v>97</v>
      </c>
      <c r="B249" s="201" t="s">
        <v>40</v>
      </c>
      <c r="C249" s="201">
        <v>29</v>
      </c>
      <c r="D249" s="201">
        <v>0</v>
      </c>
      <c r="E249" s="244" t="s">
        <v>5452</v>
      </c>
      <c r="F249" s="244"/>
    </row>
    <row r="250" spans="1:6">
      <c r="A250" s="201" t="s">
        <v>97</v>
      </c>
      <c r="B250" s="201" t="s">
        <v>42</v>
      </c>
      <c r="C250" s="201">
        <v>50</v>
      </c>
      <c r="D250" s="201">
        <v>0</v>
      </c>
      <c r="E250" s="244" t="s">
        <v>6306</v>
      </c>
      <c r="F250" s="244" t="s">
        <v>5448</v>
      </c>
    </row>
    <row r="251" spans="1:6">
      <c r="A251" s="201" t="s">
        <v>97</v>
      </c>
      <c r="B251" s="201" t="s">
        <v>42</v>
      </c>
      <c r="C251" s="201">
        <v>51</v>
      </c>
      <c r="D251" s="201">
        <v>0</v>
      </c>
      <c r="E251" s="244" t="s">
        <v>5452</v>
      </c>
      <c r="F251" s="244"/>
    </row>
    <row r="252" spans="1:6">
      <c r="A252" s="201" t="s">
        <v>97</v>
      </c>
      <c r="B252" s="201" t="s">
        <v>44</v>
      </c>
      <c r="C252" s="201">
        <v>56</v>
      </c>
      <c r="D252" s="201">
        <v>0</v>
      </c>
      <c r="E252" s="244" t="s">
        <v>6306</v>
      </c>
      <c r="F252" s="244" t="s">
        <v>5448</v>
      </c>
    </row>
    <row r="253" spans="1:6">
      <c r="A253" s="201" t="s">
        <v>97</v>
      </c>
      <c r="B253" s="201" t="s">
        <v>44</v>
      </c>
      <c r="C253" s="201">
        <v>55</v>
      </c>
      <c r="D253" s="201">
        <v>0</v>
      </c>
      <c r="E253" s="244" t="s">
        <v>5452</v>
      </c>
      <c r="F253" s="244"/>
    </row>
    <row r="254" spans="1:6">
      <c r="A254" s="201" t="s">
        <v>97</v>
      </c>
      <c r="B254" s="201" t="s">
        <v>56</v>
      </c>
      <c r="C254" s="201">
        <v>84</v>
      </c>
      <c r="D254" s="201">
        <v>0</v>
      </c>
      <c r="E254" s="244" t="s">
        <v>6306</v>
      </c>
      <c r="F254" s="244" t="s">
        <v>5448</v>
      </c>
    </row>
    <row r="255" spans="1:6">
      <c r="A255" s="201" t="s">
        <v>97</v>
      </c>
      <c r="B255" s="201" t="s">
        <v>56</v>
      </c>
      <c r="C255" s="201">
        <v>81</v>
      </c>
      <c r="D255" s="201">
        <v>0</v>
      </c>
      <c r="E255" s="244" t="s">
        <v>5452</v>
      </c>
      <c r="F255" s="244"/>
    </row>
    <row r="256" spans="1:6">
      <c r="A256" s="201" t="s">
        <v>97</v>
      </c>
      <c r="B256" s="201" t="s">
        <v>57</v>
      </c>
      <c r="C256" s="201">
        <v>77</v>
      </c>
      <c r="D256" s="201">
        <v>0</v>
      </c>
      <c r="E256" s="244" t="s">
        <v>6306</v>
      </c>
      <c r="F256" s="244" t="s">
        <v>5448</v>
      </c>
    </row>
    <row r="257" spans="1:6">
      <c r="A257" s="201" t="s">
        <v>97</v>
      </c>
      <c r="B257" s="201" t="s">
        <v>57</v>
      </c>
      <c r="C257" s="201">
        <v>76</v>
      </c>
      <c r="D257" s="201">
        <v>0</v>
      </c>
      <c r="E257" s="244" t="s">
        <v>5452</v>
      </c>
      <c r="F257" s="244"/>
    </row>
    <row r="258" spans="1:6">
      <c r="A258" s="201" t="s">
        <v>97</v>
      </c>
      <c r="B258" s="201" t="s">
        <v>46</v>
      </c>
      <c r="C258" s="201">
        <v>0</v>
      </c>
      <c r="D258" s="201">
        <v>80</v>
      </c>
      <c r="E258" s="244" t="s">
        <v>6306</v>
      </c>
      <c r="F258" s="244"/>
    </row>
    <row r="259" spans="1:6">
      <c r="A259" s="201" t="s">
        <v>98</v>
      </c>
      <c r="B259" s="201" t="s">
        <v>99</v>
      </c>
      <c r="C259" s="201">
        <v>26</v>
      </c>
      <c r="D259" s="201">
        <v>7</v>
      </c>
      <c r="E259" s="244" t="s">
        <v>6307</v>
      </c>
      <c r="F259" s="244" t="s">
        <v>6307</v>
      </c>
    </row>
    <row r="260" spans="1:6">
      <c r="A260" s="201" t="s">
        <v>98</v>
      </c>
      <c r="B260" s="201" t="s">
        <v>99</v>
      </c>
      <c r="C260" s="201">
        <v>26</v>
      </c>
      <c r="D260" s="201">
        <v>7</v>
      </c>
      <c r="E260" s="244" t="s">
        <v>6373</v>
      </c>
      <c r="F260" s="244" t="s">
        <v>6466</v>
      </c>
    </row>
    <row r="261" spans="1:6">
      <c r="A261" s="201" t="s">
        <v>98</v>
      </c>
      <c r="B261" s="201" t="s">
        <v>99</v>
      </c>
      <c r="C261" s="201">
        <v>25</v>
      </c>
      <c r="D261" s="201">
        <v>7</v>
      </c>
      <c r="E261" s="244" t="s">
        <v>5465</v>
      </c>
      <c r="F261" s="244"/>
    </row>
    <row r="262" spans="1:6">
      <c r="A262" s="201" t="s">
        <v>98</v>
      </c>
      <c r="B262" s="201" t="s">
        <v>21</v>
      </c>
      <c r="C262" s="201">
        <v>84</v>
      </c>
      <c r="D262" s="201">
        <v>35</v>
      </c>
      <c r="E262" s="244" t="s">
        <v>6339</v>
      </c>
      <c r="F262" s="244" t="s">
        <v>6448</v>
      </c>
    </row>
    <row r="263" spans="1:6">
      <c r="A263" s="201" t="s">
        <v>98</v>
      </c>
      <c r="B263" s="201" t="s">
        <v>21</v>
      </c>
      <c r="C263" s="201">
        <v>26</v>
      </c>
      <c r="D263" s="201">
        <v>17</v>
      </c>
      <c r="E263" s="244" t="s">
        <v>6348</v>
      </c>
      <c r="F263" s="244" t="s">
        <v>6449</v>
      </c>
    </row>
    <row r="264" spans="1:6">
      <c r="A264" s="201" t="s">
        <v>98</v>
      </c>
      <c r="B264" s="201" t="s">
        <v>21</v>
      </c>
      <c r="C264" s="201">
        <v>33</v>
      </c>
      <c r="D264" s="201">
        <v>24</v>
      </c>
      <c r="E264" s="244" t="s">
        <v>6343</v>
      </c>
      <c r="F264" s="244" t="s">
        <v>6451</v>
      </c>
    </row>
    <row r="265" spans="1:6">
      <c r="A265" s="201" t="s">
        <v>98</v>
      </c>
      <c r="B265" s="201" t="s">
        <v>21</v>
      </c>
      <c r="C265" s="201">
        <v>73</v>
      </c>
      <c r="D265" s="201">
        <v>30</v>
      </c>
      <c r="E265" s="244" t="s">
        <v>6341</v>
      </c>
      <c r="F265" s="244" t="s">
        <v>6452</v>
      </c>
    </row>
    <row r="266" spans="1:6">
      <c r="A266" s="201" t="s">
        <v>98</v>
      </c>
      <c r="B266" s="201" t="s">
        <v>21</v>
      </c>
      <c r="C266" s="201">
        <v>74</v>
      </c>
      <c r="D266" s="201">
        <v>27</v>
      </c>
      <c r="E266" s="244" t="s">
        <v>6342</v>
      </c>
      <c r="F266" s="244" t="s">
        <v>6453</v>
      </c>
    </row>
    <row r="267" spans="1:6">
      <c r="A267" s="201" t="s">
        <v>98</v>
      </c>
      <c r="B267" s="201" t="s">
        <v>21</v>
      </c>
      <c r="C267" s="201">
        <v>0</v>
      </c>
      <c r="D267" s="201">
        <v>0</v>
      </c>
      <c r="E267" s="244" t="s">
        <v>6344</v>
      </c>
      <c r="F267" s="244" t="s">
        <v>6456</v>
      </c>
    </row>
    <row r="268" spans="1:6">
      <c r="A268" s="201" t="s">
        <v>98</v>
      </c>
      <c r="B268" s="201" t="s">
        <v>21</v>
      </c>
      <c r="C268" s="201">
        <v>56</v>
      </c>
      <c r="D268" s="201">
        <v>28</v>
      </c>
      <c r="E268" s="244" t="s">
        <v>6349</v>
      </c>
      <c r="F268" s="244" t="s">
        <v>6458</v>
      </c>
    </row>
    <row r="269" spans="1:6">
      <c r="A269" s="201" t="s">
        <v>98</v>
      </c>
      <c r="B269" s="201" t="s">
        <v>21</v>
      </c>
      <c r="C269" s="201">
        <v>0</v>
      </c>
      <c r="D269" s="201">
        <v>0</v>
      </c>
      <c r="E269" s="244" t="s">
        <v>6315</v>
      </c>
      <c r="F269" s="244" t="s">
        <v>6447</v>
      </c>
    </row>
    <row r="270" spans="1:6">
      <c r="A270" s="201" t="s">
        <v>98</v>
      </c>
      <c r="B270" s="201" t="s">
        <v>21</v>
      </c>
      <c r="C270" s="201">
        <v>0</v>
      </c>
      <c r="D270" s="201">
        <v>7</v>
      </c>
      <c r="E270" s="244" t="s">
        <v>6307</v>
      </c>
      <c r="F270" s="244" t="s">
        <v>6307</v>
      </c>
    </row>
    <row r="271" spans="1:6">
      <c r="A271" s="201" t="s">
        <v>98</v>
      </c>
      <c r="B271" s="201" t="s">
        <v>21</v>
      </c>
      <c r="C271" s="201">
        <v>0</v>
      </c>
      <c r="D271" s="201">
        <v>7</v>
      </c>
      <c r="E271" s="244" t="s">
        <v>6373</v>
      </c>
      <c r="F271" s="244" t="s">
        <v>6466</v>
      </c>
    </row>
    <row r="272" spans="1:6">
      <c r="A272" s="201" t="s">
        <v>98</v>
      </c>
      <c r="B272" s="201" t="s">
        <v>21</v>
      </c>
      <c r="C272" s="201">
        <v>0</v>
      </c>
      <c r="D272" s="201">
        <v>7</v>
      </c>
      <c r="E272" s="244" t="s">
        <v>5465</v>
      </c>
      <c r="F272" s="244"/>
    </row>
    <row r="273" spans="1:6">
      <c r="A273" s="201" t="s">
        <v>98</v>
      </c>
      <c r="B273" s="201" t="s">
        <v>101</v>
      </c>
      <c r="C273" s="201">
        <v>25</v>
      </c>
      <c r="D273" s="201">
        <v>6</v>
      </c>
      <c r="E273" s="244" t="s">
        <v>6307</v>
      </c>
      <c r="F273" s="244" t="s">
        <v>6307</v>
      </c>
    </row>
    <row r="274" spans="1:6">
      <c r="A274" s="201" t="s">
        <v>98</v>
      </c>
      <c r="B274" s="201" t="s">
        <v>101</v>
      </c>
      <c r="C274" s="201">
        <v>25</v>
      </c>
      <c r="D274" s="201">
        <v>6</v>
      </c>
      <c r="E274" s="244" t="s">
        <v>6373</v>
      </c>
      <c r="F274" s="244" t="s">
        <v>6466</v>
      </c>
    </row>
    <row r="275" spans="1:6">
      <c r="A275" s="201" t="s">
        <v>98</v>
      </c>
      <c r="B275" s="201" t="s">
        <v>101</v>
      </c>
      <c r="C275" s="201">
        <v>25</v>
      </c>
      <c r="D275" s="201">
        <v>6</v>
      </c>
      <c r="E275" s="244" t="s">
        <v>5465</v>
      </c>
      <c r="F275" s="244"/>
    </row>
    <row r="276" spans="1:6">
      <c r="A276" s="201" t="s">
        <v>98</v>
      </c>
      <c r="B276" s="201" t="s">
        <v>102</v>
      </c>
      <c r="C276" s="201">
        <v>11</v>
      </c>
      <c r="D276" s="201">
        <v>6</v>
      </c>
      <c r="E276" s="244" t="s">
        <v>6307</v>
      </c>
      <c r="F276" s="244" t="s">
        <v>6307</v>
      </c>
    </row>
    <row r="277" spans="1:6">
      <c r="A277" s="201" t="s">
        <v>98</v>
      </c>
      <c r="B277" s="201" t="s">
        <v>102</v>
      </c>
      <c r="C277" s="201">
        <v>11</v>
      </c>
      <c r="D277" s="201">
        <v>6</v>
      </c>
      <c r="E277" s="244" t="s">
        <v>6373</v>
      </c>
      <c r="F277" s="244" t="s">
        <v>6466</v>
      </c>
    </row>
    <row r="278" spans="1:6">
      <c r="A278" s="201" t="s">
        <v>98</v>
      </c>
      <c r="B278" s="201" t="s">
        <v>102</v>
      </c>
      <c r="C278" s="201">
        <v>16</v>
      </c>
      <c r="D278" s="201">
        <v>6</v>
      </c>
      <c r="E278" s="244" t="s">
        <v>5465</v>
      </c>
      <c r="F278" s="244"/>
    </row>
    <row r="279" spans="1:6">
      <c r="A279" s="201" t="s">
        <v>98</v>
      </c>
      <c r="B279" s="201" t="s">
        <v>104</v>
      </c>
      <c r="C279" s="201">
        <v>7</v>
      </c>
      <c r="D279" s="201">
        <v>4</v>
      </c>
      <c r="E279" s="244" t="s">
        <v>6307</v>
      </c>
      <c r="F279" s="244" t="s">
        <v>6307</v>
      </c>
    </row>
    <row r="280" spans="1:6">
      <c r="A280" s="201" t="s">
        <v>98</v>
      </c>
      <c r="B280" s="201" t="s">
        <v>104</v>
      </c>
      <c r="C280" s="201">
        <v>7</v>
      </c>
      <c r="D280" s="201">
        <v>4</v>
      </c>
      <c r="E280" s="244" t="s">
        <v>6373</v>
      </c>
      <c r="F280" s="244" t="s">
        <v>6466</v>
      </c>
    </row>
    <row r="281" spans="1:6">
      <c r="A281" s="201" t="s">
        <v>98</v>
      </c>
      <c r="B281" s="201" t="s">
        <v>104</v>
      </c>
      <c r="C281" s="201">
        <v>10</v>
      </c>
      <c r="D281" s="201">
        <v>4</v>
      </c>
      <c r="E281" s="244" t="s">
        <v>5465</v>
      </c>
      <c r="F281" s="244"/>
    </row>
    <row r="282" spans="1:6">
      <c r="A282" s="201" t="s">
        <v>14</v>
      </c>
      <c r="B282" s="201" t="s">
        <v>15</v>
      </c>
      <c r="C282" s="201">
        <v>15</v>
      </c>
      <c r="D282" s="201">
        <v>4</v>
      </c>
      <c r="E282" s="244" t="s">
        <v>6304</v>
      </c>
      <c r="F282" s="244" t="s">
        <v>6304</v>
      </c>
    </row>
    <row r="283" spans="1:6">
      <c r="A283" s="201" t="s">
        <v>14</v>
      </c>
      <c r="B283" s="201" t="s">
        <v>15</v>
      </c>
      <c r="C283" s="201">
        <v>22</v>
      </c>
      <c r="D283" s="201">
        <v>4</v>
      </c>
      <c r="E283" s="244" t="s">
        <v>6308</v>
      </c>
      <c r="F283" s="244" t="s">
        <v>6381</v>
      </c>
    </row>
    <row r="284" spans="1:6">
      <c r="A284" s="201" t="s">
        <v>14</v>
      </c>
      <c r="B284" s="201" t="s">
        <v>15</v>
      </c>
      <c r="C284" s="201">
        <v>22</v>
      </c>
      <c r="D284" s="201">
        <v>4</v>
      </c>
      <c r="E284" s="244" t="s">
        <v>6375</v>
      </c>
      <c r="F284" s="244"/>
    </row>
    <row r="285" spans="1:6">
      <c r="A285" s="201" t="s">
        <v>14</v>
      </c>
      <c r="B285" s="201" t="s">
        <v>17</v>
      </c>
      <c r="C285" s="201">
        <v>13</v>
      </c>
      <c r="D285" s="201">
        <v>4</v>
      </c>
      <c r="E285" s="244" t="s">
        <v>6304</v>
      </c>
      <c r="F285" s="244" t="s">
        <v>6304</v>
      </c>
    </row>
    <row r="286" spans="1:6">
      <c r="A286" s="201" t="s">
        <v>14</v>
      </c>
      <c r="B286" s="201" t="s">
        <v>17</v>
      </c>
      <c r="C286" s="201">
        <v>13</v>
      </c>
      <c r="D286" s="201">
        <v>4</v>
      </c>
      <c r="E286" s="244" t="s">
        <v>6308</v>
      </c>
      <c r="F286" s="244" t="s">
        <v>6381</v>
      </c>
    </row>
    <row r="287" spans="1:6">
      <c r="A287" s="201" t="s">
        <v>14</v>
      </c>
      <c r="B287" s="201" t="s">
        <v>17</v>
      </c>
      <c r="C287" s="201">
        <v>13</v>
      </c>
      <c r="D287" s="201">
        <v>4</v>
      </c>
      <c r="E287" s="244" t="s">
        <v>6375</v>
      </c>
      <c r="F287" s="244"/>
    </row>
    <row r="288" spans="1:6">
      <c r="A288" s="201" t="s">
        <v>14</v>
      </c>
      <c r="B288" s="201" t="s">
        <v>19</v>
      </c>
      <c r="C288" s="201">
        <v>15</v>
      </c>
      <c r="D288" s="201">
        <v>4</v>
      </c>
      <c r="E288" s="244" t="s">
        <v>6304</v>
      </c>
      <c r="F288" s="244" t="s">
        <v>6304</v>
      </c>
    </row>
    <row r="289" spans="1:6">
      <c r="A289" s="201" t="s">
        <v>14</v>
      </c>
      <c r="B289" s="201" t="s">
        <v>19</v>
      </c>
      <c r="C289" s="201">
        <v>15</v>
      </c>
      <c r="D289" s="201">
        <v>4</v>
      </c>
      <c r="E289" s="244" t="s">
        <v>6308</v>
      </c>
      <c r="F289" s="244" t="s">
        <v>6381</v>
      </c>
    </row>
    <row r="290" spans="1:6">
      <c r="A290" s="201" t="s">
        <v>14</v>
      </c>
      <c r="B290" s="201" t="s">
        <v>19</v>
      </c>
      <c r="C290" s="201">
        <v>15</v>
      </c>
      <c r="D290" s="201">
        <v>4</v>
      </c>
      <c r="E290" s="244" t="s">
        <v>6375</v>
      </c>
      <c r="F290" s="244"/>
    </row>
    <row r="291" spans="1:6">
      <c r="A291" s="201" t="s">
        <v>14</v>
      </c>
      <c r="B291" s="201" t="s">
        <v>21</v>
      </c>
      <c r="C291" s="201">
        <v>0</v>
      </c>
      <c r="D291" s="201">
        <v>0</v>
      </c>
      <c r="E291" s="244" t="s">
        <v>6315</v>
      </c>
      <c r="F291" s="244" t="s">
        <v>6315</v>
      </c>
    </row>
    <row r="292" spans="1:6">
      <c r="A292" s="201" t="s">
        <v>14</v>
      </c>
      <c r="B292" s="201" t="s">
        <v>21</v>
      </c>
      <c r="C292" s="201">
        <v>0</v>
      </c>
      <c r="D292" s="201">
        <v>3</v>
      </c>
      <c r="E292" s="244" t="s">
        <v>6304</v>
      </c>
      <c r="F292" s="244" t="s">
        <v>6381</v>
      </c>
    </row>
    <row r="293" spans="1:6">
      <c r="A293" s="201" t="s">
        <v>14</v>
      </c>
      <c r="B293" s="201" t="s">
        <v>21</v>
      </c>
      <c r="C293" s="201">
        <v>0</v>
      </c>
      <c r="D293" s="201">
        <v>3</v>
      </c>
      <c r="E293" s="244" t="s">
        <v>6375</v>
      </c>
      <c r="F293" s="244"/>
    </row>
    <row r="294" spans="1:6">
      <c r="A294" s="201" t="s">
        <v>14</v>
      </c>
      <c r="B294" s="201" t="s">
        <v>23</v>
      </c>
      <c r="C294" s="201">
        <v>18</v>
      </c>
      <c r="D294" s="201">
        <v>4</v>
      </c>
      <c r="E294" s="244" t="s">
        <v>6304</v>
      </c>
      <c r="F294" s="244" t="s">
        <v>6304</v>
      </c>
    </row>
    <row r="295" spans="1:6">
      <c r="A295" s="201" t="s">
        <v>14</v>
      </c>
      <c r="B295" s="201" t="s">
        <v>23</v>
      </c>
      <c r="C295" s="201">
        <v>18</v>
      </c>
      <c r="D295" s="201">
        <v>4</v>
      </c>
      <c r="E295" s="244" t="s">
        <v>6308</v>
      </c>
      <c r="F295" s="244" t="s">
        <v>6381</v>
      </c>
    </row>
    <row r="296" spans="1:6">
      <c r="A296" s="201" t="s">
        <v>14</v>
      </c>
      <c r="B296" s="201" t="s">
        <v>23</v>
      </c>
      <c r="C296" s="201">
        <v>18</v>
      </c>
      <c r="D296" s="201">
        <v>4</v>
      </c>
      <c r="E296" s="244" t="s">
        <v>6375</v>
      </c>
      <c r="F296" s="244"/>
    </row>
    <row r="297" spans="1:6">
      <c r="A297" s="201" t="s">
        <v>14</v>
      </c>
      <c r="B297" s="201" t="s">
        <v>25</v>
      </c>
      <c r="C297" s="201">
        <v>10</v>
      </c>
      <c r="D297" s="201">
        <v>4</v>
      </c>
      <c r="E297" s="244" t="s">
        <v>6304</v>
      </c>
      <c r="F297" s="244" t="s">
        <v>6304</v>
      </c>
    </row>
    <row r="298" spans="1:6">
      <c r="A298" s="201" t="s">
        <v>14</v>
      </c>
      <c r="B298" s="201" t="s">
        <v>25</v>
      </c>
      <c r="C298" s="201">
        <v>7</v>
      </c>
      <c r="D298" s="201">
        <v>4</v>
      </c>
      <c r="E298" s="244" t="s">
        <v>6308</v>
      </c>
      <c r="F298" s="244" t="s">
        <v>6381</v>
      </c>
    </row>
    <row r="299" spans="1:6">
      <c r="A299" s="201" t="s">
        <v>14</v>
      </c>
      <c r="B299" s="201" t="s">
        <v>25</v>
      </c>
      <c r="C299" s="201">
        <v>10</v>
      </c>
      <c r="D299" s="201">
        <v>4</v>
      </c>
      <c r="E299" s="244" t="s">
        <v>6375</v>
      </c>
      <c r="F299" s="244"/>
    </row>
    <row r="300" spans="1:6">
      <c r="A300" s="201" t="s">
        <v>27</v>
      </c>
      <c r="B300" s="201" t="s">
        <v>28</v>
      </c>
      <c r="C300" s="201">
        <v>69</v>
      </c>
      <c r="D300" s="201">
        <v>0</v>
      </c>
      <c r="E300" s="244" t="s">
        <v>6304</v>
      </c>
      <c r="F300" s="244" t="s">
        <v>6373</v>
      </c>
    </row>
    <row r="301" spans="1:6">
      <c r="A301" s="201" t="s">
        <v>27</v>
      </c>
      <c r="B301" s="201" t="s">
        <v>28</v>
      </c>
      <c r="C301" s="201">
        <v>76</v>
      </c>
      <c r="D301" s="201">
        <v>0</v>
      </c>
      <c r="E301" s="244" t="s">
        <v>6381</v>
      </c>
      <c r="F301" s="244"/>
    </row>
    <row r="302" spans="1:6">
      <c r="A302" s="201" t="s">
        <v>106</v>
      </c>
      <c r="B302" s="201" t="s">
        <v>33</v>
      </c>
      <c r="C302" s="201">
        <v>45</v>
      </c>
      <c r="D302" s="201">
        <v>0</v>
      </c>
      <c r="E302" s="244" t="s">
        <v>6306</v>
      </c>
      <c r="F302" s="244"/>
    </row>
    <row r="303" spans="1:6">
      <c r="A303" s="201" t="s">
        <v>106</v>
      </c>
      <c r="B303" s="201" t="s">
        <v>58</v>
      </c>
      <c r="C303" s="201">
        <v>70</v>
      </c>
      <c r="D303" s="201">
        <v>0</v>
      </c>
      <c r="E303" s="244" t="s">
        <v>6306</v>
      </c>
      <c r="F303" s="244"/>
    </row>
    <row r="304" spans="1:6">
      <c r="A304" s="201" t="s">
        <v>106</v>
      </c>
      <c r="B304" s="201" t="s">
        <v>35</v>
      </c>
      <c r="C304" s="201">
        <v>50</v>
      </c>
      <c r="D304" s="201">
        <v>0</v>
      </c>
      <c r="E304" s="244" t="s">
        <v>6306</v>
      </c>
      <c r="F304" s="244"/>
    </row>
    <row r="305" spans="1:6">
      <c r="A305" s="201" t="s">
        <v>106</v>
      </c>
      <c r="B305" s="201" t="s">
        <v>36</v>
      </c>
      <c r="C305" s="201">
        <v>44</v>
      </c>
      <c r="D305" s="201">
        <v>0</v>
      </c>
      <c r="E305" s="244" t="s">
        <v>6306</v>
      </c>
      <c r="F305" s="244"/>
    </row>
    <row r="306" spans="1:6">
      <c r="A306" s="201" t="s">
        <v>106</v>
      </c>
      <c r="B306" s="201" t="s">
        <v>38</v>
      </c>
      <c r="C306" s="201">
        <v>58</v>
      </c>
      <c r="D306" s="201">
        <v>0</v>
      </c>
      <c r="E306" s="244" t="s">
        <v>6306</v>
      </c>
      <c r="F306" s="244"/>
    </row>
    <row r="307" spans="1:6">
      <c r="A307" s="201" t="s">
        <v>106</v>
      </c>
      <c r="B307" s="201" t="s">
        <v>40</v>
      </c>
      <c r="C307" s="201">
        <v>47</v>
      </c>
      <c r="D307" s="201">
        <v>0</v>
      </c>
      <c r="E307" s="244" t="s">
        <v>6306</v>
      </c>
      <c r="F307" s="244"/>
    </row>
    <row r="308" spans="1:6">
      <c r="A308" s="201" t="s">
        <v>106</v>
      </c>
      <c r="B308" s="201" t="s">
        <v>42</v>
      </c>
      <c r="C308" s="201">
        <v>48</v>
      </c>
      <c r="D308" s="201">
        <v>0</v>
      </c>
      <c r="E308" s="244" t="s">
        <v>6306</v>
      </c>
      <c r="F308" s="244"/>
    </row>
    <row r="309" spans="1:6">
      <c r="A309" s="201" t="s">
        <v>106</v>
      </c>
      <c r="B309" s="201" t="s">
        <v>44</v>
      </c>
      <c r="C309" s="201">
        <v>66</v>
      </c>
      <c r="D309" s="201">
        <v>0</v>
      </c>
      <c r="E309" s="244" t="s">
        <v>6306</v>
      </c>
      <c r="F309" s="244"/>
    </row>
    <row r="310" spans="1:6">
      <c r="A310" s="201" t="s">
        <v>106</v>
      </c>
      <c r="B310" s="201" t="s">
        <v>56</v>
      </c>
      <c r="C310" s="201">
        <v>54</v>
      </c>
      <c r="D310" s="201">
        <v>0</v>
      </c>
      <c r="E310" s="244" t="s">
        <v>6306</v>
      </c>
      <c r="F310" s="244"/>
    </row>
    <row r="311" spans="1:6">
      <c r="A311" s="201" t="s">
        <v>106</v>
      </c>
      <c r="B311" s="201" t="s">
        <v>57</v>
      </c>
      <c r="C311" s="201">
        <v>75</v>
      </c>
      <c r="D311" s="201">
        <v>0</v>
      </c>
      <c r="E311" s="244" t="s">
        <v>6306</v>
      </c>
      <c r="F311" s="244"/>
    </row>
    <row r="312" spans="1:6">
      <c r="A312" s="201" t="s">
        <v>106</v>
      </c>
      <c r="B312" s="201" t="s">
        <v>46</v>
      </c>
      <c r="C312" s="201">
        <v>0</v>
      </c>
      <c r="D312" s="201">
        <v>99</v>
      </c>
      <c r="E312" s="244" t="s">
        <v>6306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2826</v>
      </c>
      <c r="C1" s="356" t="s">
        <v>6467</v>
      </c>
      <c r="D1" s="356" t="s">
        <v>6468</v>
      </c>
      <c r="E1" s="356" t="s">
        <v>6469</v>
      </c>
      <c r="F1" s="356" t="s">
        <v>4744</v>
      </c>
      <c r="I1" t="s">
        <v>6470</v>
      </c>
    </row>
    <row r="2" spans="1:9" ht="15.6">
      <c r="A2" s="266" t="s">
        <v>32</v>
      </c>
      <c r="B2" s="266" t="s">
        <v>6471</v>
      </c>
      <c r="C2" s="266" t="s">
        <v>2863</v>
      </c>
      <c r="D2" s="422" t="s">
        <v>6307</v>
      </c>
      <c r="E2" s="422" t="s">
        <v>4944</v>
      </c>
      <c r="F2" s="201"/>
      <c r="I2" t="str">
        <f>B2&amp;". "&amp;C2</f>
        <v>Andri Sigmundur Einarsson. 1. Bekkur</v>
      </c>
    </row>
    <row r="3" spans="1:9" ht="15.6">
      <c r="A3" s="266" t="s">
        <v>32</v>
      </c>
      <c r="B3" s="266" t="s">
        <v>3387</v>
      </c>
      <c r="C3" s="266" t="s">
        <v>2863</v>
      </c>
      <c r="D3" s="422" t="s">
        <v>6307</v>
      </c>
      <c r="E3" s="422" t="s">
        <v>6472</v>
      </c>
      <c r="F3" s="201"/>
    </row>
    <row r="4" spans="1:9" ht="15.6">
      <c r="A4" s="266" t="s">
        <v>32</v>
      </c>
      <c r="B4" s="266" t="s">
        <v>6473</v>
      </c>
      <c r="C4" s="266" t="s">
        <v>2863</v>
      </c>
      <c r="D4" s="422" t="s">
        <v>6307</v>
      </c>
      <c r="E4" s="422" t="s">
        <v>6472</v>
      </c>
      <c r="F4" s="201"/>
    </row>
    <row r="5" spans="1:9" ht="15.6">
      <c r="A5" s="266" t="s">
        <v>32</v>
      </c>
      <c r="B5" s="266" t="s">
        <v>6474</v>
      </c>
      <c r="C5" s="266" t="s">
        <v>2863</v>
      </c>
      <c r="D5" s="422" t="s">
        <v>6373</v>
      </c>
      <c r="E5" s="422" t="s">
        <v>6475</v>
      </c>
      <c r="F5" s="201"/>
    </row>
    <row r="6" spans="1:9" ht="15.6">
      <c r="A6" s="266" t="s">
        <v>32</v>
      </c>
      <c r="B6" s="266" t="s">
        <v>6476</v>
      </c>
      <c r="C6" s="266" t="s">
        <v>2863</v>
      </c>
      <c r="D6" s="422" t="s">
        <v>6307</v>
      </c>
      <c r="E6" s="422" t="s">
        <v>6472</v>
      </c>
      <c r="F6" s="201"/>
    </row>
    <row r="7" spans="1:9" ht="15.6">
      <c r="A7" s="266" t="s">
        <v>32</v>
      </c>
      <c r="B7" s="266" t="s">
        <v>6477</v>
      </c>
      <c r="C7" s="266" t="s">
        <v>2863</v>
      </c>
      <c r="D7" s="422" t="s">
        <v>6307</v>
      </c>
      <c r="E7" s="422" t="s">
        <v>6472</v>
      </c>
      <c r="F7" s="201"/>
    </row>
    <row r="8" spans="1:9" ht="15.6">
      <c r="A8" s="266" t="s">
        <v>32</v>
      </c>
      <c r="B8" s="266" t="s">
        <v>6478</v>
      </c>
      <c r="C8" s="266" t="s">
        <v>2863</v>
      </c>
      <c r="D8" s="422" t="s">
        <v>6307</v>
      </c>
      <c r="E8" s="422" t="s">
        <v>6472</v>
      </c>
      <c r="F8" s="201"/>
    </row>
    <row r="9" spans="1:9" ht="15.6">
      <c r="A9" s="266" t="s">
        <v>32</v>
      </c>
      <c r="B9" s="266" t="s">
        <v>6479</v>
      </c>
      <c r="C9" s="266" t="s">
        <v>2863</v>
      </c>
      <c r="D9" s="422" t="s">
        <v>6307</v>
      </c>
      <c r="E9" s="422" t="s">
        <v>4944</v>
      </c>
      <c r="F9" s="201"/>
    </row>
    <row r="10" spans="1:9" ht="15.6">
      <c r="A10" s="266" t="s">
        <v>32</v>
      </c>
      <c r="B10" s="266" t="s">
        <v>6480</v>
      </c>
      <c r="C10" s="266" t="s">
        <v>2863</v>
      </c>
      <c r="D10" s="422" t="s">
        <v>6373</v>
      </c>
      <c r="E10" s="422" t="s">
        <v>4944</v>
      </c>
      <c r="F10" s="201"/>
    </row>
    <row r="11" spans="1:9" ht="15.6">
      <c r="A11" s="266" t="s">
        <v>32</v>
      </c>
      <c r="B11" s="266" t="s">
        <v>6481</v>
      </c>
      <c r="C11" s="266" t="s">
        <v>2863</v>
      </c>
      <c r="D11" s="422" t="s">
        <v>6307</v>
      </c>
      <c r="E11" s="422" t="s">
        <v>6472</v>
      </c>
      <c r="F11" s="201"/>
    </row>
    <row r="12" spans="1:9" ht="15.6">
      <c r="A12" s="266" t="s">
        <v>32</v>
      </c>
      <c r="B12" s="266" t="s">
        <v>6482</v>
      </c>
      <c r="C12" s="266" t="s">
        <v>4014</v>
      </c>
      <c r="D12" s="422" t="s">
        <v>6307</v>
      </c>
      <c r="E12" s="422" t="s">
        <v>6307</v>
      </c>
      <c r="F12" s="201"/>
    </row>
    <row r="13" spans="1:9" ht="15.6">
      <c r="A13" s="266" t="s">
        <v>32</v>
      </c>
      <c r="B13" s="266" t="s">
        <v>6483</v>
      </c>
      <c r="C13" s="266" t="s">
        <v>4014</v>
      </c>
      <c r="D13" s="422" t="s">
        <v>6307</v>
      </c>
      <c r="E13" s="422" t="s">
        <v>4944</v>
      </c>
      <c r="F13" s="201"/>
    </row>
    <row r="14" spans="1:9" ht="15.6">
      <c r="A14" s="266" t="s">
        <v>32</v>
      </c>
      <c r="B14" s="266" t="s">
        <v>6484</v>
      </c>
      <c r="C14" s="266" t="s">
        <v>4014</v>
      </c>
      <c r="D14" s="422" t="s">
        <v>6307</v>
      </c>
      <c r="E14" s="422" t="s">
        <v>4944</v>
      </c>
      <c r="F14" s="201"/>
    </row>
    <row r="15" spans="1:9" ht="15.6">
      <c r="A15" s="266" t="s">
        <v>32</v>
      </c>
      <c r="B15" s="266" t="s">
        <v>6485</v>
      </c>
      <c r="C15" s="266" t="s">
        <v>4014</v>
      </c>
      <c r="D15" s="422" t="s">
        <v>6307</v>
      </c>
      <c r="E15" s="422" t="s">
        <v>4944</v>
      </c>
      <c r="F15" s="201"/>
    </row>
    <row r="16" spans="1:9" ht="15.6">
      <c r="A16" s="266" t="s">
        <v>32</v>
      </c>
      <c r="B16" s="266" t="s">
        <v>6486</v>
      </c>
      <c r="C16" s="266" t="s">
        <v>4014</v>
      </c>
      <c r="D16" s="422" t="s">
        <v>6307</v>
      </c>
      <c r="E16" s="422" t="s">
        <v>6472</v>
      </c>
      <c r="F16" s="201"/>
    </row>
    <row r="17" spans="1:6" ht="15.6">
      <c r="A17" s="266" t="s">
        <v>32</v>
      </c>
      <c r="B17" s="266" t="s">
        <v>6487</v>
      </c>
      <c r="C17" s="266" t="s">
        <v>4014</v>
      </c>
      <c r="D17" s="422" t="s">
        <v>6307</v>
      </c>
      <c r="E17" s="422" t="s">
        <v>6475</v>
      </c>
      <c r="F17" s="201"/>
    </row>
    <row r="18" spans="1:6" ht="15.6">
      <c r="A18" s="266" t="s">
        <v>32</v>
      </c>
      <c r="B18" s="266" t="s">
        <v>6488</v>
      </c>
      <c r="C18" s="266" t="s">
        <v>3234</v>
      </c>
      <c r="D18" s="422" t="s">
        <v>6307</v>
      </c>
      <c r="E18" s="422" t="s">
        <v>6472</v>
      </c>
      <c r="F18" s="201"/>
    </row>
    <row r="19" spans="1:6" ht="15.6">
      <c r="A19" s="266" t="s">
        <v>32</v>
      </c>
      <c r="B19" s="266" t="s">
        <v>6489</v>
      </c>
      <c r="C19" s="266" t="s">
        <v>3234</v>
      </c>
      <c r="D19" s="422" t="s">
        <v>6307</v>
      </c>
      <c r="E19" s="422" t="s">
        <v>6472</v>
      </c>
      <c r="F19" s="201"/>
    </row>
    <row r="20" spans="1:6" ht="15.6">
      <c r="A20" s="266" t="s">
        <v>32</v>
      </c>
      <c r="B20" s="266" t="s">
        <v>6490</v>
      </c>
      <c r="C20" s="266" t="s">
        <v>3234</v>
      </c>
      <c r="D20" s="422" t="s">
        <v>6307</v>
      </c>
      <c r="E20" s="422" t="s">
        <v>6475</v>
      </c>
      <c r="F20" s="201"/>
    </row>
    <row r="21" spans="1:6" ht="15.6">
      <c r="A21" s="266" t="s">
        <v>32</v>
      </c>
      <c r="B21" s="266" t="s">
        <v>6491</v>
      </c>
      <c r="C21" s="266" t="s">
        <v>3234</v>
      </c>
      <c r="D21" s="422" t="s">
        <v>6307</v>
      </c>
      <c r="E21" s="422" t="s">
        <v>6472</v>
      </c>
      <c r="F21" s="201"/>
    </row>
    <row r="22" spans="1:6" ht="15.6">
      <c r="A22" s="266" t="s">
        <v>32</v>
      </c>
      <c r="B22" s="266" t="s">
        <v>6492</v>
      </c>
      <c r="C22" s="266" t="s">
        <v>3234</v>
      </c>
      <c r="D22" s="422" t="s">
        <v>6307</v>
      </c>
      <c r="E22" s="422" t="s">
        <v>6472</v>
      </c>
      <c r="F22" s="201"/>
    </row>
    <row r="23" spans="1:6" ht="15.6">
      <c r="A23" s="266" t="s">
        <v>32</v>
      </c>
      <c r="B23" s="266" t="s">
        <v>3019</v>
      </c>
      <c r="C23" s="266" t="s">
        <v>3234</v>
      </c>
      <c r="D23" s="422" t="s">
        <v>6307</v>
      </c>
      <c r="E23" s="422" t="s">
        <v>6307</v>
      </c>
      <c r="F23" s="201"/>
    </row>
    <row r="24" spans="1:6" ht="15.6">
      <c r="A24" s="266" t="s">
        <v>32</v>
      </c>
      <c r="B24" s="266" t="s">
        <v>6493</v>
      </c>
      <c r="C24" s="266" t="s">
        <v>3234</v>
      </c>
      <c r="D24" s="422" t="s">
        <v>6307</v>
      </c>
      <c r="E24" s="422" t="s">
        <v>6472</v>
      </c>
      <c r="F24" s="201"/>
    </row>
    <row r="25" spans="1:6" ht="15.6">
      <c r="A25" s="266" t="s">
        <v>32</v>
      </c>
      <c r="B25" s="266" t="s">
        <v>6494</v>
      </c>
      <c r="C25" s="266" t="s">
        <v>3234</v>
      </c>
      <c r="D25" s="422" t="s">
        <v>6307</v>
      </c>
      <c r="E25" s="422" t="s">
        <v>6472</v>
      </c>
      <c r="F25" s="201"/>
    </row>
    <row r="26" spans="1:6" ht="15.6">
      <c r="A26" s="266" t="s">
        <v>32</v>
      </c>
      <c r="B26" s="266" t="s">
        <v>6495</v>
      </c>
      <c r="C26" s="266" t="s">
        <v>3234</v>
      </c>
      <c r="D26" s="422" t="s">
        <v>6307</v>
      </c>
      <c r="E26" s="422" t="s">
        <v>4944</v>
      </c>
      <c r="F26" s="201"/>
    </row>
    <row r="27" spans="1:6" ht="15.6">
      <c r="A27" s="266" t="s">
        <v>32</v>
      </c>
      <c r="B27" s="266" t="s">
        <v>6496</v>
      </c>
      <c r="C27" s="266" t="s">
        <v>3284</v>
      </c>
      <c r="D27" s="422" t="s">
        <v>6307</v>
      </c>
      <c r="E27" s="422" t="s">
        <v>6472</v>
      </c>
      <c r="F27" s="201"/>
    </row>
    <row r="28" spans="1:6" ht="15.6">
      <c r="A28" s="266" t="s">
        <v>32</v>
      </c>
      <c r="B28" s="266" t="s">
        <v>6497</v>
      </c>
      <c r="C28" s="266" t="s">
        <v>3284</v>
      </c>
      <c r="D28" s="422" t="s">
        <v>6307</v>
      </c>
      <c r="E28" s="422" t="s">
        <v>6472</v>
      </c>
      <c r="F28" s="201"/>
    </row>
    <row r="29" spans="1:6" ht="15.6">
      <c r="A29" s="266" t="s">
        <v>32</v>
      </c>
      <c r="B29" s="266" t="s">
        <v>6498</v>
      </c>
      <c r="C29" s="266" t="s">
        <v>3284</v>
      </c>
      <c r="D29" s="422" t="s">
        <v>6307</v>
      </c>
      <c r="E29" s="422" t="s">
        <v>4944</v>
      </c>
      <c r="F29" s="201"/>
    </row>
    <row r="30" spans="1:6" ht="15.6">
      <c r="A30" s="266" t="s">
        <v>32</v>
      </c>
      <c r="B30" s="266" t="s">
        <v>6499</v>
      </c>
      <c r="C30" s="266" t="s">
        <v>3284</v>
      </c>
      <c r="D30" s="422" t="s">
        <v>6307</v>
      </c>
      <c r="E30" s="422" t="s">
        <v>6472</v>
      </c>
      <c r="F30" s="201"/>
    </row>
    <row r="31" spans="1:6" ht="15.6">
      <c r="A31" s="266" t="s">
        <v>32</v>
      </c>
      <c r="B31" s="266" t="s">
        <v>6500</v>
      </c>
      <c r="C31" s="266" t="s">
        <v>3284</v>
      </c>
      <c r="D31" s="422" t="s">
        <v>6307</v>
      </c>
      <c r="E31" s="422" t="s">
        <v>6472</v>
      </c>
      <c r="F31" s="201"/>
    </row>
    <row r="32" spans="1:6" ht="15.6">
      <c r="A32" s="266" t="s">
        <v>32</v>
      </c>
      <c r="B32" s="266" t="s">
        <v>6501</v>
      </c>
      <c r="C32" s="266" t="s">
        <v>3284</v>
      </c>
      <c r="D32" s="422" t="s">
        <v>6307</v>
      </c>
      <c r="E32" s="422" t="s">
        <v>4944</v>
      </c>
      <c r="F32" s="201"/>
    </row>
    <row r="33" spans="1:6" ht="15.6">
      <c r="A33" s="266" t="s">
        <v>32</v>
      </c>
      <c r="B33" s="266" t="s">
        <v>6502</v>
      </c>
      <c r="C33" s="266" t="s">
        <v>3169</v>
      </c>
      <c r="D33" s="422" t="s">
        <v>6307</v>
      </c>
      <c r="E33" s="422" t="s">
        <v>6307</v>
      </c>
      <c r="F33" s="201"/>
    </row>
    <row r="34" spans="1:6" ht="15.6">
      <c r="A34" s="266" t="s">
        <v>32</v>
      </c>
      <c r="B34" s="266" t="s">
        <v>6503</v>
      </c>
      <c r="C34" s="266" t="s">
        <v>3169</v>
      </c>
      <c r="D34" s="422" t="s">
        <v>6373</v>
      </c>
      <c r="E34" s="422" t="s">
        <v>4944</v>
      </c>
      <c r="F34" s="201"/>
    </row>
    <row r="35" spans="1:6" ht="15.6">
      <c r="A35" s="266" t="s">
        <v>32</v>
      </c>
      <c r="B35" s="266" t="s">
        <v>6504</v>
      </c>
      <c r="C35" s="266" t="s">
        <v>3169</v>
      </c>
      <c r="D35" s="422" t="s">
        <v>6307</v>
      </c>
      <c r="E35" s="422" t="s">
        <v>4944</v>
      </c>
      <c r="F35" s="201"/>
    </row>
    <row r="36" spans="1:6" ht="15.6">
      <c r="A36" s="266" t="s">
        <v>32</v>
      </c>
      <c r="B36" s="266" t="s">
        <v>6505</v>
      </c>
      <c r="C36" s="266" t="s">
        <v>3169</v>
      </c>
      <c r="D36" s="422" t="s">
        <v>6307</v>
      </c>
      <c r="E36" s="422" t="s">
        <v>6472</v>
      </c>
      <c r="F36" s="201"/>
    </row>
    <row r="37" spans="1:6" ht="15.6">
      <c r="A37" s="266" t="s">
        <v>32</v>
      </c>
      <c r="B37" s="266" t="s">
        <v>6506</v>
      </c>
      <c r="C37" s="266" t="s">
        <v>6507</v>
      </c>
      <c r="D37" s="422" t="s">
        <v>6307</v>
      </c>
      <c r="E37" s="422" t="s">
        <v>6307</v>
      </c>
      <c r="F37" s="201"/>
    </row>
    <row r="38" spans="1:6" ht="15.6">
      <c r="A38" s="266" t="s">
        <v>32</v>
      </c>
      <c r="B38" s="266" t="s">
        <v>6508</v>
      </c>
      <c r="C38" s="266" t="s">
        <v>6507</v>
      </c>
      <c r="D38" s="422" t="s">
        <v>6307</v>
      </c>
      <c r="E38" s="422" t="s">
        <v>4944</v>
      </c>
      <c r="F38" s="201"/>
    </row>
    <row r="39" spans="1:6" ht="15.6">
      <c r="A39" s="266" t="s">
        <v>32</v>
      </c>
      <c r="B39" s="266" t="s">
        <v>6509</v>
      </c>
      <c r="C39" s="266" t="s">
        <v>6507</v>
      </c>
      <c r="D39" s="422" t="s">
        <v>6307</v>
      </c>
      <c r="E39" s="422" t="s">
        <v>6472</v>
      </c>
      <c r="F39" s="201"/>
    </row>
    <row r="40" spans="1:6" ht="15.6">
      <c r="A40" s="266" t="s">
        <v>32</v>
      </c>
      <c r="B40" s="266" t="s">
        <v>6510</v>
      </c>
      <c r="C40" s="266" t="s">
        <v>6507</v>
      </c>
      <c r="D40" s="422" t="s">
        <v>6307</v>
      </c>
      <c r="E40" s="422" t="s">
        <v>6511</v>
      </c>
      <c r="F40" s="201"/>
    </row>
    <row r="41" spans="1:6" ht="15.6">
      <c r="A41" s="266" t="s">
        <v>32</v>
      </c>
      <c r="B41" s="266" t="s">
        <v>6512</v>
      </c>
      <c r="C41" s="266" t="s">
        <v>6507</v>
      </c>
      <c r="D41" s="422" t="s">
        <v>6373</v>
      </c>
      <c r="E41" s="422" t="s">
        <v>6475</v>
      </c>
      <c r="F41" s="201"/>
    </row>
    <row r="42" spans="1:6" ht="15.6">
      <c r="A42" s="266" t="s">
        <v>32</v>
      </c>
      <c r="B42" s="266" t="s">
        <v>3129</v>
      </c>
      <c r="C42" s="266" t="s">
        <v>6507</v>
      </c>
      <c r="D42" s="422" t="s">
        <v>6307</v>
      </c>
      <c r="E42" s="422" t="s">
        <v>4944</v>
      </c>
      <c r="F42" s="201"/>
    </row>
    <row r="43" spans="1:6" ht="15.6">
      <c r="A43" s="266" t="s">
        <v>32</v>
      </c>
      <c r="B43" s="266" t="s">
        <v>6513</v>
      </c>
      <c r="C43" s="266" t="s">
        <v>2916</v>
      </c>
      <c r="D43" s="422" t="s">
        <v>6307</v>
      </c>
      <c r="E43" s="422" t="s">
        <v>6472</v>
      </c>
      <c r="F43" s="201"/>
    </row>
    <row r="44" spans="1:6" ht="15.6">
      <c r="A44" s="266" t="s">
        <v>55</v>
      </c>
      <c r="B44" s="266" t="s">
        <v>6514</v>
      </c>
      <c r="C44" s="266" t="s">
        <v>2884</v>
      </c>
      <c r="D44" s="422" t="s">
        <v>6307</v>
      </c>
      <c r="E44" s="422" t="s">
        <v>4944</v>
      </c>
      <c r="F44" s="201"/>
    </row>
    <row r="45" spans="1:6" ht="15.6">
      <c r="A45" s="266" t="s">
        <v>55</v>
      </c>
      <c r="B45" s="266" t="s">
        <v>3936</v>
      </c>
      <c r="C45" s="266" t="s">
        <v>2884</v>
      </c>
      <c r="D45" s="422" t="s">
        <v>6307</v>
      </c>
      <c r="E45" s="422" t="s">
        <v>6472</v>
      </c>
      <c r="F45" s="201"/>
    </row>
    <row r="46" spans="1:6" ht="15.6">
      <c r="A46" s="266" t="s">
        <v>55</v>
      </c>
      <c r="B46" s="266" t="s">
        <v>6515</v>
      </c>
      <c r="C46" s="266" t="s">
        <v>2884</v>
      </c>
      <c r="D46" s="422" t="s">
        <v>6307</v>
      </c>
      <c r="E46" s="422" t="s">
        <v>6472</v>
      </c>
      <c r="F46" s="201"/>
    </row>
    <row r="47" spans="1:6" ht="15.6">
      <c r="A47" s="266" t="s">
        <v>55</v>
      </c>
      <c r="B47" s="266" t="s">
        <v>6516</v>
      </c>
      <c r="C47" s="266" t="s">
        <v>2884</v>
      </c>
      <c r="D47" s="422" t="s">
        <v>6307</v>
      </c>
      <c r="E47" s="422" t="s">
        <v>6472</v>
      </c>
      <c r="F47" s="201"/>
    </row>
    <row r="48" spans="1:6" ht="15.6">
      <c r="A48" s="266" t="s">
        <v>55</v>
      </c>
      <c r="B48" s="266" t="s">
        <v>3938</v>
      </c>
      <c r="C48" s="266" t="s">
        <v>2884</v>
      </c>
      <c r="D48" s="422" t="s">
        <v>6307</v>
      </c>
      <c r="E48" s="422" t="s">
        <v>6472</v>
      </c>
      <c r="F48" s="201"/>
    </row>
    <row r="49" spans="1:6" ht="15.6">
      <c r="A49" s="266" t="s">
        <v>55</v>
      </c>
      <c r="B49" s="266" t="s">
        <v>6517</v>
      </c>
      <c r="C49" s="266" t="s">
        <v>2884</v>
      </c>
      <c r="D49" s="422" t="s">
        <v>6307</v>
      </c>
      <c r="E49" s="422" t="s">
        <v>6472</v>
      </c>
      <c r="F49" s="201"/>
    </row>
    <row r="50" spans="1:6" ht="15.6">
      <c r="A50" s="266" t="s">
        <v>55</v>
      </c>
      <c r="B50" s="266" t="s">
        <v>6518</v>
      </c>
      <c r="C50" s="266" t="s">
        <v>2884</v>
      </c>
      <c r="D50" s="422" t="s">
        <v>6307</v>
      </c>
      <c r="E50" s="422" t="s">
        <v>6472</v>
      </c>
      <c r="F50" s="201"/>
    </row>
    <row r="51" spans="1:6" ht="15.6">
      <c r="A51" s="266" t="s">
        <v>55</v>
      </c>
      <c r="B51" s="266" t="s">
        <v>6519</v>
      </c>
      <c r="C51" s="266" t="s">
        <v>2884</v>
      </c>
      <c r="D51" s="422" t="s">
        <v>6307</v>
      </c>
      <c r="E51" s="422" t="s">
        <v>4944</v>
      </c>
      <c r="F51" s="201"/>
    </row>
    <row r="52" spans="1:6" ht="15.6">
      <c r="A52" s="266" t="s">
        <v>55</v>
      </c>
      <c r="B52" s="266" t="s">
        <v>6520</v>
      </c>
      <c r="C52" s="266" t="s">
        <v>2884</v>
      </c>
      <c r="D52" s="422" t="s">
        <v>6307</v>
      </c>
      <c r="E52" s="422" t="s">
        <v>6521</v>
      </c>
      <c r="F52" s="201"/>
    </row>
    <row r="53" spans="1:6" ht="15.6">
      <c r="A53" s="266" t="s">
        <v>55</v>
      </c>
      <c r="B53" s="266" t="s">
        <v>6522</v>
      </c>
      <c r="C53" s="266" t="s">
        <v>2884</v>
      </c>
      <c r="D53" s="422" t="s">
        <v>6307</v>
      </c>
      <c r="E53" s="422" t="s">
        <v>6472</v>
      </c>
      <c r="F53" s="201"/>
    </row>
    <row r="54" spans="1:6" ht="15.6">
      <c r="A54" s="266" t="s">
        <v>55</v>
      </c>
      <c r="B54" s="266" t="s">
        <v>6523</v>
      </c>
      <c r="C54" s="266" t="s">
        <v>2884</v>
      </c>
      <c r="D54" s="422" t="s">
        <v>6307</v>
      </c>
      <c r="E54" s="422" t="s">
        <v>6475</v>
      </c>
      <c r="F54" s="201"/>
    </row>
    <row r="55" spans="1:6" ht="15.6">
      <c r="A55" s="266" t="s">
        <v>55</v>
      </c>
      <c r="B55" s="266" t="s">
        <v>6524</v>
      </c>
      <c r="C55" s="266" t="s">
        <v>2884</v>
      </c>
      <c r="D55" s="422" t="s">
        <v>6307</v>
      </c>
      <c r="E55" s="422" t="s">
        <v>6521</v>
      </c>
      <c r="F55" s="201"/>
    </row>
    <row r="56" spans="1:6" ht="15.6">
      <c r="A56" s="266" t="s">
        <v>55</v>
      </c>
      <c r="B56" s="266" t="s">
        <v>6525</v>
      </c>
      <c r="C56" s="266" t="s">
        <v>2884</v>
      </c>
      <c r="D56" s="422" t="s">
        <v>6307</v>
      </c>
      <c r="E56" s="422" t="s">
        <v>6521</v>
      </c>
      <c r="F56" s="201"/>
    </row>
    <row r="57" spans="1:6" ht="15.6">
      <c r="A57" s="266" t="s">
        <v>55</v>
      </c>
      <c r="B57" s="266" t="s">
        <v>6526</v>
      </c>
      <c r="C57" s="266" t="s">
        <v>2884</v>
      </c>
      <c r="D57" s="422" t="s">
        <v>6307</v>
      </c>
      <c r="E57" s="422" t="s">
        <v>6521</v>
      </c>
      <c r="F57" s="201"/>
    </row>
    <row r="58" spans="1:6" ht="15.6">
      <c r="A58" s="266" t="s">
        <v>55</v>
      </c>
      <c r="B58" s="266" t="s">
        <v>6527</v>
      </c>
      <c r="C58" s="266" t="s">
        <v>2884</v>
      </c>
      <c r="D58" s="422" t="s">
        <v>6307</v>
      </c>
      <c r="E58" s="422" t="s">
        <v>6307</v>
      </c>
      <c r="F58" s="201"/>
    </row>
    <row r="59" spans="1:6" ht="15.6">
      <c r="A59" s="266" t="s">
        <v>55</v>
      </c>
      <c r="B59" s="266" t="s">
        <v>3146</v>
      </c>
      <c r="C59" s="266" t="s">
        <v>2884</v>
      </c>
      <c r="D59" s="422" t="s">
        <v>6307</v>
      </c>
      <c r="E59" s="422" t="s">
        <v>4944</v>
      </c>
      <c r="F59" s="201"/>
    </row>
    <row r="60" spans="1:6" ht="15.6">
      <c r="A60" s="266" t="s">
        <v>55</v>
      </c>
      <c r="B60" s="266" t="s">
        <v>6528</v>
      </c>
      <c r="C60" s="266" t="s">
        <v>2884</v>
      </c>
      <c r="D60" s="422" t="s">
        <v>6307</v>
      </c>
      <c r="E60" s="422" t="s">
        <v>6472</v>
      </c>
      <c r="F60" s="201"/>
    </row>
    <row r="61" spans="1:6" ht="15.6">
      <c r="A61" s="266" t="s">
        <v>55</v>
      </c>
      <c r="B61" s="266" t="s">
        <v>6529</v>
      </c>
      <c r="C61" s="266" t="s">
        <v>2884</v>
      </c>
      <c r="D61" s="422" t="s">
        <v>6307</v>
      </c>
      <c r="E61" s="422" t="s">
        <v>6472</v>
      </c>
      <c r="F61" s="201"/>
    </row>
    <row r="62" spans="1:6" ht="15.6">
      <c r="A62" s="266" t="s">
        <v>55</v>
      </c>
      <c r="B62" s="266" t="s">
        <v>6530</v>
      </c>
      <c r="C62" s="266" t="s">
        <v>2884</v>
      </c>
      <c r="D62" s="422" t="s">
        <v>6307</v>
      </c>
      <c r="E62" s="422" t="s">
        <v>6472</v>
      </c>
      <c r="F62" s="201"/>
    </row>
    <row r="63" spans="1:6" ht="15.6">
      <c r="A63" s="266" t="s">
        <v>55</v>
      </c>
      <c r="B63" s="266" t="s">
        <v>6531</v>
      </c>
      <c r="C63" s="266" t="s">
        <v>2884</v>
      </c>
      <c r="D63" s="422" t="s">
        <v>6307</v>
      </c>
      <c r="E63" s="422" t="s">
        <v>4944</v>
      </c>
      <c r="F63" s="201"/>
    </row>
    <row r="64" spans="1:6" ht="15.6">
      <c r="A64" s="266" t="s">
        <v>55</v>
      </c>
      <c r="B64" s="266" t="s">
        <v>6532</v>
      </c>
      <c r="C64" s="266" t="s">
        <v>2884</v>
      </c>
      <c r="D64" s="422" t="s">
        <v>6373</v>
      </c>
      <c r="E64" s="422" t="s">
        <v>6472</v>
      </c>
      <c r="F64" s="201"/>
    </row>
    <row r="65" spans="1:6" ht="15.6">
      <c r="A65" s="266" t="s">
        <v>55</v>
      </c>
      <c r="B65" s="266" t="s">
        <v>6533</v>
      </c>
      <c r="C65" s="266" t="s">
        <v>2884</v>
      </c>
      <c r="D65" s="422" t="s">
        <v>6307</v>
      </c>
      <c r="E65" s="422" t="s">
        <v>6307</v>
      </c>
      <c r="F65" s="201"/>
    </row>
    <row r="66" spans="1:6" ht="15.6">
      <c r="A66" s="266" t="s">
        <v>55</v>
      </c>
      <c r="B66" s="266" t="s">
        <v>6534</v>
      </c>
      <c r="C66" s="266" t="s">
        <v>6535</v>
      </c>
      <c r="D66" s="422" t="s">
        <v>6307</v>
      </c>
      <c r="E66" s="422" t="s">
        <v>6472</v>
      </c>
      <c r="F66" s="201"/>
    </row>
    <row r="67" spans="1:6" ht="15.6">
      <c r="A67" s="266" t="s">
        <v>55</v>
      </c>
      <c r="B67" s="266" t="s">
        <v>6536</v>
      </c>
      <c r="C67" s="266" t="s">
        <v>6535</v>
      </c>
      <c r="D67" s="422" t="s">
        <v>6307</v>
      </c>
      <c r="E67" s="422" t="s">
        <v>6307</v>
      </c>
      <c r="F67" s="201"/>
    </row>
    <row r="68" spans="1:6" ht="15.6">
      <c r="A68" s="266" t="s">
        <v>55</v>
      </c>
      <c r="B68" s="266" t="s">
        <v>2838</v>
      </c>
      <c r="C68" s="266" t="s">
        <v>6535</v>
      </c>
      <c r="D68" s="422" t="s">
        <v>6307</v>
      </c>
      <c r="E68" s="422" t="s">
        <v>4944</v>
      </c>
      <c r="F68" s="201"/>
    </row>
    <row r="69" spans="1:6" ht="15.6">
      <c r="A69" s="266" t="s">
        <v>55</v>
      </c>
      <c r="B69" s="266" t="s">
        <v>6537</v>
      </c>
      <c r="C69" s="266" t="s">
        <v>6535</v>
      </c>
      <c r="D69" s="422" t="s">
        <v>6307</v>
      </c>
      <c r="E69" s="422" t="s">
        <v>6472</v>
      </c>
      <c r="F69" s="201"/>
    </row>
    <row r="70" spans="1:6" ht="15.6">
      <c r="A70" s="266" t="s">
        <v>55</v>
      </c>
      <c r="B70" s="266" t="s">
        <v>6538</v>
      </c>
      <c r="C70" s="266" t="s">
        <v>6535</v>
      </c>
      <c r="D70" s="422" t="s">
        <v>6307</v>
      </c>
      <c r="E70" s="422" t="s">
        <v>6472</v>
      </c>
      <c r="F70" s="201"/>
    </row>
    <row r="71" spans="1:6" ht="15.6">
      <c r="A71" s="266" t="s">
        <v>55</v>
      </c>
      <c r="B71" s="266" t="s">
        <v>6539</v>
      </c>
      <c r="C71" s="266" t="s">
        <v>6540</v>
      </c>
      <c r="D71" s="422" t="s">
        <v>6307</v>
      </c>
      <c r="E71" s="422" t="s">
        <v>4944</v>
      </c>
      <c r="F71" s="201"/>
    </row>
    <row r="72" spans="1:6" ht="15.6">
      <c r="A72" s="266" t="s">
        <v>55</v>
      </c>
      <c r="B72" s="266" t="s">
        <v>6541</v>
      </c>
      <c r="C72" s="266" t="s">
        <v>6540</v>
      </c>
      <c r="D72" s="422" t="s">
        <v>6307</v>
      </c>
      <c r="E72" s="422" t="s">
        <v>4944</v>
      </c>
      <c r="F72" s="201"/>
    </row>
    <row r="73" spans="1:6" ht="15.6">
      <c r="A73" s="266" t="s">
        <v>55</v>
      </c>
      <c r="B73" s="266" t="s">
        <v>6542</v>
      </c>
      <c r="C73" s="266" t="s">
        <v>6540</v>
      </c>
      <c r="D73" s="422" t="s">
        <v>6307</v>
      </c>
      <c r="E73" s="422" t="s">
        <v>6475</v>
      </c>
      <c r="F73" s="201"/>
    </row>
    <row r="74" spans="1:6" ht="15.6">
      <c r="A74" s="266" t="s">
        <v>55</v>
      </c>
      <c r="B74" s="266" t="s">
        <v>6543</v>
      </c>
      <c r="C74" s="266" t="s">
        <v>6540</v>
      </c>
      <c r="D74" s="422" t="s">
        <v>6307</v>
      </c>
      <c r="E74" s="422" t="s">
        <v>6475</v>
      </c>
      <c r="F74" s="201"/>
    </row>
    <row r="75" spans="1:6" ht="15.6">
      <c r="A75" s="266" t="s">
        <v>55</v>
      </c>
      <c r="B75" s="266" t="s">
        <v>3135</v>
      </c>
      <c r="C75" s="266" t="s">
        <v>6540</v>
      </c>
      <c r="D75" s="422" t="s">
        <v>6307</v>
      </c>
      <c r="E75" s="422" t="s">
        <v>6472</v>
      </c>
      <c r="F75" s="201"/>
    </row>
    <row r="76" spans="1:6" ht="15.6">
      <c r="A76" s="266" t="s">
        <v>55</v>
      </c>
      <c r="B76" s="266" t="s">
        <v>6544</v>
      </c>
      <c r="C76" s="266" t="s">
        <v>6540</v>
      </c>
      <c r="D76" s="422" t="s">
        <v>6307</v>
      </c>
      <c r="E76" s="422" t="s">
        <v>6511</v>
      </c>
      <c r="F76" s="201"/>
    </row>
    <row r="77" spans="1:6" ht="15.6">
      <c r="A77" s="266" t="s">
        <v>55</v>
      </c>
      <c r="B77" s="266" t="s">
        <v>6545</v>
      </c>
      <c r="C77" s="266" t="s">
        <v>6540</v>
      </c>
      <c r="D77" s="422" t="s">
        <v>6307</v>
      </c>
      <c r="E77" s="422" t="s">
        <v>6472</v>
      </c>
      <c r="F77" s="201"/>
    </row>
    <row r="78" spans="1:6" ht="15.6">
      <c r="A78" s="266" t="s">
        <v>55</v>
      </c>
      <c r="B78" s="266" t="s">
        <v>6546</v>
      </c>
      <c r="C78" s="266" t="s">
        <v>3954</v>
      </c>
      <c r="D78" s="422" t="s">
        <v>6307</v>
      </c>
      <c r="E78" s="422" t="s">
        <v>6472</v>
      </c>
      <c r="F78" s="201"/>
    </row>
    <row r="79" spans="1:6" ht="15.6">
      <c r="A79" s="266" t="s">
        <v>55</v>
      </c>
      <c r="B79" s="266" t="s">
        <v>6547</v>
      </c>
      <c r="C79" s="266" t="s">
        <v>3954</v>
      </c>
      <c r="D79" s="422" t="s">
        <v>6307</v>
      </c>
      <c r="E79" s="422" t="s">
        <v>6307</v>
      </c>
      <c r="F79" s="201"/>
    </row>
    <row r="80" spans="1:6" ht="15.6">
      <c r="A80" s="266" t="s">
        <v>55</v>
      </c>
      <c r="B80" s="266" t="s">
        <v>6548</v>
      </c>
      <c r="C80" s="266" t="s">
        <v>3954</v>
      </c>
      <c r="D80" s="422" t="s">
        <v>6307</v>
      </c>
      <c r="E80" s="422" t="s">
        <v>6472</v>
      </c>
      <c r="F80" s="201"/>
    </row>
    <row r="81" spans="1:6" ht="15.6">
      <c r="A81" s="266" t="s">
        <v>55</v>
      </c>
      <c r="B81" s="266" t="s">
        <v>6549</v>
      </c>
      <c r="C81" s="266" t="s">
        <v>3954</v>
      </c>
      <c r="D81" s="422" t="s">
        <v>6307</v>
      </c>
      <c r="E81" s="422" t="s">
        <v>6307</v>
      </c>
      <c r="F81" s="201"/>
    </row>
    <row r="82" spans="1:6" ht="15.6">
      <c r="A82" s="266" t="s">
        <v>55</v>
      </c>
      <c r="B82" s="266" t="s">
        <v>6550</v>
      </c>
      <c r="C82" s="266" t="s">
        <v>3954</v>
      </c>
      <c r="D82" s="422" t="s">
        <v>6307</v>
      </c>
      <c r="E82" s="422" t="s">
        <v>6307</v>
      </c>
      <c r="F82" s="201"/>
    </row>
    <row r="83" spans="1:6" ht="15.6">
      <c r="A83" s="266" t="s">
        <v>55</v>
      </c>
      <c r="B83" s="266" t="s">
        <v>6551</v>
      </c>
      <c r="C83" s="266" t="s">
        <v>3954</v>
      </c>
      <c r="D83" s="422" t="s">
        <v>6307</v>
      </c>
      <c r="E83" s="422" t="s">
        <v>6472</v>
      </c>
      <c r="F83" s="201"/>
    </row>
    <row r="84" spans="1:6" ht="15.6">
      <c r="A84" s="266" t="s">
        <v>55</v>
      </c>
      <c r="B84" s="266" t="s">
        <v>6552</v>
      </c>
      <c r="C84" s="266" t="s">
        <v>3954</v>
      </c>
      <c r="D84" s="422" t="s">
        <v>6307</v>
      </c>
      <c r="E84" s="422" t="s">
        <v>6472</v>
      </c>
      <c r="F84" s="201"/>
    </row>
    <row r="85" spans="1:6" ht="15.6">
      <c r="A85" s="266" t="s">
        <v>55</v>
      </c>
      <c r="B85" s="266" t="s">
        <v>6553</v>
      </c>
      <c r="C85" s="266" t="s">
        <v>6554</v>
      </c>
      <c r="D85" s="422" t="s">
        <v>6307</v>
      </c>
      <c r="E85" s="422" t="s">
        <v>4944</v>
      </c>
      <c r="F85" s="201"/>
    </row>
    <row r="86" spans="1:6" ht="15.6">
      <c r="A86" s="344" t="s">
        <v>55</v>
      </c>
      <c r="B86" s="344" t="s">
        <v>6555</v>
      </c>
      <c r="C86" s="344" t="s">
        <v>6554</v>
      </c>
      <c r="D86" s="423" t="s">
        <v>6307</v>
      </c>
      <c r="E86" s="423" t="s">
        <v>6475</v>
      </c>
      <c r="F86" s="201"/>
    </row>
    <row r="87" spans="1:6" ht="15.6">
      <c r="A87" s="266" t="s">
        <v>55</v>
      </c>
      <c r="B87" s="266" t="s">
        <v>6556</v>
      </c>
      <c r="C87" s="266" t="s">
        <v>6554</v>
      </c>
      <c r="D87" s="422" t="s">
        <v>6307</v>
      </c>
      <c r="E87" s="422" t="s">
        <v>6475</v>
      </c>
      <c r="F87" s="201"/>
    </row>
    <row r="88" spans="1:6" ht="15.6">
      <c r="A88" s="266" t="s">
        <v>55</v>
      </c>
      <c r="B88" s="266" t="s">
        <v>6557</v>
      </c>
      <c r="C88" s="266" t="s">
        <v>6554</v>
      </c>
      <c r="D88" s="422" t="s">
        <v>6307</v>
      </c>
      <c r="E88" s="422" t="s">
        <v>6475</v>
      </c>
      <c r="F88" s="201"/>
    </row>
    <row r="89" spans="1:6" ht="15.6">
      <c r="A89" s="266" t="s">
        <v>55</v>
      </c>
      <c r="B89" s="266" t="s">
        <v>6558</v>
      </c>
      <c r="C89" s="266" t="s">
        <v>6554</v>
      </c>
      <c r="D89" s="422" t="s">
        <v>6307</v>
      </c>
      <c r="E89" s="422" t="s">
        <v>6472</v>
      </c>
      <c r="F89" s="201"/>
    </row>
    <row r="90" spans="1:6" ht="15.6">
      <c r="A90" s="266" t="s">
        <v>55</v>
      </c>
      <c r="B90" s="266" t="s">
        <v>6559</v>
      </c>
      <c r="C90" s="266" t="s">
        <v>2881</v>
      </c>
      <c r="D90" s="422" t="s">
        <v>6307</v>
      </c>
      <c r="E90" s="422" t="s">
        <v>6511</v>
      </c>
      <c r="F90" s="201"/>
    </row>
    <row r="91" spans="1:6" ht="15.6">
      <c r="A91" s="266" t="s">
        <v>55</v>
      </c>
      <c r="B91" s="266" t="s">
        <v>6560</v>
      </c>
      <c r="C91" s="266" t="s">
        <v>2881</v>
      </c>
      <c r="D91" s="422" t="s">
        <v>6307</v>
      </c>
      <c r="E91" s="422" t="s">
        <v>6472</v>
      </c>
      <c r="F91" s="201"/>
    </row>
    <row r="92" spans="1:6" ht="15.6">
      <c r="A92" s="266" t="s">
        <v>55</v>
      </c>
      <c r="B92" s="266" t="s">
        <v>6561</v>
      </c>
      <c r="C92" s="266" t="s">
        <v>2881</v>
      </c>
      <c r="D92" s="422" t="s">
        <v>6307</v>
      </c>
      <c r="E92" s="422" t="s">
        <v>6472</v>
      </c>
      <c r="F92" s="201"/>
    </row>
    <row r="93" spans="1:6" ht="15.6">
      <c r="A93" s="266" t="s">
        <v>55</v>
      </c>
      <c r="B93" s="266" t="s">
        <v>3951</v>
      </c>
      <c r="C93" s="266" t="s">
        <v>2881</v>
      </c>
      <c r="D93" s="422" t="s">
        <v>6307</v>
      </c>
      <c r="E93" s="422" t="s">
        <v>6307</v>
      </c>
      <c r="F93" s="201"/>
    </row>
    <row r="94" spans="1:6" ht="15.6">
      <c r="A94" s="266" t="s">
        <v>55</v>
      </c>
      <c r="B94" s="266" t="s">
        <v>6562</v>
      </c>
      <c r="C94" s="266" t="s">
        <v>2881</v>
      </c>
      <c r="D94" s="422" t="s">
        <v>6307</v>
      </c>
      <c r="E94" s="422" t="s">
        <v>6472</v>
      </c>
      <c r="F94" s="201"/>
    </row>
    <row r="95" spans="1:6" ht="15.6">
      <c r="A95" s="266" t="s">
        <v>55</v>
      </c>
      <c r="B95" s="266" t="s">
        <v>6563</v>
      </c>
      <c r="C95" s="266" t="s">
        <v>2881</v>
      </c>
      <c r="D95" s="422" t="s">
        <v>6307</v>
      </c>
      <c r="E95" s="422" t="s">
        <v>4944</v>
      </c>
      <c r="F95" s="201"/>
    </row>
    <row r="96" spans="1:6" ht="15.6">
      <c r="A96" s="266" t="s">
        <v>55</v>
      </c>
      <c r="B96" s="266" t="s">
        <v>6564</v>
      </c>
      <c r="C96" s="266" t="s">
        <v>2881</v>
      </c>
      <c r="D96" s="422" t="s">
        <v>6307</v>
      </c>
      <c r="E96" s="422" t="s">
        <v>6472</v>
      </c>
      <c r="F96" s="201"/>
    </row>
    <row r="97" spans="1:6" ht="15.6">
      <c r="A97" s="266" t="s">
        <v>55</v>
      </c>
      <c r="B97" s="266" t="s">
        <v>6565</v>
      </c>
      <c r="C97" s="266" t="s">
        <v>6566</v>
      </c>
      <c r="D97" s="422" t="s">
        <v>6307</v>
      </c>
      <c r="E97" s="422" t="s">
        <v>6472</v>
      </c>
      <c r="F97" s="201"/>
    </row>
    <row r="98" spans="1:6" ht="15.6">
      <c r="A98" s="266" t="s">
        <v>55</v>
      </c>
      <c r="B98" s="266" t="s">
        <v>6567</v>
      </c>
      <c r="C98" s="266" t="s">
        <v>6566</v>
      </c>
      <c r="D98" s="422" t="s">
        <v>6307</v>
      </c>
      <c r="E98" s="422" t="s">
        <v>6472</v>
      </c>
      <c r="F98" s="201"/>
    </row>
    <row r="99" spans="1:6" ht="15.6">
      <c r="A99" s="266" t="s">
        <v>55</v>
      </c>
      <c r="B99" s="266" t="s">
        <v>6568</v>
      </c>
      <c r="C99" s="266" t="s">
        <v>6566</v>
      </c>
      <c r="D99" s="422" t="s">
        <v>6307</v>
      </c>
      <c r="E99" s="422" t="s">
        <v>6472</v>
      </c>
      <c r="F99" s="201"/>
    </row>
    <row r="100" spans="1:6" ht="15.6">
      <c r="A100" s="266" t="s">
        <v>55</v>
      </c>
      <c r="B100" s="266" t="s">
        <v>6569</v>
      </c>
      <c r="C100" s="266" t="s">
        <v>6566</v>
      </c>
      <c r="D100" s="422" t="s">
        <v>6307</v>
      </c>
      <c r="E100" s="422" t="s">
        <v>4944</v>
      </c>
      <c r="F100" s="201"/>
    </row>
    <row r="101" spans="1:6" ht="15.6">
      <c r="A101" s="266" t="s">
        <v>55</v>
      </c>
      <c r="B101" s="266" t="s">
        <v>6570</v>
      </c>
      <c r="C101" s="266" t="s">
        <v>6571</v>
      </c>
      <c r="D101" s="422" t="s">
        <v>6307</v>
      </c>
      <c r="E101" s="422" t="s">
        <v>6307</v>
      </c>
      <c r="F101" s="201"/>
    </row>
    <row r="102" spans="1:6" ht="15.6">
      <c r="A102" s="266" t="s">
        <v>55</v>
      </c>
      <c r="B102" s="266" t="s">
        <v>3946</v>
      </c>
      <c r="C102" s="266" t="s">
        <v>3947</v>
      </c>
      <c r="D102" s="422" t="s">
        <v>6307</v>
      </c>
      <c r="E102" s="422" t="s">
        <v>6307</v>
      </c>
      <c r="F102" s="201"/>
    </row>
    <row r="103" spans="1:6" ht="15.6">
      <c r="A103" s="266" t="s">
        <v>59</v>
      </c>
      <c r="B103" s="266" t="s">
        <v>6572</v>
      </c>
      <c r="C103" s="266" t="s">
        <v>2863</v>
      </c>
      <c r="D103" s="422" t="s">
        <v>6307</v>
      </c>
      <c r="E103" s="422" t="s">
        <v>6475</v>
      </c>
      <c r="F103" s="201"/>
    </row>
    <row r="104" spans="1:6" ht="15.6">
      <c r="A104" s="266" t="s">
        <v>59</v>
      </c>
      <c r="B104" s="266" t="s">
        <v>6573</v>
      </c>
      <c r="C104" s="266" t="s">
        <v>2863</v>
      </c>
      <c r="D104" s="422" t="s">
        <v>6307</v>
      </c>
      <c r="E104" s="422" t="s">
        <v>6472</v>
      </c>
      <c r="F104" s="201"/>
    </row>
    <row r="105" spans="1:6" ht="15.6">
      <c r="A105" s="266" t="s">
        <v>59</v>
      </c>
      <c r="B105" s="266" t="s">
        <v>6574</v>
      </c>
      <c r="C105" s="266" t="s">
        <v>2863</v>
      </c>
      <c r="D105" s="422" t="s">
        <v>6307</v>
      </c>
      <c r="E105" s="422" t="s">
        <v>6472</v>
      </c>
      <c r="F105" s="201"/>
    </row>
    <row r="106" spans="1:6" ht="15.6">
      <c r="A106" s="266" t="s">
        <v>59</v>
      </c>
      <c r="B106" s="266" t="s">
        <v>6575</v>
      </c>
      <c r="C106" s="266" t="s">
        <v>2863</v>
      </c>
      <c r="D106" s="422" t="s">
        <v>6307</v>
      </c>
      <c r="E106" s="422" t="s">
        <v>6472</v>
      </c>
      <c r="F106" s="201"/>
    </row>
    <row r="107" spans="1:6" ht="15.6">
      <c r="A107" s="266" t="s">
        <v>59</v>
      </c>
      <c r="B107" s="266" t="s">
        <v>6576</v>
      </c>
      <c r="C107" s="266" t="s">
        <v>2863</v>
      </c>
      <c r="D107" s="422" t="s">
        <v>6307</v>
      </c>
      <c r="E107" s="422" t="s">
        <v>4944</v>
      </c>
      <c r="F107" s="201"/>
    </row>
    <row r="108" spans="1:6" ht="15.6">
      <c r="A108" s="266" t="s">
        <v>59</v>
      </c>
      <c r="B108" s="266" t="s">
        <v>6577</v>
      </c>
      <c r="C108" s="266" t="s">
        <v>2863</v>
      </c>
      <c r="D108" s="422" t="s">
        <v>6307</v>
      </c>
      <c r="E108" s="422" t="s">
        <v>6472</v>
      </c>
      <c r="F108" s="201"/>
    </row>
    <row r="109" spans="1:6" ht="15.6">
      <c r="A109" s="266" t="s">
        <v>59</v>
      </c>
      <c r="B109" s="266" t="s">
        <v>6578</v>
      </c>
      <c r="C109" s="266" t="s">
        <v>2863</v>
      </c>
      <c r="D109" s="422" t="s">
        <v>6307</v>
      </c>
      <c r="E109" s="422" t="s">
        <v>4944</v>
      </c>
      <c r="F109" s="201"/>
    </row>
    <row r="110" spans="1:6" ht="15.6">
      <c r="A110" s="266" t="s">
        <v>59</v>
      </c>
      <c r="B110" s="266" t="s">
        <v>4007</v>
      </c>
      <c r="C110" s="266" t="s">
        <v>2863</v>
      </c>
      <c r="D110" s="422" t="s">
        <v>6307</v>
      </c>
      <c r="E110" s="422" t="s">
        <v>4944</v>
      </c>
      <c r="F110" s="201"/>
    </row>
    <row r="111" spans="1:6" ht="15.6">
      <c r="A111" s="266" t="s">
        <v>59</v>
      </c>
      <c r="B111" s="266" t="s">
        <v>6579</v>
      </c>
      <c r="C111" s="266" t="s">
        <v>2863</v>
      </c>
      <c r="D111" s="422" t="s">
        <v>6307</v>
      </c>
      <c r="E111" s="422" t="s">
        <v>6475</v>
      </c>
      <c r="F111" s="201"/>
    </row>
    <row r="112" spans="1:6" ht="15.6">
      <c r="A112" s="266" t="s">
        <v>59</v>
      </c>
      <c r="B112" s="266" t="s">
        <v>6580</v>
      </c>
      <c r="C112" s="266" t="s">
        <v>2863</v>
      </c>
      <c r="D112" s="422" t="s">
        <v>6307</v>
      </c>
      <c r="E112" s="422" t="s">
        <v>6472</v>
      </c>
      <c r="F112" s="201"/>
    </row>
    <row r="113" spans="1:6" ht="15.6">
      <c r="A113" s="266" t="s">
        <v>59</v>
      </c>
      <c r="B113" s="266" t="s">
        <v>6581</v>
      </c>
      <c r="C113" s="266" t="s">
        <v>2863</v>
      </c>
      <c r="D113" s="422" t="s">
        <v>6307</v>
      </c>
      <c r="E113" s="422" t="s">
        <v>6472</v>
      </c>
      <c r="F113" s="201"/>
    </row>
    <row r="114" spans="1:6" ht="15.6">
      <c r="A114" s="266" t="s">
        <v>59</v>
      </c>
      <c r="B114" s="266" t="s">
        <v>6582</v>
      </c>
      <c r="C114" s="266" t="s">
        <v>2863</v>
      </c>
      <c r="D114" s="422" t="s">
        <v>6307</v>
      </c>
      <c r="E114" s="422" t="s">
        <v>4944</v>
      </c>
      <c r="F114" s="201"/>
    </row>
    <row r="115" spans="1:6" ht="15.6">
      <c r="A115" s="266" t="s">
        <v>59</v>
      </c>
      <c r="B115" s="266" t="s">
        <v>6583</v>
      </c>
      <c r="C115" s="266" t="s">
        <v>2863</v>
      </c>
      <c r="D115" s="422" t="s">
        <v>6307</v>
      </c>
      <c r="E115" s="422" t="s">
        <v>6472</v>
      </c>
      <c r="F115" s="201"/>
    </row>
    <row r="116" spans="1:6" ht="15.6">
      <c r="A116" s="266" t="s">
        <v>59</v>
      </c>
      <c r="B116" s="266" t="s">
        <v>6584</v>
      </c>
      <c r="C116" s="266" t="s">
        <v>2863</v>
      </c>
      <c r="D116" s="422" t="s">
        <v>6307</v>
      </c>
      <c r="E116" s="422" t="s">
        <v>6472</v>
      </c>
      <c r="F116" s="201"/>
    </row>
    <row r="117" spans="1:6" ht="15.6">
      <c r="A117" s="266" t="s">
        <v>59</v>
      </c>
      <c r="B117" s="266" t="s">
        <v>3962</v>
      </c>
      <c r="C117" s="266" t="s">
        <v>4014</v>
      </c>
      <c r="D117" s="422" t="s">
        <v>6307</v>
      </c>
      <c r="E117" s="422" t="s">
        <v>6475</v>
      </c>
      <c r="F117" s="201"/>
    </row>
    <row r="118" spans="1:6" ht="15.6">
      <c r="A118" s="266" t="s">
        <v>59</v>
      </c>
      <c r="B118" s="266" t="s">
        <v>6585</v>
      </c>
      <c r="C118" s="266" t="s">
        <v>3234</v>
      </c>
      <c r="D118" s="422" t="s">
        <v>6307</v>
      </c>
      <c r="E118" s="422" t="s">
        <v>4944</v>
      </c>
      <c r="F118" s="201"/>
    </row>
    <row r="119" spans="1:6" ht="15.6">
      <c r="A119" s="266" t="s">
        <v>59</v>
      </c>
      <c r="B119" s="266" t="s">
        <v>6586</v>
      </c>
      <c r="C119" s="266" t="s">
        <v>3169</v>
      </c>
      <c r="D119" s="422" t="s">
        <v>6307</v>
      </c>
      <c r="E119" s="422" t="s">
        <v>6472</v>
      </c>
      <c r="F119" s="201"/>
    </row>
    <row r="120" spans="1:6" ht="15.6">
      <c r="A120" s="266" t="s">
        <v>59</v>
      </c>
      <c r="B120" s="266" t="s">
        <v>6587</v>
      </c>
      <c r="C120" s="266" t="s">
        <v>6507</v>
      </c>
      <c r="D120" s="422" t="s">
        <v>6307</v>
      </c>
      <c r="E120" s="422" t="s">
        <v>6472</v>
      </c>
      <c r="F120" s="201"/>
    </row>
    <row r="121" spans="1:6" ht="15.6">
      <c r="A121" s="266" t="s">
        <v>59</v>
      </c>
      <c r="B121" s="266" t="s">
        <v>6588</v>
      </c>
      <c r="C121" s="266" t="s">
        <v>6507</v>
      </c>
      <c r="D121" s="422" t="s">
        <v>6307</v>
      </c>
      <c r="E121" s="422" t="s">
        <v>6472</v>
      </c>
      <c r="F121" s="201"/>
    </row>
    <row r="122" spans="1:6" ht="15.6">
      <c r="A122" s="266" t="s">
        <v>59</v>
      </c>
      <c r="B122" s="266" t="s">
        <v>3163</v>
      </c>
      <c r="C122" s="266" t="s">
        <v>2916</v>
      </c>
      <c r="D122" s="422" t="s">
        <v>6307</v>
      </c>
      <c r="E122" s="422" t="s">
        <v>4944</v>
      </c>
      <c r="F122" s="201"/>
    </row>
    <row r="123" spans="1:6" ht="15.6">
      <c r="A123" s="266" t="s">
        <v>59</v>
      </c>
      <c r="B123" s="266" t="s">
        <v>6589</v>
      </c>
      <c r="C123" s="266" t="s">
        <v>4272</v>
      </c>
      <c r="D123" s="422" t="s">
        <v>6307</v>
      </c>
      <c r="E123" s="422" t="s">
        <v>6472</v>
      </c>
      <c r="F123" s="201"/>
    </row>
    <row r="124" spans="1:6" ht="15.6">
      <c r="A124" s="266" t="s">
        <v>59</v>
      </c>
      <c r="B124" s="266" t="s">
        <v>6590</v>
      </c>
      <c r="C124" s="266" t="s">
        <v>6591</v>
      </c>
      <c r="D124" s="422" t="s">
        <v>6307</v>
      </c>
      <c r="E124" s="422" t="s">
        <v>4944</v>
      </c>
      <c r="F124" s="201"/>
    </row>
    <row r="125" spans="1:6" ht="15.6">
      <c r="A125" s="266" t="s">
        <v>59</v>
      </c>
      <c r="B125" s="266" t="s">
        <v>6592</v>
      </c>
      <c r="C125" s="266" t="s">
        <v>3231</v>
      </c>
      <c r="D125" s="422" t="s">
        <v>6307</v>
      </c>
      <c r="E125" s="422" t="s">
        <v>4944</v>
      </c>
      <c r="F125" s="201"/>
    </row>
    <row r="126" spans="1:6" ht="15.6">
      <c r="A126" s="266" t="s">
        <v>70</v>
      </c>
      <c r="B126" s="266" t="s">
        <v>6593</v>
      </c>
      <c r="C126" s="266" t="s">
        <v>2863</v>
      </c>
      <c r="D126" s="422" t="s">
        <v>6307</v>
      </c>
      <c r="E126" s="422" t="s">
        <v>6307</v>
      </c>
      <c r="F126" s="201"/>
    </row>
    <row r="127" spans="1:6" ht="15.6">
      <c r="A127" s="266" t="s">
        <v>70</v>
      </c>
      <c r="B127" s="266" t="s">
        <v>6594</v>
      </c>
      <c r="C127" s="266" t="s">
        <v>2863</v>
      </c>
      <c r="D127" s="422" t="s">
        <v>6307</v>
      </c>
      <c r="E127" s="422" t="s">
        <v>6307</v>
      </c>
      <c r="F127" s="201"/>
    </row>
    <row r="128" spans="1:6" ht="15.6">
      <c r="A128" s="266" t="s">
        <v>70</v>
      </c>
      <c r="B128" s="266" t="s">
        <v>6595</v>
      </c>
      <c r="C128" s="266" t="s">
        <v>2863</v>
      </c>
      <c r="D128" s="422" t="s">
        <v>6307</v>
      </c>
      <c r="E128" s="422" t="s">
        <v>4944</v>
      </c>
      <c r="F128" s="201"/>
    </row>
    <row r="129" spans="1:6" ht="15.6">
      <c r="A129" s="266" t="s">
        <v>70</v>
      </c>
      <c r="B129" s="266" t="s">
        <v>6596</v>
      </c>
      <c r="C129" s="266" t="s">
        <v>2863</v>
      </c>
      <c r="D129" s="422" t="s">
        <v>6307</v>
      </c>
      <c r="E129" s="422" t="s">
        <v>6475</v>
      </c>
      <c r="F129" s="201"/>
    </row>
    <row r="130" spans="1:6" ht="15.6">
      <c r="A130" s="266" t="s">
        <v>70</v>
      </c>
      <c r="B130" s="266" t="s">
        <v>6597</v>
      </c>
      <c r="C130" s="266" t="s">
        <v>2863</v>
      </c>
      <c r="D130" s="422" t="s">
        <v>6307</v>
      </c>
      <c r="E130" s="422" t="s">
        <v>6307</v>
      </c>
      <c r="F130" s="201"/>
    </row>
    <row r="131" spans="1:6" ht="15.6">
      <c r="A131" s="266" t="s">
        <v>70</v>
      </c>
      <c r="B131" s="266" t="s">
        <v>2908</v>
      </c>
      <c r="C131" s="266" t="s">
        <v>2863</v>
      </c>
      <c r="D131" s="422" t="s">
        <v>6307</v>
      </c>
      <c r="E131" s="422" t="s">
        <v>6472</v>
      </c>
      <c r="F131" s="201"/>
    </row>
    <row r="132" spans="1:6" ht="15.6">
      <c r="A132" s="266" t="s">
        <v>70</v>
      </c>
      <c r="B132" s="266" t="s">
        <v>6598</v>
      </c>
      <c r="C132" s="266" t="s">
        <v>2863</v>
      </c>
      <c r="D132" s="422" t="s">
        <v>6307</v>
      </c>
      <c r="E132" s="422" t="s">
        <v>6472</v>
      </c>
      <c r="F132" s="201"/>
    </row>
    <row r="133" spans="1:6" ht="15.6">
      <c r="A133" s="266" t="s">
        <v>70</v>
      </c>
      <c r="B133" s="266" t="s">
        <v>6599</v>
      </c>
      <c r="C133" s="266" t="s">
        <v>2863</v>
      </c>
      <c r="D133" s="422" t="s">
        <v>6307</v>
      </c>
      <c r="E133" s="422" t="s">
        <v>6475</v>
      </c>
      <c r="F133" s="201"/>
    </row>
    <row r="134" spans="1:6" ht="15.6">
      <c r="A134" s="266" t="s">
        <v>70</v>
      </c>
      <c r="B134" s="266" t="s">
        <v>6600</v>
      </c>
      <c r="C134" s="266" t="s">
        <v>2863</v>
      </c>
      <c r="D134" s="422" t="s">
        <v>6307</v>
      </c>
      <c r="E134" s="422" t="s">
        <v>4944</v>
      </c>
      <c r="F134" s="201"/>
    </row>
    <row r="135" spans="1:6" ht="15.6">
      <c r="A135" s="266" t="s">
        <v>70</v>
      </c>
      <c r="B135" s="266" t="s">
        <v>6601</v>
      </c>
      <c r="C135" s="266" t="s">
        <v>2863</v>
      </c>
      <c r="D135" s="422" t="s">
        <v>6307</v>
      </c>
      <c r="E135" s="422" t="s">
        <v>6307</v>
      </c>
      <c r="F135" s="201"/>
    </row>
    <row r="136" spans="1:6" ht="15.6">
      <c r="A136" s="266" t="s">
        <v>70</v>
      </c>
      <c r="B136" s="266" t="s">
        <v>6602</v>
      </c>
      <c r="C136" s="266" t="s">
        <v>2863</v>
      </c>
      <c r="D136" s="422" t="s">
        <v>6307</v>
      </c>
      <c r="E136" s="422" t="s">
        <v>6307</v>
      </c>
      <c r="F136" s="201"/>
    </row>
    <row r="137" spans="1:6" ht="15.6">
      <c r="A137" s="266" t="s">
        <v>70</v>
      </c>
      <c r="B137" s="266" t="s">
        <v>6603</v>
      </c>
      <c r="C137" s="266" t="s">
        <v>2863</v>
      </c>
      <c r="D137" s="422" t="s">
        <v>6307</v>
      </c>
      <c r="E137" s="422" t="s">
        <v>6472</v>
      </c>
      <c r="F137" s="201"/>
    </row>
    <row r="138" spans="1:6" ht="15.6">
      <c r="A138" s="266" t="s">
        <v>70</v>
      </c>
      <c r="B138" s="266" t="s">
        <v>6604</v>
      </c>
      <c r="C138" s="266" t="s">
        <v>2863</v>
      </c>
      <c r="D138" s="422" t="s">
        <v>6307</v>
      </c>
      <c r="E138" s="422" t="s">
        <v>6472</v>
      </c>
      <c r="F138" s="201"/>
    </row>
    <row r="139" spans="1:6" ht="15.6">
      <c r="A139" s="266" t="s">
        <v>70</v>
      </c>
      <c r="B139" s="266" t="s">
        <v>6605</v>
      </c>
      <c r="C139" s="266" t="s">
        <v>2863</v>
      </c>
      <c r="D139" s="422" t="s">
        <v>6307</v>
      </c>
      <c r="E139" s="422" t="s">
        <v>6472</v>
      </c>
      <c r="F139" s="201"/>
    </row>
    <row r="140" spans="1:6" ht="15.6">
      <c r="A140" s="266" t="s">
        <v>70</v>
      </c>
      <c r="B140" s="266" t="s">
        <v>6606</v>
      </c>
      <c r="C140" s="266" t="s">
        <v>2863</v>
      </c>
      <c r="D140" s="422" t="s">
        <v>6373</v>
      </c>
      <c r="E140" s="422" t="s">
        <v>6472</v>
      </c>
      <c r="F140" s="201"/>
    </row>
    <row r="141" spans="1:6" ht="15.6">
      <c r="A141" s="266" t="s">
        <v>70</v>
      </c>
      <c r="B141" s="266" t="s">
        <v>4077</v>
      </c>
      <c r="C141" s="266" t="s">
        <v>2863</v>
      </c>
      <c r="D141" s="422" t="s">
        <v>6307</v>
      </c>
      <c r="E141" s="422" t="s">
        <v>4944</v>
      </c>
      <c r="F141" s="201"/>
    </row>
    <row r="142" spans="1:6" ht="15.6">
      <c r="A142" s="266" t="s">
        <v>70</v>
      </c>
      <c r="B142" s="266" t="s">
        <v>6607</v>
      </c>
      <c r="C142" s="266" t="s">
        <v>2863</v>
      </c>
      <c r="D142" s="422" t="s">
        <v>6307</v>
      </c>
      <c r="E142" s="422" t="s">
        <v>6472</v>
      </c>
      <c r="F142" s="201"/>
    </row>
    <row r="143" spans="1:6" ht="15.6">
      <c r="A143" s="266" t="s">
        <v>70</v>
      </c>
      <c r="B143" s="266" t="s">
        <v>6608</v>
      </c>
      <c r="C143" s="266" t="s">
        <v>2863</v>
      </c>
      <c r="D143" s="422" t="s">
        <v>6307</v>
      </c>
      <c r="E143" s="422" t="s">
        <v>6475</v>
      </c>
      <c r="F143" s="201"/>
    </row>
    <row r="144" spans="1:6" ht="15.6">
      <c r="A144" s="266" t="s">
        <v>70</v>
      </c>
      <c r="B144" s="266" t="s">
        <v>6609</v>
      </c>
      <c r="C144" s="266" t="s">
        <v>2863</v>
      </c>
      <c r="D144" s="422" t="s">
        <v>6307</v>
      </c>
      <c r="E144" s="422" t="s">
        <v>4944</v>
      </c>
      <c r="F144" s="201"/>
    </row>
    <row r="145" spans="1:6" ht="15.6">
      <c r="A145" s="266" t="s">
        <v>70</v>
      </c>
      <c r="B145" s="266" t="s">
        <v>6610</v>
      </c>
      <c r="C145" s="266" t="s">
        <v>2863</v>
      </c>
      <c r="D145" s="422" t="s">
        <v>6307</v>
      </c>
      <c r="E145" s="422" t="s">
        <v>6307</v>
      </c>
      <c r="F145" s="201"/>
    </row>
    <row r="146" spans="1:6" ht="15.6">
      <c r="A146" s="266" t="s">
        <v>70</v>
      </c>
      <c r="B146" s="266" t="s">
        <v>6611</v>
      </c>
      <c r="C146" s="266" t="s">
        <v>2863</v>
      </c>
      <c r="D146" s="422" t="s">
        <v>6307</v>
      </c>
      <c r="E146" s="422" t="s">
        <v>6472</v>
      </c>
      <c r="F146" s="201"/>
    </row>
    <row r="147" spans="1:6" ht="15.6">
      <c r="A147" s="266" t="s">
        <v>70</v>
      </c>
      <c r="B147" s="266" t="s">
        <v>6612</v>
      </c>
      <c r="C147" s="266" t="s">
        <v>2863</v>
      </c>
      <c r="D147" s="422" t="s">
        <v>6307</v>
      </c>
      <c r="E147" s="422" t="s">
        <v>4944</v>
      </c>
      <c r="F147" s="201"/>
    </row>
    <row r="148" spans="1:6" ht="15.6">
      <c r="A148" s="266" t="s">
        <v>70</v>
      </c>
      <c r="B148" s="266" t="s">
        <v>6613</v>
      </c>
      <c r="C148" s="266" t="s">
        <v>2863</v>
      </c>
      <c r="D148" s="422" t="s">
        <v>6307</v>
      </c>
      <c r="E148" s="422" t="s">
        <v>6472</v>
      </c>
      <c r="F148" s="201"/>
    </row>
    <row r="149" spans="1:6" ht="15.6">
      <c r="A149" s="266" t="s">
        <v>70</v>
      </c>
      <c r="B149" s="266" t="s">
        <v>6614</v>
      </c>
      <c r="C149" s="266" t="s">
        <v>6615</v>
      </c>
      <c r="D149" s="422" t="s">
        <v>6307</v>
      </c>
      <c r="E149" s="422" t="s">
        <v>6472</v>
      </c>
      <c r="F149" s="201"/>
    </row>
    <row r="150" spans="1:6" ht="15.6">
      <c r="A150" s="266" t="s">
        <v>70</v>
      </c>
      <c r="B150" s="266" t="s">
        <v>6616</v>
      </c>
      <c r="C150" s="266" t="s">
        <v>6615</v>
      </c>
      <c r="D150" s="422" t="s">
        <v>6307</v>
      </c>
      <c r="E150" s="422" t="s">
        <v>6475</v>
      </c>
      <c r="F150" s="201"/>
    </row>
    <row r="151" spans="1:6" ht="15.6">
      <c r="A151" s="266" t="s">
        <v>70</v>
      </c>
      <c r="B151" s="266" t="s">
        <v>6617</v>
      </c>
      <c r="C151" s="266" t="s">
        <v>6615</v>
      </c>
      <c r="D151" s="422" t="s">
        <v>6307</v>
      </c>
      <c r="E151" s="422" t="s">
        <v>6475</v>
      </c>
      <c r="F151" s="201"/>
    </row>
    <row r="152" spans="1:6" ht="15.6">
      <c r="A152" s="266" t="s">
        <v>70</v>
      </c>
      <c r="B152" s="266" t="s">
        <v>6618</v>
      </c>
      <c r="C152" s="266" t="s">
        <v>6619</v>
      </c>
      <c r="D152" s="422" t="s">
        <v>6307</v>
      </c>
      <c r="E152" s="422" t="s">
        <v>6307</v>
      </c>
      <c r="F152" s="201"/>
    </row>
    <row r="153" spans="1:6" ht="15.6">
      <c r="A153" s="266" t="s">
        <v>70</v>
      </c>
      <c r="B153" s="266" t="s">
        <v>6620</v>
      </c>
      <c r="C153" s="266" t="s">
        <v>6619</v>
      </c>
      <c r="D153" s="422" t="s">
        <v>6307</v>
      </c>
      <c r="E153" s="422" t="s">
        <v>6472</v>
      </c>
      <c r="F153" s="201"/>
    </row>
    <row r="154" spans="1:6" ht="15.6">
      <c r="A154" s="266" t="s">
        <v>70</v>
      </c>
      <c r="B154" s="266" t="s">
        <v>6621</v>
      </c>
      <c r="C154" s="266" t="s">
        <v>6619</v>
      </c>
      <c r="D154" s="422" t="s">
        <v>6307</v>
      </c>
      <c r="E154" s="422" t="s">
        <v>4944</v>
      </c>
      <c r="F154" s="201"/>
    </row>
    <row r="155" spans="1:6" ht="15.6">
      <c r="A155" s="266" t="s">
        <v>70</v>
      </c>
      <c r="B155" s="266" t="s">
        <v>6622</v>
      </c>
      <c r="C155" s="266" t="s">
        <v>6619</v>
      </c>
      <c r="D155" s="422" t="s">
        <v>6307</v>
      </c>
      <c r="E155" s="422" t="s">
        <v>6475</v>
      </c>
      <c r="F155" s="201"/>
    </row>
    <row r="156" spans="1:6" ht="15.6">
      <c r="A156" s="266" t="s">
        <v>70</v>
      </c>
      <c r="B156" s="266" t="s">
        <v>6623</v>
      </c>
      <c r="C156" s="266" t="s">
        <v>6619</v>
      </c>
      <c r="D156" s="422" t="s">
        <v>6307</v>
      </c>
      <c r="E156" s="422" t="s">
        <v>4944</v>
      </c>
      <c r="F156" s="201"/>
    </row>
    <row r="157" spans="1:6" ht="15.6">
      <c r="A157" s="266" t="s">
        <v>70</v>
      </c>
      <c r="B157" s="266" t="s">
        <v>6624</v>
      </c>
      <c r="C157" s="266" t="s">
        <v>6619</v>
      </c>
      <c r="D157" s="422" t="s">
        <v>6307</v>
      </c>
      <c r="E157" s="422" t="s">
        <v>4944</v>
      </c>
      <c r="F157" s="201"/>
    </row>
    <row r="158" spans="1:6" ht="15.6">
      <c r="A158" s="266" t="s">
        <v>70</v>
      </c>
      <c r="B158" s="266" t="s">
        <v>6625</v>
      </c>
      <c r="C158" s="266" t="s">
        <v>6626</v>
      </c>
      <c r="D158" s="422" t="s">
        <v>6307</v>
      </c>
      <c r="E158" s="422" t="s">
        <v>6472</v>
      </c>
      <c r="F158" s="201"/>
    </row>
    <row r="159" spans="1:6" ht="15.6">
      <c r="A159" s="266" t="s">
        <v>70</v>
      </c>
      <c r="B159" s="266" t="s">
        <v>6627</v>
      </c>
      <c r="C159" s="266" t="s">
        <v>6626</v>
      </c>
      <c r="D159" s="422" t="s">
        <v>6307</v>
      </c>
      <c r="E159" s="422" t="s">
        <v>6307</v>
      </c>
      <c r="F159" s="201"/>
    </row>
    <row r="160" spans="1:6" ht="15.6">
      <c r="A160" s="266" t="s">
        <v>70</v>
      </c>
      <c r="B160" s="266" t="s">
        <v>6628</v>
      </c>
      <c r="C160" s="266" t="s">
        <v>3058</v>
      </c>
      <c r="D160" s="422" t="s">
        <v>6307</v>
      </c>
      <c r="E160" s="422" t="s">
        <v>6472</v>
      </c>
      <c r="F160" s="201"/>
    </row>
    <row r="161" spans="1:6" ht="15.6">
      <c r="A161" s="266" t="s">
        <v>70</v>
      </c>
      <c r="B161" s="266" t="s">
        <v>6629</v>
      </c>
      <c r="C161" s="266" t="s">
        <v>3058</v>
      </c>
      <c r="D161" s="422" t="s">
        <v>6307</v>
      </c>
      <c r="E161" s="422" t="s">
        <v>6475</v>
      </c>
      <c r="F161" s="201"/>
    </row>
    <row r="162" spans="1:6" ht="15.6">
      <c r="A162" s="266" t="s">
        <v>70</v>
      </c>
      <c r="B162" s="266" t="s">
        <v>6630</v>
      </c>
      <c r="C162" s="266" t="s">
        <v>6631</v>
      </c>
      <c r="D162" s="422" t="s">
        <v>6307</v>
      </c>
      <c r="E162" s="422" t="s">
        <v>6475</v>
      </c>
      <c r="F162" s="201"/>
    </row>
    <row r="163" spans="1:6" ht="15.6">
      <c r="A163" s="266" t="s">
        <v>70</v>
      </c>
      <c r="B163" s="266" t="s">
        <v>6632</v>
      </c>
      <c r="C163" s="266" t="s">
        <v>6631</v>
      </c>
      <c r="D163" s="422" t="s">
        <v>6307</v>
      </c>
      <c r="E163" s="422" t="s">
        <v>6521</v>
      </c>
      <c r="F163" s="201"/>
    </row>
    <row r="164" spans="1:6" ht="15.6">
      <c r="A164" s="266" t="s">
        <v>70</v>
      </c>
      <c r="B164" s="266" t="s">
        <v>6633</v>
      </c>
      <c r="C164" s="266" t="s">
        <v>6631</v>
      </c>
      <c r="D164" s="422" t="s">
        <v>6307</v>
      </c>
      <c r="E164" s="422" t="s">
        <v>4944</v>
      </c>
      <c r="F164" s="201"/>
    </row>
    <row r="165" spans="1:6" ht="15.6">
      <c r="A165" s="266" t="s">
        <v>70</v>
      </c>
      <c r="B165" s="266" t="s">
        <v>6634</v>
      </c>
      <c r="C165" s="266" t="s">
        <v>6631</v>
      </c>
      <c r="D165" s="422" t="s">
        <v>6307</v>
      </c>
      <c r="E165" s="422" t="s">
        <v>6475</v>
      </c>
      <c r="F165" s="201"/>
    </row>
    <row r="166" spans="1:6" ht="15.6">
      <c r="A166" s="266" t="s">
        <v>70</v>
      </c>
      <c r="B166" s="266" t="s">
        <v>3171</v>
      </c>
      <c r="C166" s="266" t="s">
        <v>6631</v>
      </c>
      <c r="D166" s="422" t="s">
        <v>6307</v>
      </c>
      <c r="E166" s="422" t="s">
        <v>6472</v>
      </c>
      <c r="F166" s="201"/>
    </row>
    <row r="167" spans="1:6" ht="15.6">
      <c r="A167" s="266" t="s">
        <v>70</v>
      </c>
      <c r="B167" s="266" t="s">
        <v>6635</v>
      </c>
      <c r="C167" s="266" t="s">
        <v>6636</v>
      </c>
      <c r="D167" s="422" t="s">
        <v>6307</v>
      </c>
      <c r="E167" s="422" t="s">
        <v>6472</v>
      </c>
      <c r="F167" s="201"/>
    </row>
    <row r="168" spans="1:6" ht="15.6">
      <c r="A168" s="266" t="s">
        <v>70</v>
      </c>
      <c r="B168" s="266" t="s">
        <v>6637</v>
      </c>
      <c r="C168" s="266" t="s">
        <v>6636</v>
      </c>
      <c r="D168" s="422" t="s">
        <v>6307</v>
      </c>
      <c r="E168" s="422" t="s">
        <v>6472</v>
      </c>
      <c r="F168" s="201"/>
    </row>
    <row r="169" spans="1:6" ht="15.6">
      <c r="A169" s="266" t="s">
        <v>70</v>
      </c>
      <c r="B169" s="266" t="s">
        <v>6638</v>
      </c>
      <c r="C169" s="266" t="s">
        <v>6636</v>
      </c>
      <c r="D169" s="422" t="s">
        <v>6307</v>
      </c>
      <c r="E169" s="422" t="s">
        <v>6307</v>
      </c>
      <c r="F169" s="201"/>
    </row>
    <row r="170" spans="1:6" ht="15.6">
      <c r="A170" s="266" t="s">
        <v>70</v>
      </c>
      <c r="B170" s="266" t="s">
        <v>6639</v>
      </c>
      <c r="C170" s="266" t="s">
        <v>6640</v>
      </c>
      <c r="D170" s="422" t="s">
        <v>6307</v>
      </c>
      <c r="E170" s="422" t="s">
        <v>6472</v>
      </c>
      <c r="F170" s="201"/>
    </row>
    <row r="171" spans="1:6" ht="15.6">
      <c r="A171" s="266" t="s">
        <v>70</v>
      </c>
      <c r="B171" s="266" t="s">
        <v>6641</v>
      </c>
      <c r="C171" s="266" t="s">
        <v>6642</v>
      </c>
      <c r="D171" s="422" t="s">
        <v>6307</v>
      </c>
      <c r="E171" s="422" t="s">
        <v>6307</v>
      </c>
      <c r="F171" s="201"/>
    </row>
    <row r="172" spans="1:6" ht="15.6">
      <c r="A172" s="266" t="s">
        <v>70</v>
      </c>
      <c r="B172" s="266" t="s">
        <v>6643</v>
      </c>
      <c r="C172" s="266" t="s">
        <v>6642</v>
      </c>
      <c r="D172" s="422" t="s">
        <v>6307</v>
      </c>
      <c r="E172" s="422" t="s">
        <v>6472</v>
      </c>
      <c r="F172" s="201"/>
    </row>
    <row r="173" spans="1:6" ht="15.6">
      <c r="A173" s="266" t="s">
        <v>70</v>
      </c>
      <c r="B173" s="266" t="s">
        <v>6644</v>
      </c>
      <c r="C173" s="266" t="s">
        <v>6645</v>
      </c>
      <c r="D173" s="422" t="s">
        <v>6307</v>
      </c>
      <c r="E173" s="422" t="s">
        <v>6472</v>
      </c>
      <c r="F173" s="201"/>
    </row>
    <row r="174" spans="1:6" ht="15.6">
      <c r="A174" s="266" t="s">
        <v>70</v>
      </c>
      <c r="B174" s="266" t="s">
        <v>6646</v>
      </c>
      <c r="C174" s="266" t="s">
        <v>4075</v>
      </c>
      <c r="D174" s="422" t="s">
        <v>6307</v>
      </c>
      <c r="E174" s="422" t="s">
        <v>6472</v>
      </c>
      <c r="F174" s="201"/>
    </row>
    <row r="175" spans="1:6" ht="15.6">
      <c r="A175" s="266" t="s">
        <v>70</v>
      </c>
      <c r="B175" s="266" t="s">
        <v>6647</v>
      </c>
      <c r="C175" s="266" t="s">
        <v>4075</v>
      </c>
      <c r="D175" s="422" t="s">
        <v>6307</v>
      </c>
      <c r="E175" s="422" t="s">
        <v>6475</v>
      </c>
      <c r="F175" s="201"/>
    </row>
    <row r="176" spans="1:6" ht="15.6">
      <c r="A176" s="266" t="s">
        <v>70</v>
      </c>
      <c r="B176" s="266" t="s">
        <v>6648</v>
      </c>
      <c r="C176" s="266" t="s">
        <v>4075</v>
      </c>
      <c r="D176" s="422" t="s">
        <v>6307</v>
      </c>
      <c r="E176" s="422" t="s">
        <v>6307</v>
      </c>
      <c r="F176" s="201"/>
    </row>
    <row r="177" spans="1:6" ht="15.6">
      <c r="A177" s="266" t="s">
        <v>70</v>
      </c>
      <c r="B177" s="266" t="s">
        <v>6649</v>
      </c>
      <c r="C177" s="266" t="s">
        <v>4075</v>
      </c>
      <c r="D177" s="422" t="s">
        <v>6307</v>
      </c>
      <c r="E177" s="422" t="s">
        <v>6472</v>
      </c>
      <c r="F177" s="201"/>
    </row>
    <row r="178" spans="1:6" ht="15.6">
      <c r="A178" s="266" t="s">
        <v>70</v>
      </c>
      <c r="B178" s="266" t="s">
        <v>6650</v>
      </c>
      <c r="C178" s="266" t="s">
        <v>6651</v>
      </c>
      <c r="D178" s="422" t="s">
        <v>6307</v>
      </c>
      <c r="E178" s="422" t="s">
        <v>6521</v>
      </c>
      <c r="F178" s="201"/>
    </row>
    <row r="179" spans="1:6" ht="15.6">
      <c r="A179" s="266" t="s">
        <v>70</v>
      </c>
      <c r="B179" s="266" t="s">
        <v>2906</v>
      </c>
      <c r="C179" s="266" t="s">
        <v>2907</v>
      </c>
      <c r="D179" s="422" t="s">
        <v>6307</v>
      </c>
      <c r="E179" s="422" t="s">
        <v>6472</v>
      </c>
      <c r="F179" s="201"/>
    </row>
    <row r="180" spans="1:6" ht="15.6">
      <c r="A180" s="266" t="s">
        <v>70</v>
      </c>
      <c r="B180" s="266" t="s">
        <v>6652</v>
      </c>
      <c r="C180" s="266" t="s">
        <v>2907</v>
      </c>
      <c r="D180" s="422" t="s">
        <v>6307</v>
      </c>
      <c r="E180" s="422" t="s">
        <v>6475</v>
      </c>
      <c r="F180" s="201"/>
    </row>
    <row r="181" spans="1:6" ht="15.6">
      <c r="A181" s="266" t="s">
        <v>70</v>
      </c>
      <c r="B181" s="266" t="s">
        <v>6653</v>
      </c>
      <c r="C181" s="266" t="s">
        <v>2907</v>
      </c>
      <c r="D181" s="422" t="s">
        <v>6307</v>
      </c>
      <c r="E181" s="422" t="s">
        <v>6475</v>
      </c>
      <c r="F181" s="201"/>
    </row>
    <row r="182" spans="1:6" ht="15.6">
      <c r="A182" s="266" t="s">
        <v>70</v>
      </c>
      <c r="B182" s="266" t="s">
        <v>6654</v>
      </c>
      <c r="C182" s="266" t="s">
        <v>2907</v>
      </c>
      <c r="D182" s="422" t="s">
        <v>6307</v>
      </c>
      <c r="E182" s="422" t="s">
        <v>4944</v>
      </c>
      <c r="F182" s="201"/>
    </row>
    <row r="183" spans="1:6" ht="15.6">
      <c r="A183" s="266" t="s">
        <v>70</v>
      </c>
      <c r="B183" s="266" t="s">
        <v>6655</v>
      </c>
      <c r="C183" s="266" t="s">
        <v>2907</v>
      </c>
      <c r="D183" s="422" t="s">
        <v>6307</v>
      </c>
      <c r="E183" s="422" t="s">
        <v>6472</v>
      </c>
      <c r="F183" s="201"/>
    </row>
    <row r="184" spans="1:6" ht="15.6">
      <c r="A184" s="266" t="s">
        <v>70</v>
      </c>
      <c r="B184" s="266" t="s">
        <v>6656</v>
      </c>
      <c r="C184" s="266" t="s">
        <v>2907</v>
      </c>
      <c r="D184" s="422" t="s">
        <v>6307</v>
      </c>
      <c r="E184" s="422" t="s">
        <v>6472</v>
      </c>
      <c r="F184" s="201"/>
    </row>
    <row r="185" spans="1:6" ht="15.6">
      <c r="A185" s="266" t="s">
        <v>70</v>
      </c>
      <c r="B185" s="266" t="s">
        <v>6657</v>
      </c>
      <c r="C185" s="266" t="s">
        <v>2907</v>
      </c>
      <c r="D185" s="422" t="s">
        <v>6307</v>
      </c>
      <c r="E185" s="422" t="s">
        <v>6307</v>
      </c>
      <c r="F185" s="201"/>
    </row>
    <row r="186" spans="1:6" ht="15.6">
      <c r="A186" s="266" t="s">
        <v>70</v>
      </c>
      <c r="B186" s="266" t="s">
        <v>6658</v>
      </c>
      <c r="C186" s="266" t="s">
        <v>6659</v>
      </c>
      <c r="D186" s="422" t="s">
        <v>6307</v>
      </c>
      <c r="E186" s="422" t="s">
        <v>6472</v>
      </c>
      <c r="F186" s="201"/>
    </row>
    <row r="187" spans="1:6" ht="15.6">
      <c r="A187" s="266" t="s">
        <v>70</v>
      </c>
      <c r="B187" s="266" t="s">
        <v>6660</v>
      </c>
      <c r="C187" s="266" t="s">
        <v>6661</v>
      </c>
      <c r="D187" s="422" t="s">
        <v>6307</v>
      </c>
      <c r="E187" s="422" t="s">
        <v>6472</v>
      </c>
      <c r="F187" s="201"/>
    </row>
    <row r="188" spans="1:6" ht="15.6">
      <c r="A188" s="266" t="s">
        <v>70</v>
      </c>
      <c r="B188" s="266" t="s">
        <v>6662</v>
      </c>
      <c r="C188" s="266" t="s">
        <v>6661</v>
      </c>
      <c r="D188" s="422" t="s">
        <v>6307</v>
      </c>
      <c r="E188" s="422" t="s">
        <v>4944</v>
      </c>
      <c r="F188" s="201"/>
    </row>
    <row r="189" spans="1:6" ht="15.6">
      <c r="A189" s="266" t="s">
        <v>70</v>
      </c>
      <c r="B189" s="266" t="s">
        <v>6663</v>
      </c>
      <c r="C189" s="266" t="s">
        <v>6661</v>
      </c>
      <c r="D189" s="422" t="s">
        <v>6307</v>
      </c>
      <c r="E189" s="422" t="s">
        <v>4944</v>
      </c>
      <c r="F189" s="201"/>
    </row>
    <row r="190" spans="1:6" ht="15.6">
      <c r="A190" s="266" t="s">
        <v>70</v>
      </c>
      <c r="B190" s="266" t="s">
        <v>6664</v>
      </c>
      <c r="C190" s="266" t="s">
        <v>6661</v>
      </c>
      <c r="D190" s="422" t="s">
        <v>6307</v>
      </c>
      <c r="E190" s="422" t="s">
        <v>6472</v>
      </c>
      <c r="F190" s="201"/>
    </row>
    <row r="191" spans="1:6" ht="15.6">
      <c r="A191" s="266" t="s">
        <v>70</v>
      </c>
      <c r="B191" s="266" t="s">
        <v>6665</v>
      </c>
      <c r="C191" s="266" t="s">
        <v>4080</v>
      </c>
      <c r="D191" s="422" t="s">
        <v>6307</v>
      </c>
      <c r="E191" s="422" t="s">
        <v>6472</v>
      </c>
      <c r="F191" s="201"/>
    </row>
    <row r="192" spans="1:6" ht="15.6">
      <c r="A192" s="266" t="s">
        <v>70</v>
      </c>
      <c r="B192" s="266" t="s">
        <v>6666</v>
      </c>
      <c r="C192" s="266" t="s">
        <v>4080</v>
      </c>
      <c r="D192" s="422" t="s">
        <v>6307</v>
      </c>
      <c r="E192" s="422" t="s">
        <v>6472</v>
      </c>
      <c r="F192" s="201"/>
    </row>
    <row r="193" spans="1:6" ht="15.6">
      <c r="A193" s="266" t="s">
        <v>70</v>
      </c>
      <c r="B193" s="266" t="s">
        <v>6667</v>
      </c>
      <c r="C193" s="266" t="s">
        <v>4080</v>
      </c>
      <c r="D193" s="422" t="s">
        <v>6307</v>
      </c>
      <c r="E193" s="422" t="s">
        <v>6307</v>
      </c>
      <c r="F193" s="201"/>
    </row>
    <row r="194" spans="1:6" ht="15.6">
      <c r="A194" s="266" t="s">
        <v>70</v>
      </c>
      <c r="B194" s="266" t="s">
        <v>6668</v>
      </c>
      <c r="C194" s="266" t="s">
        <v>4080</v>
      </c>
      <c r="D194" s="422" t="s">
        <v>6307</v>
      </c>
      <c r="E194" s="422" t="s">
        <v>6472</v>
      </c>
      <c r="F194" s="201"/>
    </row>
    <row r="195" spans="1:6" ht="15.6">
      <c r="A195" s="266" t="s">
        <v>70</v>
      </c>
      <c r="B195" s="266" t="s">
        <v>4079</v>
      </c>
      <c r="C195" s="266" t="s">
        <v>4080</v>
      </c>
      <c r="D195" s="422" t="s">
        <v>6307</v>
      </c>
      <c r="E195" s="422" t="s">
        <v>6472</v>
      </c>
      <c r="F195" s="201"/>
    </row>
    <row r="196" spans="1:6" ht="15.6">
      <c r="A196" s="266" t="s">
        <v>70</v>
      </c>
      <c r="B196" s="266" t="s">
        <v>6669</v>
      </c>
      <c r="C196" s="266" t="s">
        <v>6670</v>
      </c>
      <c r="D196" s="422" t="s">
        <v>6307</v>
      </c>
      <c r="E196" s="422" t="s">
        <v>4944</v>
      </c>
      <c r="F196" s="201"/>
    </row>
    <row r="197" spans="1:6" ht="15.6">
      <c r="A197" s="266" t="s">
        <v>70</v>
      </c>
      <c r="B197" s="266" t="s">
        <v>6671</v>
      </c>
      <c r="C197" s="266" t="s">
        <v>6670</v>
      </c>
      <c r="D197" s="422" t="s">
        <v>6307</v>
      </c>
      <c r="E197" s="422" t="s">
        <v>6307</v>
      </c>
      <c r="F197" s="201"/>
    </row>
    <row r="198" spans="1:6" ht="15.6">
      <c r="A198" s="266" t="s">
        <v>70</v>
      </c>
      <c r="B198" s="266" t="s">
        <v>6672</v>
      </c>
      <c r="C198" s="266" t="s">
        <v>6670</v>
      </c>
      <c r="D198" s="422" t="s">
        <v>6307</v>
      </c>
      <c r="E198" s="422" t="s">
        <v>6307</v>
      </c>
      <c r="F198" s="201"/>
    </row>
    <row r="199" spans="1:6" ht="15.6">
      <c r="A199" s="266" t="s">
        <v>106</v>
      </c>
      <c r="B199" s="266" t="s">
        <v>6673</v>
      </c>
      <c r="C199" s="266" t="s">
        <v>2863</v>
      </c>
      <c r="D199" s="422" t="s">
        <v>6307</v>
      </c>
      <c r="E199" s="422" t="s">
        <v>6472</v>
      </c>
      <c r="F199" s="201"/>
    </row>
    <row r="200" spans="1:6" ht="15.6">
      <c r="A200" s="266" t="s">
        <v>106</v>
      </c>
      <c r="B200" s="266" t="s">
        <v>6674</v>
      </c>
      <c r="C200" s="266" t="s">
        <v>2863</v>
      </c>
      <c r="D200" s="422" t="s">
        <v>6307</v>
      </c>
      <c r="E200" s="422" t="s">
        <v>6307</v>
      </c>
      <c r="F200" s="201"/>
    </row>
    <row r="201" spans="1:6" ht="15.6">
      <c r="A201" s="266" t="s">
        <v>106</v>
      </c>
      <c r="B201" s="266" t="s">
        <v>6675</v>
      </c>
      <c r="C201" s="266" t="s">
        <v>2863</v>
      </c>
      <c r="D201" s="422" t="s">
        <v>6307</v>
      </c>
      <c r="E201" s="422" t="s">
        <v>6475</v>
      </c>
      <c r="F201" s="201"/>
    </row>
    <row r="202" spans="1:6" ht="15.6">
      <c r="A202" s="266" t="s">
        <v>106</v>
      </c>
      <c r="B202" s="266" t="s">
        <v>6676</v>
      </c>
      <c r="C202" s="266" t="s">
        <v>2863</v>
      </c>
      <c r="D202" s="422" t="s">
        <v>6307</v>
      </c>
      <c r="E202" s="422" t="s">
        <v>4944</v>
      </c>
      <c r="F202" s="201"/>
    </row>
    <row r="203" spans="1:6" ht="15.6">
      <c r="A203" s="266" t="s">
        <v>106</v>
      </c>
      <c r="B203" s="266" t="s">
        <v>6677</v>
      </c>
      <c r="C203" s="266" t="s">
        <v>2863</v>
      </c>
      <c r="D203" s="422" t="s">
        <v>6307</v>
      </c>
      <c r="E203" s="422" t="s">
        <v>4944</v>
      </c>
      <c r="F203" s="201"/>
    </row>
    <row r="204" spans="1:6" ht="15.6">
      <c r="A204" s="266" t="s">
        <v>106</v>
      </c>
      <c r="B204" s="266" t="s">
        <v>6678</v>
      </c>
      <c r="C204" s="266" t="s">
        <v>2863</v>
      </c>
      <c r="D204" s="422" t="s">
        <v>6307</v>
      </c>
      <c r="E204" s="422" t="s">
        <v>6472</v>
      </c>
      <c r="F204" s="201"/>
    </row>
    <row r="205" spans="1:6" ht="15.6">
      <c r="A205" s="266" t="s">
        <v>106</v>
      </c>
      <c r="B205" s="266" t="s">
        <v>6679</v>
      </c>
      <c r="C205" s="266" t="s">
        <v>2863</v>
      </c>
      <c r="D205" s="422" t="s">
        <v>6307</v>
      </c>
      <c r="E205" s="422" t="s">
        <v>4944</v>
      </c>
      <c r="F205" s="201"/>
    </row>
    <row r="206" spans="1:6" ht="15.6">
      <c r="A206" s="266" t="s">
        <v>106</v>
      </c>
      <c r="B206" s="266" t="s">
        <v>6680</v>
      </c>
      <c r="C206" s="266" t="s">
        <v>2863</v>
      </c>
      <c r="D206" s="422" t="s">
        <v>6307</v>
      </c>
      <c r="E206" s="422" t="s">
        <v>4944</v>
      </c>
      <c r="F206" s="201"/>
    </row>
    <row r="207" spans="1:6" ht="15.6">
      <c r="A207" s="266" t="s">
        <v>106</v>
      </c>
      <c r="B207" s="266" t="s">
        <v>6681</v>
      </c>
      <c r="C207" s="266" t="s">
        <v>2863</v>
      </c>
      <c r="D207" s="422" t="s">
        <v>6307</v>
      </c>
      <c r="E207" s="422" t="s">
        <v>6472</v>
      </c>
      <c r="F207" s="201"/>
    </row>
    <row r="208" spans="1:6" ht="15.6">
      <c r="A208" s="266" t="s">
        <v>106</v>
      </c>
      <c r="B208" s="266" t="s">
        <v>6682</v>
      </c>
      <c r="C208" s="266" t="s">
        <v>2863</v>
      </c>
      <c r="D208" s="422" t="s">
        <v>6307</v>
      </c>
      <c r="E208" s="422" t="s">
        <v>4944</v>
      </c>
      <c r="F208" s="201"/>
    </row>
    <row r="209" spans="1:6" ht="15.6">
      <c r="A209" s="266" t="s">
        <v>106</v>
      </c>
      <c r="B209" s="266" t="s">
        <v>6683</v>
      </c>
      <c r="C209" s="266" t="s">
        <v>2863</v>
      </c>
      <c r="D209" s="422" t="s">
        <v>6307</v>
      </c>
      <c r="E209" s="422" t="s">
        <v>6472</v>
      </c>
      <c r="F209" s="201"/>
    </row>
    <row r="210" spans="1:6" ht="15.6">
      <c r="A210" s="266" t="s">
        <v>106</v>
      </c>
      <c r="B210" s="266" t="s">
        <v>6684</v>
      </c>
      <c r="C210" s="266" t="s">
        <v>2863</v>
      </c>
      <c r="D210" s="422" t="s">
        <v>6307</v>
      </c>
      <c r="E210" s="422" t="s">
        <v>6472</v>
      </c>
      <c r="F210" s="201"/>
    </row>
    <row r="211" spans="1:6" ht="15.6">
      <c r="A211" s="266" t="s">
        <v>106</v>
      </c>
      <c r="B211" s="266" t="s">
        <v>6685</v>
      </c>
      <c r="C211" s="266" t="s">
        <v>2863</v>
      </c>
      <c r="D211" s="422" t="s">
        <v>6307</v>
      </c>
      <c r="E211" s="422" t="s">
        <v>4944</v>
      </c>
      <c r="F211" s="201"/>
    </row>
    <row r="212" spans="1:6" ht="15.6">
      <c r="A212" s="266" t="s">
        <v>106</v>
      </c>
      <c r="B212" s="266" t="s">
        <v>6686</v>
      </c>
      <c r="C212" s="266" t="s">
        <v>2863</v>
      </c>
      <c r="D212" s="422" t="s">
        <v>6307</v>
      </c>
      <c r="E212" s="422" t="s">
        <v>6307</v>
      </c>
      <c r="F212" s="201"/>
    </row>
    <row r="213" spans="1:6" ht="15.6">
      <c r="A213" s="266" t="s">
        <v>106</v>
      </c>
      <c r="B213" s="266" t="s">
        <v>6687</v>
      </c>
      <c r="C213" s="266" t="s">
        <v>2863</v>
      </c>
      <c r="D213" s="422" t="s">
        <v>6307</v>
      </c>
      <c r="E213" s="422" t="s">
        <v>6472</v>
      </c>
      <c r="F213" s="201"/>
    </row>
    <row r="214" spans="1:6" ht="15.6">
      <c r="A214" s="266" t="s">
        <v>106</v>
      </c>
      <c r="B214" s="266" t="s">
        <v>6688</v>
      </c>
      <c r="C214" s="266" t="s">
        <v>2863</v>
      </c>
      <c r="D214" s="422" t="s">
        <v>6307</v>
      </c>
      <c r="E214" s="422" t="s">
        <v>6472</v>
      </c>
      <c r="F214" s="201"/>
    </row>
    <row r="215" spans="1:6" ht="15.6">
      <c r="A215" s="266" t="s">
        <v>106</v>
      </c>
      <c r="B215" s="266" t="s">
        <v>6689</v>
      </c>
      <c r="C215" s="266" t="s">
        <v>2863</v>
      </c>
      <c r="D215" s="422" t="s">
        <v>6307</v>
      </c>
      <c r="E215" s="422" t="s">
        <v>6472</v>
      </c>
      <c r="F215" s="201"/>
    </row>
    <row r="216" spans="1:6" ht="15.6">
      <c r="A216" s="266" t="s">
        <v>106</v>
      </c>
      <c r="B216" s="266" t="s">
        <v>6690</v>
      </c>
      <c r="C216" s="266" t="s">
        <v>2863</v>
      </c>
      <c r="D216" s="422" t="s">
        <v>6307</v>
      </c>
      <c r="E216" s="422" t="s">
        <v>6472</v>
      </c>
      <c r="F216" s="201"/>
    </row>
    <row r="217" spans="1:6" ht="15.6">
      <c r="A217" s="266" t="s">
        <v>106</v>
      </c>
      <c r="B217" s="266" t="s">
        <v>6691</v>
      </c>
      <c r="C217" s="266" t="s">
        <v>2863</v>
      </c>
      <c r="D217" s="422" t="s">
        <v>6307</v>
      </c>
      <c r="E217" s="422" t="s">
        <v>4944</v>
      </c>
      <c r="F217" s="201"/>
    </row>
    <row r="218" spans="1:6" ht="15.6">
      <c r="A218" s="266" t="s">
        <v>106</v>
      </c>
      <c r="B218" s="266" t="s">
        <v>6692</v>
      </c>
      <c r="C218" s="266" t="s">
        <v>2863</v>
      </c>
      <c r="D218" s="422" t="s">
        <v>6307</v>
      </c>
      <c r="E218" s="422" t="s">
        <v>6472</v>
      </c>
      <c r="F218" s="201"/>
    </row>
    <row r="219" spans="1:6" ht="15.6">
      <c r="A219" s="266" t="s">
        <v>106</v>
      </c>
      <c r="B219" s="266" t="s">
        <v>6693</v>
      </c>
      <c r="C219" s="266" t="s">
        <v>2863</v>
      </c>
      <c r="D219" s="422" t="s">
        <v>6307</v>
      </c>
      <c r="E219" s="422" t="s">
        <v>6307</v>
      </c>
      <c r="F219" s="201"/>
    </row>
    <row r="220" spans="1:6" ht="15.6">
      <c r="A220" s="266" t="s">
        <v>106</v>
      </c>
      <c r="B220" s="266" t="s">
        <v>6694</v>
      </c>
      <c r="C220" s="266" t="s">
        <v>2863</v>
      </c>
      <c r="D220" s="422" t="s">
        <v>6307</v>
      </c>
      <c r="E220" s="422" t="s">
        <v>6472</v>
      </c>
      <c r="F220" s="201"/>
    </row>
    <row r="221" spans="1:6" ht="15.6">
      <c r="A221" s="266" t="s">
        <v>106</v>
      </c>
      <c r="B221" s="266" t="s">
        <v>4082</v>
      </c>
      <c r="C221" s="266" t="s">
        <v>4014</v>
      </c>
      <c r="D221" s="422" t="s">
        <v>6307</v>
      </c>
      <c r="E221" s="422" t="s">
        <v>6475</v>
      </c>
      <c r="F221" s="201"/>
    </row>
    <row r="222" spans="1:6" ht="15.6">
      <c r="A222" s="266" t="s">
        <v>106</v>
      </c>
      <c r="B222" s="266" t="s">
        <v>6695</v>
      </c>
      <c r="C222" s="266" t="s">
        <v>4014</v>
      </c>
      <c r="D222" s="422" t="s">
        <v>6307</v>
      </c>
      <c r="E222" s="422" t="s">
        <v>6472</v>
      </c>
      <c r="F222" s="201"/>
    </row>
    <row r="223" spans="1:6" ht="15.6">
      <c r="A223" s="266" t="s">
        <v>106</v>
      </c>
      <c r="B223" s="266" t="s">
        <v>6696</v>
      </c>
      <c r="C223" s="266" t="s">
        <v>4014</v>
      </c>
      <c r="D223" s="422" t="s">
        <v>6307</v>
      </c>
      <c r="E223" s="422" t="s">
        <v>6472</v>
      </c>
      <c r="F223" s="201"/>
    </row>
    <row r="224" spans="1:6" ht="15.6">
      <c r="A224" s="266" t="s">
        <v>106</v>
      </c>
      <c r="B224" s="266" t="s">
        <v>6697</v>
      </c>
      <c r="C224" s="266" t="s">
        <v>4014</v>
      </c>
      <c r="D224" s="422" t="s">
        <v>6307</v>
      </c>
      <c r="E224" s="422" t="s">
        <v>6472</v>
      </c>
      <c r="F224" s="201"/>
    </row>
    <row r="225" spans="1:6" ht="15.6">
      <c r="A225" s="266" t="s">
        <v>106</v>
      </c>
      <c r="B225" s="266" t="s">
        <v>6698</v>
      </c>
      <c r="C225" s="266" t="s">
        <v>4014</v>
      </c>
      <c r="D225" s="422" t="s">
        <v>6307</v>
      </c>
      <c r="E225" s="422" t="s">
        <v>4944</v>
      </c>
      <c r="F225" s="201"/>
    </row>
    <row r="226" spans="1:6" ht="15.6">
      <c r="A226" s="266" t="s">
        <v>106</v>
      </c>
      <c r="B226" s="266" t="s">
        <v>6699</v>
      </c>
      <c r="C226" s="266" t="s">
        <v>4014</v>
      </c>
      <c r="D226" s="422" t="s">
        <v>6307</v>
      </c>
      <c r="E226" s="422" t="s">
        <v>4944</v>
      </c>
      <c r="F226" s="201"/>
    </row>
    <row r="227" spans="1:6" ht="15.6">
      <c r="A227" s="266" t="s">
        <v>106</v>
      </c>
      <c r="B227" s="266" t="s">
        <v>6700</v>
      </c>
      <c r="C227" s="266" t="s">
        <v>4014</v>
      </c>
      <c r="D227" s="422" t="s">
        <v>6307</v>
      </c>
      <c r="E227" s="422" t="s">
        <v>6475</v>
      </c>
      <c r="F227" s="201"/>
    </row>
    <row r="228" spans="1:6" ht="15.6">
      <c r="A228" s="266" t="s">
        <v>106</v>
      </c>
      <c r="B228" s="266" t="s">
        <v>6701</v>
      </c>
      <c r="C228" s="266" t="s">
        <v>4014</v>
      </c>
      <c r="D228" s="422" t="s">
        <v>6307</v>
      </c>
      <c r="E228" s="422" t="s">
        <v>4944</v>
      </c>
      <c r="F228" s="201"/>
    </row>
    <row r="229" spans="1:6" ht="15.6">
      <c r="A229" s="266" t="s">
        <v>106</v>
      </c>
      <c r="B229" s="266" t="s">
        <v>6702</v>
      </c>
      <c r="C229" s="266" t="s">
        <v>4014</v>
      </c>
      <c r="D229" s="422" t="s">
        <v>6307</v>
      </c>
      <c r="E229" s="422" t="s">
        <v>4944</v>
      </c>
      <c r="F229" s="201"/>
    </row>
    <row r="230" spans="1:6" ht="15.6">
      <c r="A230" s="266" t="s">
        <v>106</v>
      </c>
      <c r="B230" s="266" t="s">
        <v>6703</v>
      </c>
      <c r="C230" s="266" t="s">
        <v>4014</v>
      </c>
      <c r="D230" s="422" t="s">
        <v>6307</v>
      </c>
      <c r="E230" s="422" t="s">
        <v>4944</v>
      </c>
      <c r="F230" s="201"/>
    </row>
    <row r="231" spans="1:6" ht="15.6">
      <c r="A231" s="266" t="s">
        <v>106</v>
      </c>
      <c r="B231" s="266" t="s">
        <v>6704</v>
      </c>
      <c r="C231" s="266" t="s">
        <v>4014</v>
      </c>
      <c r="D231" s="422" t="s">
        <v>6307</v>
      </c>
      <c r="E231" s="422" t="s">
        <v>6521</v>
      </c>
      <c r="F231" s="201"/>
    </row>
    <row r="232" spans="1:6" ht="15.6">
      <c r="A232" s="266" t="s">
        <v>106</v>
      </c>
      <c r="B232" s="266" t="s">
        <v>6705</v>
      </c>
      <c r="C232" s="266" t="s">
        <v>4014</v>
      </c>
      <c r="D232" s="422" t="s">
        <v>6307</v>
      </c>
      <c r="E232" s="422" t="s">
        <v>6472</v>
      </c>
      <c r="F232" s="201"/>
    </row>
    <row r="233" spans="1:6" ht="15.6">
      <c r="A233" s="266" t="s">
        <v>106</v>
      </c>
      <c r="B233" s="266" t="s">
        <v>6706</v>
      </c>
      <c r="C233" s="266" t="s">
        <v>3234</v>
      </c>
      <c r="D233" s="422" t="s">
        <v>6307</v>
      </c>
      <c r="E233" s="422" t="s">
        <v>4944</v>
      </c>
      <c r="F233" s="201"/>
    </row>
    <row r="234" spans="1:6" ht="15.6">
      <c r="A234" s="266" t="s">
        <v>106</v>
      </c>
      <c r="B234" s="266" t="s">
        <v>6707</v>
      </c>
      <c r="C234" s="266" t="s">
        <v>3234</v>
      </c>
      <c r="D234" s="422" t="s">
        <v>6373</v>
      </c>
      <c r="E234" s="422" t="s">
        <v>6472</v>
      </c>
      <c r="F234" s="201"/>
    </row>
    <row r="235" spans="1:6" ht="15.6">
      <c r="A235" s="266" t="s">
        <v>106</v>
      </c>
      <c r="B235" s="266" t="s">
        <v>6708</v>
      </c>
      <c r="C235" s="266" t="s">
        <v>3234</v>
      </c>
      <c r="D235" s="422" t="s">
        <v>6307</v>
      </c>
      <c r="E235" s="422" t="s">
        <v>6472</v>
      </c>
      <c r="F235" s="201"/>
    </row>
    <row r="236" spans="1:6" ht="15.6">
      <c r="A236" s="266" t="s">
        <v>106</v>
      </c>
      <c r="B236" s="266" t="s">
        <v>6709</v>
      </c>
      <c r="C236" s="266" t="s">
        <v>3234</v>
      </c>
      <c r="D236" s="422" t="s">
        <v>6307</v>
      </c>
      <c r="E236" s="422" t="s">
        <v>6475</v>
      </c>
      <c r="F236" s="201"/>
    </row>
    <row r="237" spans="1:6" ht="15.6">
      <c r="A237" s="266" t="s">
        <v>106</v>
      </c>
      <c r="B237" s="266" t="s">
        <v>6710</v>
      </c>
      <c r="C237" s="266" t="s">
        <v>3284</v>
      </c>
      <c r="D237" s="422" t="s">
        <v>6307</v>
      </c>
      <c r="E237" s="422" t="s">
        <v>6472</v>
      </c>
      <c r="F237" s="201"/>
    </row>
    <row r="238" spans="1:6" ht="15.6">
      <c r="A238" s="266" t="s">
        <v>106</v>
      </c>
      <c r="B238" s="266" t="s">
        <v>6711</v>
      </c>
      <c r="C238" s="266" t="s">
        <v>3284</v>
      </c>
      <c r="D238" s="422" t="s">
        <v>6307</v>
      </c>
      <c r="E238" s="422" t="s">
        <v>4944</v>
      </c>
      <c r="F238" s="201"/>
    </row>
    <row r="239" spans="1:6" ht="15.6">
      <c r="A239" s="266" t="s">
        <v>106</v>
      </c>
      <c r="B239" s="266" t="s">
        <v>6712</v>
      </c>
      <c r="C239" s="266" t="s">
        <v>3284</v>
      </c>
      <c r="D239" s="422" t="s">
        <v>6307</v>
      </c>
      <c r="E239" s="422" t="s">
        <v>6475</v>
      </c>
      <c r="F239" s="201"/>
    </row>
    <row r="240" spans="1:6" ht="15.6">
      <c r="A240" s="266" t="s">
        <v>106</v>
      </c>
      <c r="B240" s="266" t="s">
        <v>6713</v>
      </c>
      <c r="C240" s="266" t="s">
        <v>3284</v>
      </c>
      <c r="D240" s="422" t="s">
        <v>6307</v>
      </c>
      <c r="E240" s="422" t="s">
        <v>6472</v>
      </c>
      <c r="F240" s="201"/>
    </row>
    <row r="241" spans="1:6" ht="15.6">
      <c r="A241" s="266" t="s">
        <v>106</v>
      </c>
      <c r="B241" s="266" t="s">
        <v>6714</v>
      </c>
      <c r="C241" s="266" t="s">
        <v>3284</v>
      </c>
      <c r="D241" s="422" t="s">
        <v>6307</v>
      </c>
      <c r="E241" s="422" t="s">
        <v>4944</v>
      </c>
      <c r="F241" s="201"/>
    </row>
    <row r="242" spans="1:6" ht="15.6">
      <c r="A242" s="266" t="s">
        <v>106</v>
      </c>
      <c r="B242" s="266" t="s">
        <v>6715</v>
      </c>
      <c r="C242" s="266" t="s">
        <v>3284</v>
      </c>
      <c r="D242" s="422" t="s">
        <v>6307</v>
      </c>
      <c r="E242" s="422" t="s">
        <v>4944</v>
      </c>
      <c r="F242" s="201"/>
    </row>
    <row r="243" spans="1:6" ht="15.6">
      <c r="A243" s="266" t="s">
        <v>106</v>
      </c>
      <c r="B243" s="266" t="s">
        <v>6716</v>
      </c>
      <c r="C243" s="266" t="s">
        <v>3284</v>
      </c>
      <c r="D243" s="422" t="s">
        <v>6307</v>
      </c>
      <c r="E243" s="422" t="s">
        <v>6472</v>
      </c>
      <c r="F243" s="201"/>
    </row>
    <row r="244" spans="1:6" ht="15.6">
      <c r="A244" s="266" t="s">
        <v>106</v>
      </c>
      <c r="B244" s="266" t="s">
        <v>6717</v>
      </c>
      <c r="C244" s="266" t="s">
        <v>3169</v>
      </c>
      <c r="D244" s="422" t="s">
        <v>6307</v>
      </c>
      <c r="E244" s="422" t="s">
        <v>6475</v>
      </c>
      <c r="F244" s="201"/>
    </row>
    <row r="245" spans="1:6" ht="15.6">
      <c r="A245" s="266" t="s">
        <v>106</v>
      </c>
      <c r="B245" s="266" t="s">
        <v>6718</v>
      </c>
      <c r="C245" s="266" t="s">
        <v>3169</v>
      </c>
      <c r="D245" s="422" t="s">
        <v>6307</v>
      </c>
      <c r="E245" s="422" t="s">
        <v>6472</v>
      </c>
      <c r="F245" s="201"/>
    </row>
    <row r="246" spans="1:6" ht="15.6">
      <c r="A246" s="266" t="s">
        <v>106</v>
      </c>
      <c r="B246" s="266" t="s">
        <v>6719</v>
      </c>
      <c r="C246" s="266" t="s">
        <v>3169</v>
      </c>
      <c r="D246" s="422" t="s">
        <v>6307</v>
      </c>
      <c r="E246" s="422" t="s">
        <v>4944</v>
      </c>
      <c r="F246" s="201"/>
    </row>
    <row r="247" spans="1:6" ht="15.6">
      <c r="A247" s="266" t="s">
        <v>106</v>
      </c>
      <c r="B247" s="266" t="s">
        <v>6720</v>
      </c>
      <c r="C247" s="266" t="s">
        <v>3169</v>
      </c>
      <c r="D247" s="422" t="s">
        <v>6307</v>
      </c>
      <c r="E247" s="422" t="s">
        <v>6472</v>
      </c>
      <c r="F247" s="201"/>
    </row>
    <row r="248" spans="1:6" ht="15.6">
      <c r="A248" s="266" t="s">
        <v>106</v>
      </c>
      <c r="B248" s="266" t="s">
        <v>3184</v>
      </c>
      <c r="C248" s="266" t="s">
        <v>3169</v>
      </c>
      <c r="D248" s="422" t="s">
        <v>6307</v>
      </c>
      <c r="E248" s="422" t="s">
        <v>4944</v>
      </c>
      <c r="F248" s="201"/>
    </row>
    <row r="249" spans="1:6" ht="15.6">
      <c r="A249" s="266" t="s">
        <v>106</v>
      </c>
      <c r="B249" s="266" t="s">
        <v>6721</v>
      </c>
      <c r="C249" s="266" t="s">
        <v>6507</v>
      </c>
      <c r="D249" s="422" t="s">
        <v>6307</v>
      </c>
      <c r="E249" s="422" t="s">
        <v>6307</v>
      </c>
      <c r="F249" s="201"/>
    </row>
    <row r="250" spans="1:6" ht="15.6">
      <c r="A250" s="266" t="s">
        <v>106</v>
      </c>
      <c r="B250" s="266" t="s">
        <v>6722</v>
      </c>
      <c r="C250" s="266" t="s">
        <v>6507</v>
      </c>
      <c r="D250" s="422" t="s">
        <v>6307</v>
      </c>
      <c r="E250" s="422" t="s">
        <v>4944</v>
      </c>
      <c r="F250" s="201"/>
    </row>
    <row r="251" spans="1:6" ht="15.6">
      <c r="A251" s="266" t="s">
        <v>106</v>
      </c>
      <c r="B251" s="266" t="s">
        <v>3190</v>
      </c>
      <c r="C251" s="266" t="s">
        <v>2916</v>
      </c>
      <c r="D251" s="422" t="s">
        <v>6307</v>
      </c>
      <c r="E251" s="422" t="s">
        <v>6475</v>
      </c>
      <c r="F251" s="201"/>
    </row>
    <row r="252" spans="1:6" ht="15.6">
      <c r="A252" s="266" t="s">
        <v>106</v>
      </c>
      <c r="B252" s="266" t="s">
        <v>6723</v>
      </c>
      <c r="C252" s="266" t="s">
        <v>2916</v>
      </c>
      <c r="D252" s="422" t="s">
        <v>6307</v>
      </c>
      <c r="E252" s="422" t="s">
        <v>6472</v>
      </c>
      <c r="F252" s="201"/>
    </row>
    <row r="253" spans="1:6" ht="15.6">
      <c r="A253" s="266" t="s">
        <v>106</v>
      </c>
      <c r="B253" s="266" t="s">
        <v>6724</v>
      </c>
      <c r="C253" s="266" t="s">
        <v>2916</v>
      </c>
      <c r="D253" s="422" t="s">
        <v>6307</v>
      </c>
      <c r="E253" s="422" t="s">
        <v>6475</v>
      </c>
      <c r="F253" s="201"/>
    </row>
    <row r="254" spans="1:6" ht="15.6">
      <c r="A254" s="266" t="s">
        <v>106</v>
      </c>
      <c r="B254" s="266" t="s">
        <v>6725</v>
      </c>
      <c r="C254" s="266" t="s">
        <v>2916</v>
      </c>
      <c r="D254" s="422" t="s">
        <v>6307</v>
      </c>
      <c r="E254" s="422" t="s">
        <v>6472</v>
      </c>
      <c r="F254" s="201"/>
    </row>
    <row r="255" spans="1:6" ht="15.6">
      <c r="A255" s="266" t="s">
        <v>106</v>
      </c>
      <c r="B255" s="266" t="s">
        <v>6726</v>
      </c>
      <c r="C255" s="266" t="s">
        <v>4272</v>
      </c>
      <c r="D255" s="422" t="s">
        <v>6307</v>
      </c>
      <c r="E255" s="422" t="s">
        <v>4944</v>
      </c>
      <c r="F255" s="201"/>
    </row>
    <row r="256" spans="1:6" ht="15.6">
      <c r="A256" s="266" t="s">
        <v>72</v>
      </c>
      <c r="B256" s="266" t="s">
        <v>6727</v>
      </c>
      <c r="C256" s="266" t="s">
        <v>2863</v>
      </c>
      <c r="D256" s="422" t="s">
        <v>6373</v>
      </c>
      <c r="E256" s="422" t="s">
        <v>6475</v>
      </c>
      <c r="F256" s="201"/>
    </row>
    <row r="257" spans="1:6" ht="15.6">
      <c r="A257" s="266" t="s">
        <v>72</v>
      </c>
      <c r="B257" s="266" t="s">
        <v>6728</v>
      </c>
      <c r="C257" s="266" t="s">
        <v>2863</v>
      </c>
      <c r="D257" s="422" t="s">
        <v>6307</v>
      </c>
      <c r="E257" s="422" t="s">
        <v>4944</v>
      </c>
      <c r="F257" s="201"/>
    </row>
    <row r="258" spans="1:6" ht="15.6">
      <c r="A258" s="266" t="s">
        <v>72</v>
      </c>
      <c r="B258" s="266" t="s">
        <v>6729</v>
      </c>
      <c r="C258" s="266" t="s">
        <v>2863</v>
      </c>
      <c r="D258" s="422" t="s">
        <v>6307</v>
      </c>
      <c r="E258" s="422" t="s">
        <v>6475</v>
      </c>
      <c r="F258" s="201"/>
    </row>
    <row r="259" spans="1:6" ht="15.6">
      <c r="A259" s="266" t="s">
        <v>72</v>
      </c>
      <c r="B259" s="266" t="s">
        <v>6730</v>
      </c>
      <c r="C259" s="266" t="s">
        <v>2863</v>
      </c>
      <c r="D259" s="422" t="s">
        <v>6307</v>
      </c>
      <c r="E259" s="422" t="s">
        <v>6307</v>
      </c>
      <c r="F259" s="201"/>
    </row>
    <row r="260" spans="1:6" ht="15.6">
      <c r="A260" s="266" t="s">
        <v>72</v>
      </c>
      <c r="B260" s="266" t="s">
        <v>3471</v>
      </c>
      <c r="C260" s="266" t="s">
        <v>2863</v>
      </c>
      <c r="D260" s="422" t="s">
        <v>6307</v>
      </c>
      <c r="E260" s="422" t="s">
        <v>6475</v>
      </c>
      <c r="F260" s="201"/>
    </row>
    <row r="261" spans="1:6" ht="15.6">
      <c r="A261" s="266" t="s">
        <v>72</v>
      </c>
      <c r="B261" s="266" t="s">
        <v>6731</v>
      </c>
      <c r="C261" s="266" t="s">
        <v>2863</v>
      </c>
      <c r="D261" s="422" t="s">
        <v>6307</v>
      </c>
      <c r="E261" s="422" t="s">
        <v>6472</v>
      </c>
      <c r="F261" s="201"/>
    </row>
    <row r="262" spans="1:6" ht="15.6">
      <c r="A262" s="266" t="s">
        <v>72</v>
      </c>
      <c r="B262" s="266" t="s">
        <v>6732</v>
      </c>
      <c r="C262" s="266" t="s">
        <v>2863</v>
      </c>
      <c r="D262" s="422" t="s">
        <v>6307</v>
      </c>
      <c r="E262" s="422" t="s">
        <v>4944</v>
      </c>
      <c r="F262" s="201"/>
    </row>
    <row r="263" spans="1:6" ht="15.6">
      <c r="A263" s="266" t="s">
        <v>72</v>
      </c>
      <c r="B263" s="266" t="s">
        <v>6733</v>
      </c>
      <c r="C263" s="266" t="s">
        <v>2863</v>
      </c>
      <c r="D263" s="422" t="s">
        <v>6307</v>
      </c>
      <c r="E263" s="422" t="s">
        <v>6472</v>
      </c>
      <c r="F263" s="201"/>
    </row>
    <row r="264" spans="1:6" ht="15.6">
      <c r="A264" s="266" t="s">
        <v>72</v>
      </c>
      <c r="B264" s="266" t="s">
        <v>6734</v>
      </c>
      <c r="C264" s="266" t="s">
        <v>2863</v>
      </c>
      <c r="D264" s="422" t="s">
        <v>6307</v>
      </c>
      <c r="E264" s="422" t="s">
        <v>4944</v>
      </c>
      <c r="F264" s="201"/>
    </row>
    <row r="265" spans="1:6" ht="15.6">
      <c r="A265" s="266" t="s">
        <v>72</v>
      </c>
      <c r="B265" s="266" t="s">
        <v>6735</v>
      </c>
      <c r="C265" s="266" t="s">
        <v>2863</v>
      </c>
      <c r="D265" s="422" t="s">
        <v>6307</v>
      </c>
      <c r="E265" s="422" t="s">
        <v>6472</v>
      </c>
      <c r="F265" s="201"/>
    </row>
    <row r="266" spans="1:6" ht="15.6">
      <c r="A266" s="266" t="s">
        <v>72</v>
      </c>
      <c r="B266" s="266" t="s">
        <v>6736</v>
      </c>
      <c r="C266" s="266" t="s">
        <v>2863</v>
      </c>
      <c r="D266" s="422" t="s">
        <v>6307</v>
      </c>
      <c r="E266" s="422" t="s">
        <v>6307</v>
      </c>
      <c r="F266" s="201"/>
    </row>
    <row r="267" spans="1:6" ht="15.6">
      <c r="A267" s="266" t="s">
        <v>72</v>
      </c>
      <c r="B267" s="266" t="s">
        <v>6737</v>
      </c>
      <c r="C267" s="266" t="s">
        <v>2863</v>
      </c>
      <c r="D267" s="422" t="s">
        <v>6307</v>
      </c>
      <c r="E267" s="422" t="s">
        <v>6472</v>
      </c>
      <c r="F267" s="201"/>
    </row>
    <row r="268" spans="1:6" ht="15.6">
      <c r="A268" s="266" t="s">
        <v>72</v>
      </c>
      <c r="B268" s="266" t="s">
        <v>6738</v>
      </c>
      <c r="C268" s="266" t="s">
        <v>2863</v>
      </c>
      <c r="D268" s="422" t="s">
        <v>6307</v>
      </c>
      <c r="E268" s="422" t="s">
        <v>6472</v>
      </c>
      <c r="F268" s="201"/>
    </row>
    <row r="269" spans="1:6" ht="15.6">
      <c r="A269" s="266" t="s">
        <v>72</v>
      </c>
      <c r="B269" s="266" t="s">
        <v>6739</v>
      </c>
      <c r="C269" s="266" t="s">
        <v>2863</v>
      </c>
      <c r="D269" s="422" t="s">
        <v>6307</v>
      </c>
      <c r="E269" s="422" t="s">
        <v>6472</v>
      </c>
      <c r="F269" s="201"/>
    </row>
    <row r="270" spans="1:6" ht="15.6">
      <c r="A270" s="266" t="s">
        <v>72</v>
      </c>
      <c r="B270" s="266" t="s">
        <v>6740</v>
      </c>
      <c r="C270" s="266" t="s">
        <v>2863</v>
      </c>
      <c r="D270" s="422" t="s">
        <v>6373</v>
      </c>
      <c r="E270" s="422" t="s">
        <v>4944</v>
      </c>
      <c r="F270" s="201"/>
    </row>
    <row r="271" spans="1:6" ht="15.6">
      <c r="A271" s="266" t="s">
        <v>72</v>
      </c>
      <c r="B271" s="266" t="s">
        <v>6741</v>
      </c>
      <c r="C271" s="266" t="s">
        <v>2863</v>
      </c>
      <c r="D271" s="422" t="s">
        <v>6307</v>
      </c>
      <c r="E271" s="422" t="s">
        <v>4944</v>
      </c>
      <c r="F271" s="201"/>
    </row>
    <row r="272" spans="1:6" ht="15.6">
      <c r="A272" s="266" t="s">
        <v>72</v>
      </c>
      <c r="B272" s="266" t="s">
        <v>6742</v>
      </c>
      <c r="C272" s="266" t="s">
        <v>2863</v>
      </c>
      <c r="D272" s="422" t="s">
        <v>6307</v>
      </c>
      <c r="E272" s="422" t="s">
        <v>6472</v>
      </c>
      <c r="F272" s="201"/>
    </row>
    <row r="273" spans="1:6" ht="15.6">
      <c r="A273" s="266" t="s">
        <v>72</v>
      </c>
      <c r="B273" s="266" t="s">
        <v>6743</v>
      </c>
      <c r="C273" s="266" t="s">
        <v>2863</v>
      </c>
      <c r="D273" s="422" t="s">
        <v>6307</v>
      </c>
      <c r="E273" s="422" t="s">
        <v>4944</v>
      </c>
      <c r="F273" s="201"/>
    </row>
    <row r="274" spans="1:6" ht="15.6">
      <c r="A274" s="266" t="s">
        <v>72</v>
      </c>
      <c r="B274" s="266" t="s">
        <v>6744</v>
      </c>
      <c r="C274" s="266" t="s">
        <v>2863</v>
      </c>
      <c r="D274" s="422" t="s">
        <v>6307</v>
      </c>
      <c r="E274" s="422" t="s">
        <v>4944</v>
      </c>
      <c r="F274" s="201"/>
    </row>
    <row r="275" spans="1:6" ht="15.6">
      <c r="A275" s="266" t="s">
        <v>72</v>
      </c>
      <c r="B275" s="266" t="s">
        <v>6745</v>
      </c>
      <c r="C275" s="266" t="s">
        <v>2863</v>
      </c>
      <c r="D275" s="422" t="s">
        <v>6307</v>
      </c>
      <c r="E275" s="422" t="s">
        <v>6472</v>
      </c>
      <c r="F275" s="201"/>
    </row>
    <row r="276" spans="1:6" ht="15.6">
      <c r="A276" s="266" t="s">
        <v>72</v>
      </c>
      <c r="B276" s="266" t="s">
        <v>6746</v>
      </c>
      <c r="C276" s="266" t="s">
        <v>4014</v>
      </c>
      <c r="D276" s="422" t="s">
        <v>6307</v>
      </c>
      <c r="E276" s="422" t="s">
        <v>4944</v>
      </c>
      <c r="F276" s="201"/>
    </row>
    <row r="277" spans="1:6" ht="15.6">
      <c r="A277" s="266" t="s">
        <v>72</v>
      </c>
      <c r="B277" s="266" t="s">
        <v>6747</v>
      </c>
      <c r="C277" s="266" t="s">
        <v>4014</v>
      </c>
      <c r="D277" s="422" t="s">
        <v>6307</v>
      </c>
      <c r="E277" s="422" t="s">
        <v>4944</v>
      </c>
      <c r="F277" s="201"/>
    </row>
    <row r="278" spans="1:6" ht="15.6">
      <c r="A278" s="266" t="s">
        <v>72</v>
      </c>
      <c r="B278" s="266" t="s">
        <v>6748</v>
      </c>
      <c r="C278" s="266" t="s">
        <v>4014</v>
      </c>
      <c r="D278" s="422" t="s">
        <v>6307</v>
      </c>
      <c r="E278" s="422" t="s">
        <v>6472</v>
      </c>
      <c r="F278" s="201"/>
    </row>
    <row r="279" spans="1:6" ht="15.6">
      <c r="A279" s="266" t="s">
        <v>72</v>
      </c>
      <c r="B279" s="266" t="s">
        <v>6749</v>
      </c>
      <c r="C279" s="266" t="s">
        <v>4014</v>
      </c>
      <c r="D279" s="422" t="s">
        <v>6307</v>
      </c>
      <c r="E279" s="422" t="s">
        <v>6521</v>
      </c>
      <c r="F279" s="201"/>
    </row>
    <row r="280" spans="1:6" ht="15.6">
      <c r="A280" s="266" t="s">
        <v>72</v>
      </c>
      <c r="B280" s="266" t="s">
        <v>6750</v>
      </c>
      <c r="C280" s="266" t="s">
        <v>4014</v>
      </c>
      <c r="D280" s="422" t="s">
        <v>6307</v>
      </c>
      <c r="E280" s="422" t="s">
        <v>6475</v>
      </c>
      <c r="F280" s="201"/>
    </row>
    <row r="281" spans="1:6" ht="15.6">
      <c r="A281" s="266" t="s">
        <v>72</v>
      </c>
      <c r="B281" s="266" t="s">
        <v>6751</v>
      </c>
      <c r="C281" s="266" t="s">
        <v>4014</v>
      </c>
      <c r="D281" s="422" t="s">
        <v>6307</v>
      </c>
      <c r="E281" s="422" t="s">
        <v>4944</v>
      </c>
      <c r="F281" s="201"/>
    </row>
    <row r="282" spans="1:6" ht="15.6">
      <c r="A282" s="266" t="s">
        <v>72</v>
      </c>
      <c r="B282" s="266" t="s">
        <v>6752</v>
      </c>
      <c r="C282" s="266" t="s">
        <v>4014</v>
      </c>
      <c r="D282" s="422" t="s">
        <v>6307</v>
      </c>
      <c r="E282" s="422" t="s">
        <v>4944</v>
      </c>
      <c r="F282" s="201"/>
    </row>
    <row r="283" spans="1:6" ht="15.6">
      <c r="A283" s="266" t="s">
        <v>72</v>
      </c>
      <c r="B283" s="266" t="s">
        <v>6753</v>
      </c>
      <c r="C283" s="266" t="s">
        <v>3234</v>
      </c>
      <c r="D283" s="422" t="s">
        <v>6307</v>
      </c>
      <c r="E283" s="422" t="s">
        <v>6475</v>
      </c>
      <c r="F283" s="201"/>
    </row>
    <row r="284" spans="1:6" ht="15.6">
      <c r="A284" s="266" t="s">
        <v>72</v>
      </c>
      <c r="B284" s="266" t="s">
        <v>6754</v>
      </c>
      <c r="C284" s="266" t="s">
        <v>3234</v>
      </c>
      <c r="D284" s="422" t="s">
        <v>6307</v>
      </c>
      <c r="E284" s="422" t="s">
        <v>4944</v>
      </c>
      <c r="F284" s="201"/>
    </row>
    <row r="285" spans="1:6" ht="15.6">
      <c r="A285" s="266" t="s">
        <v>72</v>
      </c>
      <c r="B285" s="266" t="s">
        <v>6755</v>
      </c>
      <c r="C285" s="266" t="s">
        <v>3234</v>
      </c>
      <c r="D285" s="422" t="s">
        <v>6307</v>
      </c>
      <c r="E285" s="422" t="s">
        <v>4944</v>
      </c>
      <c r="F285" s="201"/>
    </row>
    <row r="286" spans="1:6" ht="15.6">
      <c r="A286" s="266" t="s">
        <v>72</v>
      </c>
      <c r="B286" s="266" t="s">
        <v>6756</v>
      </c>
      <c r="C286" s="266" t="s">
        <v>3234</v>
      </c>
      <c r="D286" s="422" t="s">
        <v>6307</v>
      </c>
      <c r="E286" s="422" t="s">
        <v>6475</v>
      </c>
      <c r="F286" s="201"/>
    </row>
    <row r="287" spans="1:6" ht="15.6">
      <c r="A287" s="266" t="s">
        <v>72</v>
      </c>
      <c r="B287" s="266" t="s">
        <v>6757</v>
      </c>
      <c r="C287" s="266" t="s">
        <v>3234</v>
      </c>
      <c r="D287" s="422" t="s">
        <v>6307</v>
      </c>
      <c r="E287" s="422" t="s">
        <v>6472</v>
      </c>
      <c r="F287" s="201"/>
    </row>
    <row r="288" spans="1:6" ht="15.6">
      <c r="A288" s="266" t="s">
        <v>72</v>
      </c>
      <c r="B288" s="266" t="s">
        <v>6758</v>
      </c>
      <c r="C288" s="266" t="s">
        <v>3234</v>
      </c>
      <c r="D288" s="422" t="s">
        <v>6307</v>
      </c>
      <c r="E288" s="422" t="s">
        <v>6472</v>
      </c>
      <c r="F288" s="201"/>
    </row>
    <row r="289" spans="1:6" ht="15.6">
      <c r="A289" s="266" t="s">
        <v>72</v>
      </c>
      <c r="B289" s="266" t="s">
        <v>6759</v>
      </c>
      <c r="C289" s="266" t="s">
        <v>3234</v>
      </c>
      <c r="D289" s="422" t="s">
        <v>6307</v>
      </c>
      <c r="E289" s="422" t="s">
        <v>4944</v>
      </c>
      <c r="F289" s="201"/>
    </row>
    <row r="290" spans="1:6" ht="15.6">
      <c r="A290" s="266" t="s">
        <v>72</v>
      </c>
      <c r="B290" s="266" t="s">
        <v>6760</v>
      </c>
      <c r="C290" s="266" t="s">
        <v>3234</v>
      </c>
      <c r="D290" s="422" t="s">
        <v>6307</v>
      </c>
      <c r="E290" s="422" t="s">
        <v>6475</v>
      </c>
      <c r="F290" s="201"/>
    </row>
    <row r="291" spans="1:6" ht="15.6">
      <c r="A291" s="266" t="s">
        <v>72</v>
      </c>
      <c r="B291" s="266" t="s">
        <v>6761</v>
      </c>
      <c r="C291" s="266" t="s">
        <v>3234</v>
      </c>
      <c r="D291" s="422" t="s">
        <v>6307</v>
      </c>
      <c r="E291" s="422" t="s">
        <v>6472</v>
      </c>
      <c r="F291" s="201"/>
    </row>
    <row r="292" spans="1:6" ht="15.6">
      <c r="A292" s="266" t="s">
        <v>72</v>
      </c>
      <c r="B292" s="266" t="s">
        <v>3207</v>
      </c>
      <c r="C292" s="266" t="s">
        <v>3234</v>
      </c>
      <c r="D292" s="422" t="s">
        <v>6307</v>
      </c>
      <c r="E292" s="422" t="s">
        <v>6521</v>
      </c>
      <c r="F292" s="201"/>
    </row>
    <row r="293" spans="1:6" ht="15.6">
      <c r="A293" s="266" t="s">
        <v>72</v>
      </c>
      <c r="B293" s="266" t="s">
        <v>6762</v>
      </c>
      <c r="C293" s="266" t="s">
        <v>3234</v>
      </c>
      <c r="D293" s="422" t="s">
        <v>6307</v>
      </c>
      <c r="E293" s="422" t="s">
        <v>6472</v>
      </c>
      <c r="F293" s="201"/>
    </row>
    <row r="294" spans="1:6" ht="15.6">
      <c r="A294" s="266" t="s">
        <v>72</v>
      </c>
      <c r="B294" s="266" t="s">
        <v>6763</v>
      </c>
      <c r="C294" s="266" t="s">
        <v>3284</v>
      </c>
      <c r="D294" s="422" t="s">
        <v>6307</v>
      </c>
      <c r="E294" s="422" t="s">
        <v>6472</v>
      </c>
      <c r="F294" s="201"/>
    </row>
    <row r="295" spans="1:6" ht="15.6">
      <c r="A295" s="266" t="s">
        <v>72</v>
      </c>
      <c r="B295" s="266" t="s">
        <v>6764</v>
      </c>
      <c r="C295" s="266" t="s">
        <v>3284</v>
      </c>
      <c r="D295" s="422" t="s">
        <v>6307</v>
      </c>
      <c r="E295" s="422" t="s">
        <v>6475</v>
      </c>
      <c r="F295" s="201"/>
    </row>
    <row r="296" spans="1:6" ht="15.6">
      <c r="A296" s="266" t="s">
        <v>72</v>
      </c>
      <c r="B296" s="266" t="s">
        <v>6765</v>
      </c>
      <c r="C296" s="266" t="s">
        <v>3284</v>
      </c>
      <c r="D296" s="422" t="s">
        <v>6307</v>
      </c>
      <c r="E296" s="422" t="s">
        <v>6475</v>
      </c>
      <c r="F296" s="201"/>
    </row>
    <row r="297" spans="1:6" ht="15.6">
      <c r="A297" s="266" t="s">
        <v>72</v>
      </c>
      <c r="B297" s="266" t="s">
        <v>6766</v>
      </c>
      <c r="C297" s="266" t="s">
        <v>3284</v>
      </c>
      <c r="D297" s="422" t="s">
        <v>6307</v>
      </c>
      <c r="E297" s="422" t="s">
        <v>4944</v>
      </c>
      <c r="F297" s="201"/>
    </row>
    <row r="298" spans="1:6" ht="15.6">
      <c r="A298" s="266" t="s">
        <v>72</v>
      </c>
      <c r="B298" s="266" t="s">
        <v>4148</v>
      </c>
      <c r="C298" s="266" t="s">
        <v>3169</v>
      </c>
      <c r="D298" s="422" t="s">
        <v>6307</v>
      </c>
      <c r="E298" s="422" t="s">
        <v>6307</v>
      </c>
      <c r="F298" s="201"/>
    </row>
    <row r="299" spans="1:6" ht="15.6">
      <c r="A299" s="266" t="s">
        <v>72</v>
      </c>
      <c r="B299" s="266" t="s">
        <v>6767</v>
      </c>
      <c r="C299" s="266" t="s">
        <v>3169</v>
      </c>
      <c r="D299" s="422" t="s">
        <v>6307</v>
      </c>
      <c r="E299" s="422" t="s">
        <v>6472</v>
      </c>
      <c r="F299" s="201"/>
    </row>
    <row r="300" spans="1:6" ht="15.6">
      <c r="A300" s="266" t="s">
        <v>72</v>
      </c>
      <c r="B300" s="266" t="s">
        <v>6768</v>
      </c>
      <c r="C300" s="266" t="s">
        <v>3169</v>
      </c>
      <c r="D300" s="422" t="s">
        <v>6307</v>
      </c>
      <c r="E300" s="422" t="s">
        <v>6521</v>
      </c>
      <c r="F300" s="201"/>
    </row>
    <row r="301" spans="1:6" ht="15.6">
      <c r="A301" s="266" t="s">
        <v>72</v>
      </c>
      <c r="B301" s="266" t="s">
        <v>6769</v>
      </c>
      <c r="C301" s="266" t="s">
        <v>3169</v>
      </c>
      <c r="D301" s="422" t="s">
        <v>6307</v>
      </c>
      <c r="E301" s="422" t="s">
        <v>6472</v>
      </c>
      <c r="F301" s="201"/>
    </row>
    <row r="302" spans="1:6" ht="15.6">
      <c r="A302" s="266" t="s">
        <v>72</v>
      </c>
      <c r="B302" s="266" t="s">
        <v>6770</v>
      </c>
      <c r="C302" s="266" t="s">
        <v>3169</v>
      </c>
      <c r="D302" s="422" t="s">
        <v>6307</v>
      </c>
      <c r="E302" s="422" t="s">
        <v>6472</v>
      </c>
      <c r="F302" s="201"/>
    </row>
    <row r="303" spans="1:6" ht="15.6">
      <c r="A303" s="266" t="s">
        <v>72</v>
      </c>
      <c r="B303" s="266" t="s">
        <v>3078</v>
      </c>
      <c r="C303" s="266" t="s">
        <v>6507</v>
      </c>
      <c r="D303" s="422" t="s">
        <v>6307</v>
      </c>
      <c r="E303" s="422" t="s">
        <v>6307</v>
      </c>
      <c r="F303" s="201"/>
    </row>
    <row r="304" spans="1:6" ht="15.6">
      <c r="A304" s="266" t="s">
        <v>72</v>
      </c>
      <c r="B304" s="266" t="s">
        <v>6771</v>
      </c>
      <c r="C304" s="266" t="s">
        <v>6507</v>
      </c>
      <c r="D304" s="422" t="s">
        <v>6307</v>
      </c>
      <c r="E304" s="422" t="s">
        <v>4944</v>
      </c>
      <c r="F304" s="201"/>
    </row>
    <row r="305" spans="1:6" ht="15.6">
      <c r="A305" s="266" t="s">
        <v>72</v>
      </c>
      <c r="B305" s="266" t="s">
        <v>3070</v>
      </c>
      <c r="C305" s="266" t="s">
        <v>6507</v>
      </c>
      <c r="D305" s="422" t="s">
        <v>6307</v>
      </c>
      <c r="E305" s="422" t="s">
        <v>6475</v>
      </c>
      <c r="F305" s="201"/>
    </row>
    <row r="306" spans="1:6" ht="15.6">
      <c r="A306" s="266" t="s">
        <v>72</v>
      </c>
      <c r="B306" s="266" t="s">
        <v>3219</v>
      </c>
      <c r="C306" s="266" t="s">
        <v>6507</v>
      </c>
      <c r="D306" s="422" t="s">
        <v>6307</v>
      </c>
      <c r="E306" s="422" t="s">
        <v>6472</v>
      </c>
      <c r="F306" s="201"/>
    </row>
    <row r="307" spans="1:6" ht="15.6">
      <c r="A307" s="266" t="s">
        <v>72</v>
      </c>
      <c r="B307" s="266" t="s">
        <v>6772</v>
      </c>
      <c r="C307" s="266" t="s">
        <v>6507</v>
      </c>
      <c r="D307" s="422" t="s">
        <v>6307</v>
      </c>
      <c r="E307" s="422" t="s">
        <v>4944</v>
      </c>
      <c r="F307" s="201"/>
    </row>
    <row r="308" spans="1:6" ht="15.6">
      <c r="A308" s="266" t="s">
        <v>72</v>
      </c>
      <c r="B308" s="266" t="s">
        <v>6773</v>
      </c>
      <c r="C308" s="266" t="s">
        <v>6507</v>
      </c>
      <c r="D308" s="422" t="s">
        <v>6307</v>
      </c>
      <c r="E308" s="422" t="s">
        <v>4944</v>
      </c>
      <c r="F308" s="201"/>
    </row>
    <row r="309" spans="1:6" ht="15.6">
      <c r="A309" s="266" t="s">
        <v>72</v>
      </c>
      <c r="B309" s="266" t="s">
        <v>6774</v>
      </c>
      <c r="C309" s="266" t="s">
        <v>2916</v>
      </c>
      <c r="D309" s="422" t="s">
        <v>6307</v>
      </c>
      <c r="E309" s="422" t="s">
        <v>6472</v>
      </c>
      <c r="F309" s="201"/>
    </row>
    <row r="310" spans="1:6" ht="15.6">
      <c r="A310" s="266" t="s">
        <v>72</v>
      </c>
      <c r="B310" s="266" t="s">
        <v>4167</v>
      </c>
      <c r="C310" s="266" t="s">
        <v>4272</v>
      </c>
      <c r="D310" s="422" t="s">
        <v>6307</v>
      </c>
      <c r="E310" s="422" t="s">
        <v>6307</v>
      </c>
      <c r="F310" s="201"/>
    </row>
    <row r="311" spans="1:6" ht="15.6">
      <c r="A311" s="266" t="s">
        <v>72</v>
      </c>
      <c r="B311" s="266" t="s">
        <v>2931</v>
      </c>
      <c r="C311" s="266" t="s">
        <v>4272</v>
      </c>
      <c r="D311" s="422" t="s">
        <v>6307</v>
      </c>
      <c r="E311" s="422" t="s">
        <v>6307</v>
      </c>
      <c r="F311" s="201"/>
    </row>
    <row r="312" spans="1:6" ht="15.6">
      <c r="A312" s="266" t="s">
        <v>72</v>
      </c>
      <c r="B312" s="266" t="s">
        <v>4169</v>
      </c>
      <c r="C312" s="266" t="s">
        <v>6591</v>
      </c>
      <c r="D312" s="422" t="s">
        <v>6307</v>
      </c>
      <c r="E312" s="422" t="s">
        <v>6307</v>
      </c>
      <c r="F312" s="201"/>
    </row>
    <row r="313" spans="1:6" ht="15.6">
      <c r="A313" s="266" t="s">
        <v>72</v>
      </c>
      <c r="B313" s="266" t="s">
        <v>6775</v>
      </c>
      <c r="C313" s="266" t="s">
        <v>3231</v>
      </c>
      <c r="D313" s="422" t="s">
        <v>6307</v>
      </c>
      <c r="E313" s="422" t="s">
        <v>4944</v>
      </c>
      <c r="F313" s="201"/>
    </row>
    <row r="314" spans="1:6" ht="15.6">
      <c r="A314" s="266" t="s">
        <v>78</v>
      </c>
      <c r="B314" s="266" t="s">
        <v>6776</v>
      </c>
      <c r="C314" s="266" t="s">
        <v>2863</v>
      </c>
      <c r="D314" s="422" t="s">
        <v>6307</v>
      </c>
      <c r="E314" s="422" t="s">
        <v>6472</v>
      </c>
      <c r="F314" s="201"/>
    </row>
    <row r="315" spans="1:6" ht="15.6">
      <c r="A315" s="266" t="s">
        <v>78</v>
      </c>
      <c r="B315" s="266" t="s">
        <v>6777</v>
      </c>
      <c r="C315" s="266" t="s">
        <v>2863</v>
      </c>
      <c r="D315" s="422" t="s">
        <v>6307</v>
      </c>
      <c r="E315" s="422" t="s">
        <v>6472</v>
      </c>
      <c r="F315" s="201"/>
    </row>
    <row r="316" spans="1:6" ht="15.6">
      <c r="A316" s="266" t="s">
        <v>78</v>
      </c>
      <c r="B316" s="266" t="s">
        <v>6778</v>
      </c>
      <c r="C316" s="266" t="s">
        <v>2863</v>
      </c>
      <c r="D316" s="422" t="s">
        <v>6307</v>
      </c>
      <c r="E316" s="422" t="s">
        <v>6521</v>
      </c>
      <c r="F316" s="201"/>
    </row>
    <row r="317" spans="1:6" ht="15.6">
      <c r="A317" s="266" t="s">
        <v>78</v>
      </c>
      <c r="B317" s="266" t="s">
        <v>6779</v>
      </c>
      <c r="C317" s="266" t="s">
        <v>2863</v>
      </c>
      <c r="D317" s="422" t="s">
        <v>6307</v>
      </c>
      <c r="E317" s="422" t="s">
        <v>6472</v>
      </c>
      <c r="F317" s="201"/>
    </row>
    <row r="318" spans="1:6" ht="15.6">
      <c r="A318" s="266" t="s">
        <v>78</v>
      </c>
      <c r="B318" s="266" t="s">
        <v>6780</v>
      </c>
      <c r="C318" s="266" t="s">
        <v>2863</v>
      </c>
      <c r="D318" s="422" t="s">
        <v>6307</v>
      </c>
      <c r="E318" s="422" t="s">
        <v>6472</v>
      </c>
      <c r="F318" s="201"/>
    </row>
    <row r="319" spans="1:6" ht="15.6">
      <c r="A319" s="266" t="s">
        <v>78</v>
      </c>
      <c r="B319" s="266" t="s">
        <v>6781</v>
      </c>
      <c r="C319" s="266" t="s">
        <v>2863</v>
      </c>
      <c r="D319" s="422" t="s">
        <v>6307</v>
      </c>
      <c r="E319" s="422" t="s">
        <v>6475</v>
      </c>
      <c r="F319" s="201"/>
    </row>
    <row r="320" spans="1:6" ht="15.6">
      <c r="A320" s="266" t="s">
        <v>78</v>
      </c>
      <c r="B320" s="266" t="s">
        <v>6782</v>
      </c>
      <c r="C320" s="266" t="s">
        <v>2863</v>
      </c>
      <c r="D320" s="422" t="s">
        <v>6307</v>
      </c>
      <c r="E320" s="422" t="s">
        <v>6472</v>
      </c>
      <c r="F320" s="201"/>
    </row>
    <row r="321" spans="1:6" ht="15.6">
      <c r="A321" s="266" t="s">
        <v>78</v>
      </c>
      <c r="B321" s="266" t="s">
        <v>6783</v>
      </c>
      <c r="C321" s="266" t="s">
        <v>2863</v>
      </c>
      <c r="D321" s="422" t="s">
        <v>6307</v>
      </c>
      <c r="E321" s="422" t="s">
        <v>6472</v>
      </c>
      <c r="F321" s="201"/>
    </row>
    <row r="322" spans="1:6" ht="15.6">
      <c r="A322" s="266" t="s">
        <v>78</v>
      </c>
      <c r="B322" s="266" t="s">
        <v>6784</v>
      </c>
      <c r="C322" s="266" t="s">
        <v>2863</v>
      </c>
      <c r="D322" s="422" t="s">
        <v>6307</v>
      </c>
      <c r="E322" s="422" t="s">
        <v>6475</v>
      </c>
      <c r="F322" s="201"/>
    </row>
    <row r="323" spans="1:6" ht="15.6">
      <c r="A323" s="266" t="s">
        <v>78</v>
      </c>
      <c r="B323" s="266" t="s">
        <v>3238</v>
      </c>
      <c r="C323" s="266" t="s">
        <v>2863</v>
      </c>
      <c r="D323" s="422" t="s">
        <v>6307</v>
      </c>
      <c r="E323" s="422" t="s">
        <v>6472</v>
      </c>
      <c r="F323" s="201"/>
    </row>
    <row r="324" spans="1:6" ht="15.6">
      <c r="A324" s="266" t="s">
        <v>78</v>
      </c>
      <c r="B324" s="266" t="s">
        <v>4265</v>
      </c>
      <c r="C324" s="266" t="s">
        <v>2863</v>
      </c>
      <c r="D324" s="422" t="s">
        <v>6307</v>
      </c>
      <c r="E324" s="422" t="s">
        <v>6307</v>
      </c>
      <c r="F324" s="201"/>
    </row>
    <row r="325" spans="1:6" ht="15.6">
      <c r="A325" s="266" t="s">
        <v>78</v>
      </c>
      <c r="B325" s="266" t="s">
        <v>6785</v>
      </c>
      <c r="C325" s="266" t="s">
        <v>2863</v>
      </c>
      <c r="D325" s="422" t="s">
        <v>6307</v>
      </c>
      <c r="E325" s="422" t="s">
        <v>4944</v>
      </c>
      <c r="F325" s="201"/>
    </row>
    <row r="326" spans="1:6" ht="15.6">
      <c r="A326" s="266" t="s">
        <v>78</v>
      </c>
      <c r="B326" s="266" t="s">
        <v>6786</v>
      </c>
      <c r="C326" s="266" t="s">
        <v>2863</v>
      </c>
      <c r="D326" s="422" t="s">
        <v>6307</v>
      </c>
      <c r="E326" s="422" t="s">
        <v>6472</v>
      </c>
      <c r="F326" s="201"/>
    </row>
    <row r="327" spans="1:6" ht="15.6">
      <c r="A327" s="266" t="s">
        <v>78</v>
      </c>
      <c r="B327" s="266" t="s">
        <v>6787</v>
      </c>
      <c r="C327" s="266" t="s">
        <v>2863</v>
      </c>
      <c r="D327" s="422" t="s">
        <v>6307</v>
      </c>
      <c r="E327" s="422" t="s">
        <v>4944</v>
      </c>
      <c r="F327" s="201"/>
    </row>
    <row r="328" spans="1:6" ht="15.6">
      <c r="A328" s="266" t="s">
        <v>78</v>
      </c>
      <c r="B328" s="266" t="s">
        <v>3246</v>
      </c>
      <c r="C328" s="266" t="s">
        <v>2863</v>
      </c>
      <c r="D328" s="422" t="s">
        <v>6307</v>
      </c>
      <c r="E328" s="422" t="s">
        <v>6307</v>
      </c>
      <c r="F328" s="201"/>
    </row>
    <row r="329" spans="1:6" ht="15.6">
      <c r="A329" s="266" t="s">
        <v>78</v>
      </c>
      <c r="B329" s="266" t="s">
        <v>6788</v>
      </c>
      <c r="C329" s="266" t="s">
        <v>2863</v>
      </c>
      <c r="D329" s="422" t="s">
        <v>6307</v>
      </c>
      <c r="E329" s="422" t="s">
        <v>4944</v>
      </c>
      <c r="F329" s="201"/>
    </row>
    <row r="330" spans="1:6" ht="15.6">
      <c r="A330" s="266" t="s">
        <v>78</v>
      </c>
      <c r="B330" s="266" t="s">
        <v>3259</v>
      </c>
      <c r="C330" s="266" t="s">
        <v>2863</v>
      </c>
      <c r="D330" s="422" t="s">
        <v>6307</v>
      </c>
      <c r="E330" s="422" t="s">
        <v>4944</v>
      </c>
      <c r="F330" s="201"/>
    </row>
    <row r="331" spans="1:6" ht="15.6">
      <c r="A331" s="266" t="s">
        <v>78</v>
      </c>
      <c r="B331" s="266" t="s">
        <v>6789</v>
      </c>
      <c r="C331" s="266" t="s">
        <v>2863</v>
      </c>
      <c r="D331" s="422" t="s">
        <v>6307</v>
      </c>
      <c r="E331" s="422" t="s">
        <v>6521</v>
      </c>
      <c r="F331" s="201"/>
    </row>
    <row r="332" spans="1:6" ht="15.6">
      <c r="A332" s="266" t="s">
        <v>78</v>
      </c>
      <c r="B332" s="266" t="s">
        <v>6790</v>
      </c>
      <c r="C332" s="266" t="s">
        <v>4014</v>
      </c>
      <c r="D332" s="422" t="s">
        <v>6307</v>
      </c>
      <c r="E332" s="422" t="s">
        <v>6472</v>
      </c>
      <c r="F332" s="201"/>
    </row>
    <row r="333" spans="1:6" ht="15.6">
      <c r="A333" s="266" t="s">
        <v>78</v>
      </c>
      <c r="B333" s="266" t="s">
        <v>4198</v>
      </c>
      <c r="C333" s="266" t="s">
        <v>4014</v>
      </c>
      <c r="D333" s="422" t="s">
        <v>6307</v>
      </c>
      <c r="E333" s="422" t="s">
        <v>6472</v>
      </c>
      <c r="F333" s="201"/>
    </row>
    <row r="334" spans="1:6" ht="15.6">
      <c r="A334" s="266" t="s">
        <v>78</v>
      </c>
      <c r="B334" s="266" t="s">
        <v>6791</v>
      </c>
      <c r="C334" s="266" t="s">
        <v>4014</v>
      </c>
      <c r="D334" s="422" t="s">
        <v>6307</v>
      </c>
      <c r="E334" s="422" t="s">
        <v>6472</v>
      </c>
      <c r="F334" s="201"/>
    </row>
    <row r="335" spans="1:6" ht="15.6">
      <c r="A335" s="266" t="s">
        <v>78</v>
      </c>
      <c r="B335" s="266" t="s">
        <v>6792</v>
      </c>
      <c r="C335" s="266" t="s">
        <v>4014</v>
      </c>
      <c r="D335" s="422" t="s">
        <v>6307</v>
      </c>
      <c r="E335" s="422" t="s">
        <v>6472</v>
      </c>
      <c r="F335" s="201"/>
    </row>
    <row r="336" spans="1:6" ht="15.6">
      <c r="A336" s="266" t="s">
        <v>78</v>
      </c>
      <c r="B336" s="266" t="s">
        <v>3236</v>
      </c>
      <c r="C336" s="266" t="s">
        <v>4014</v>
      </c>
      <c r="D336" s="422" t="s">
        <v>6307</v>
      </c>
      <c r="E336" s="422" t="s">
        <v>6472</v>
      </c>
      <c r="F336" s="201"/>
    </row>
    <row r="337" spans="1:6" ht="15.6">
      <c r="A337" s="266" t="s">
        <v>78</v>
      </c>
      <c r="B337" s="266" t="s">
        <v>6793</v>
      </c>
      <c r="C337" s="266" t="s">
        <v>4014</v>
      </c>
      <c r="D337" s="422" t="s">
        <v>6307</v>
      </c>
      <c r="E337" s="422" t="s">
        <v>6472</v>
      </c>
      <c r="F337" s="201"/>
    </row>
    <row r="338" spans="1:6" ht="15.6">
      <c r="A338" s="266" t="s">
        <v>78</v>
      </c>
      <c r="B338" s="266" t="s">
        <v>6794</v>
      </c>
      <c r="C338" s="266" t="s">
        <v>4014</v>
      </c>
      <c r="D338" s="422" t="s">
        <v>6307</v>
      </c>
      <c r="E338" s="422" t="s">
        <v>6472</v>
      </c>
      <c r="F338" s="201"/>
    </row>
    <row r="339" spans="1:6" ht="15.6">
      <c r="A339" s="266" t="s">
        <v>78</v>
      </c>
      <c r="B339" s="266" t="s">
        <v>6795</v>
      </c>
      <c r="C339" s="266" t="s">
        <v>3234</v>
      </c>
      <c r="D339" s="422" t="s">
        <v>6307</v>
      </c>
      <c r="E339" s="422" t="s">
        <v>6472</v>
      </c>
      <c r="F339" s="201"/>
    </row>
    <row r="340" spans="1:6" ht="15.6">
      <c r="A340" s="266" t="s">
        <v>78</v>
      </c>
      <c r="B340" s="266" t="s">
        <v>6796</v>
      </c>
      <c r="C340" s="266" t="s">
        <v>3234</v>
      </c>
      <c r="D340" s="422" t="s">
        <v>6307</v>
      </c>
      <c r="E340" s="422" t="s">
        <v>6472</v>
      </c>
      <c r="F340" s="201"/>
    </row>
    <row r="341" spans="1:6" ht="15.6">
      <c r="A341" s="266" t="s">
        <v>78</v>
      </c>
      <c r="B341" s="266" t="s">
        <v>6797</v>
      </c>
      <c r="C341" s="266" t="s">
        <v>3234</v>
      </c>
      <c r="D341" s="422" t="s">
        <v>6307</v>
      </c>
      <c r="E341" s="422" t="s">
        <v>6475</v>
      </c>
      <c r="F341" s="201"/>
    </row>
    <row r="342" spans="1:6" ht="15.6">
      <c r="A342" s="266" t="s">
        <v>78</v>
      </c>
      <c r="B342" s="266" t="s">
        <v>6798</v>
      </c>
      <c r="C342" s="266" t="s">
        <v>3234</v>
      </c>
      <c r="D342" s="422" t="s">
        <v>6307</v>
      </c>
      <c r="E342" s="422" t="s">
        <v>6307</v>
      </c>
      <c r="F342" s="201"/>
    </row>
    <row r="343" spans="1:6" ht="15.6">
      <c r="A343" s="266" t="s">
        <v>78</v>
      </c>
      <c r="B343" s="266" t="s">
        <v>6799</v>
      </c>
      <c r="C343" s="266" t="s">
        <v>3234</v>
      </c>
      <c r="D343" s="422" t="s">
        <v>6307</v>
      </c>
      <c r="E343" s="422" t="s">
        <v>4944</v>
      </c>
      <c r="F343" s="201"/>
    </row>
    <row r="344" spans="1:6" ht="15.6">
      <c r="A344" s="266" t="s">
        <v>78</v>
      </c>
      <c r="B344" s="266" t="s">
        <v>6800</v>
      </c>
      <c r="C344" s="266" t="s">
        <v>3234</v>
      </c>
      <c r="D344" s="422" t="s">
        <v>6307</v>
      </c>
      <c r="E344" s="422" t="s">
        <v>6472</v>
      </c>
      <c r="F344" s="201"/>
    </row>
    <row r="345" spans="1:6" ht="15.6">
      <c r="A345" s="266" t="s">
        <v>78</v>
      </c>
      <c r="B345" s="266" t="s">
        <v>6801</v>
      </c>
      <c r="C345" s="266" t="s">
        <v>3284</v>
      </c>
      <c r="D345" s="422" t="s">
        <v>6307</v>
      </c>
      <c r="E345" s="422" t="s">
        <v>6307</v>
      </c>
      <c r="F345" s="201"/>
    </row>
    <row r="346" spans="1:6" ht="15.6">
      <c r="A346" s="266" t="s">
        <v>78</v>
      </c>
      <c r="B346" s="266" t="s">
        <v>6802</v>
      </c>
      <c r="C346" s="266" t="s">
        <v>3284</v>
      </c>
      <c r="D346" s="422" t="s">
        <v>6373</v>
      </c>
      <c r="E346" s="422" t="s">
        <v>6475</v>
      </c>
      <c r="F346" s="201"/>
    </row>
    <row r="347" spans="1:6" ht="15.6">
      <c r="A347" s="266" t="s">
        <v>78</v>
      </c>
      <c r="B347" s="266" t="s">
        <v>6803</v>
      </c>
      <c r="C347" s="266" t="s">
        <v>3284</v>
      </c>
      <c r="D347" s="422" t="s">
        <v>6307</v>
      </c>
      <c r="E347" s="422" t="s">
        <v>6472</v>
      </c>
      <c r="F347" s="201"/>
    </row>
    <row r="348" spans="1:6" ht="15.6">
      <c r="A348" s="266" t="s">
        <v>78</v>
      </c>
      <c r="B348" s="266" t="s">
        <v>6804</v>
      </c>
      <c r="C348" s="266" t="s">
        <v>3284</v>
      </c>
      <c r="D348" s="422" t="s">
        <v>6307</v>
      </c>
      <c r="E348" s="422" t="s">
        <v>6472</v>
      </c>
      <c r="F348" s="201"/>
    </row>
    <row r="349" spans="1:6" ht="15.6">
      <c r="A349" s="266" t="s">
        <v>78</v>
      </c>
      <c r="B349" s="266" t="s">
        <v>4267</v>
      </c>
      <c r="C349" s="266" t="s">
        <v>3169</v>
      </c>
      <c r="D349" s="422" t="s">
        <v>6307</v>
      </c>
      <c r="E349" s="422" t="s">
        <v>6472</v>
      </c>
      <c r="F349" s="201"/>
    </row>
    <row r="350" spans="1:6" ht="15.6">
      <c r="A350" s="266" t="s">
        <v>78</v>
      </c>
      <c r="B350" s="266" t="s">
        <v>6805</v>
      </c>
      <c r="C350" s="266" t="s">
        <v>3169</v>
      </c>
      <c r="D350" s="422" t="s">
        <v>6307</v>
      </c>
      <c r="E350" s="422" t="s">
        <v>4944</v>
      </c>
      <c r="F350" s="201"/>
    </row>
    <row r="351" spans="1:6" ht="15.6">
      <c r="A351" s="266" t="s">
        <v>78</v>
      </c>
      <c r="B351" s="266" t="s">
        <v>6806</v>
      </c>
      <c r="C351" s="266" t="s">
        <v>6507</v>
      </c>
      <c r="D351" s="422" t="s">
        <v>6307</v>
      </c>
      <c r="E351" s="422" t="s">
        <v>6472</v>
      </c>
      <c r="F351" s="201"/>
    </row>
    <row r="352" spans="1:6" ht="15.6">
      <c r="A352" s="266" t="s">
        <v>78</v>
      </c>
      <c r="B352" s="266" t="s">
        <v>6807</v>
      </c>
      <c r="C352" s="266" t="s">
        <v>6507</v>
      </c>
      <c r="D352" s="422" t="s">
        <v>6307</v>
      </c>
      <c r="E352" s="422" t="s">
        <v>6472</v>
      </c>
      <c r="F352" s="201"/>
    </row>
    <row r="353" spans="1:6" ht="15.6">
      <c r="A353" s="266" t="s">
        <v>78</v>
      </c>
      <c r="B353" s="266" t="s">
        <v>6808</v>
      </c>
      <c r="C353" s="266" t="s">
        <v>4272</v>
      </c>
      <c r="D353" s="422" t="s">
        <v>6307</v>
      </c>
      <c r="E353" s="422" t="s">
        <v>6472</v>
      </c>
      <c r="F353" s="201"/>
    </row>
    <row r="354" spans="1:6" ht="15.6">
      <c r="A354" s="266" t="s">
        <v>97</v>
      </c>
      <c r="B354" s="266" t="s">
        <v>6809</v>
      </c>
      <c r="C354" s="266" t="s">
        <v>2863</v>
      </c>
      <c r="D354" s="422" t="s">
        <v>6307</v>
      </c>
      <c r="E354" s="422" t="s">
        <v>4944</v>
      </c>
      <c r="F354" s="201"/>
    </row>
    <row r="355" spans="1:6" ht="15.6">
      <c r="A355" s="266" t="s">
        <v>97</v>
      </c>
      <c r="B355" s="266" t="s">
        <v>6810</v>
      </c>
      <c r="C355" s="266" t="s">
        <v>2863</v>
      </c>
      <c r="D355" s="422" t="s">
        <v>6307</v>
      </c>
      <c r="E355" s="422" t="s">
        <v>6472</v>
      </c>
      <c r="F355" s="201"/>
    </row>
    <row r="356" spans="1:6" ht="15.6">
      <c r="A356" s="266" t="s">
        <v>97</v>
      </c>
      <c r="B356" s="266" t="s">
        <v>6811</v>
      </c>
      <c r="C356" s="266" t="s">
        <v>2863</v>
      </c>
      <c r="D356" s="422" t="s">
        <v>6307</v>
      </c>
      <c r="E356" s="422" t="s">
        <v>4944</v>
      </c>
      <c r="F356" s="201"/>
    </row>
    <row r="357" spans="1:6" ht="15.6">
      <c r="A357" s="266" t="s">
        <v>97</v>
      </c>
      <c r="B357" s="266" t="s">
        <v>6812</v>
      </c>
      <c r="C357" s="266" t="s">
        <v>2863</v>
      </c>
      <c r="D357" s="422" t="s">
        <v>6307</v>
      </c>
      <c r="E357" s="422" t="s">
        <v>6472</v>
      </c>
      <c r="F357" s="201"/>
    </row>
    <row r="358" spans="1:6" ht="15.6">
      <c r="A358" s="266" t="s">
        <v>97</v>
      </c>
      <c r="B358" s="266" t="s">
        <v>6813</v>
      </c>
      <c r="C358" s="266" t="s">
        <v>2863</v>
      </c>
      <c r="D358" s="422" t="s">
        <v>6307</v>
      </c>
      <c r="E358" s="422" t="s">
        <v>4944</v>
      </c>
      <c r="F358" s="201"/>
    </row>
    <row r="359" spans="1:6" ht="15.6">
      <c r="A359" s="266" t="s">
        <v>97</v>
      </c>
      <c r="B359" s="266" t="s">
        <v>6814</v>
      </c>
      <c r="C359" s="266" t="s">
        <v>2863</v>
      </c>
      <c r="D359" s="422" t="s">
        <v>6307</v>
      </c>
      <c r="E359" s="422" t="s">
        <v>6472</v>
      </c>
      <c r="F359" s="201"/>
    </row>
    <row r="360" spans="1:6" ht="15.6">
      <c r="A360" s="266" t="s">
        <v>97</v>
      </c>
      <c r="B360" s="266" t="s">
        <v>6815</v>
      </c>
      <c r="C360" s="266" t="s">
        <v>2863</v>
      </c>
      <c r="D360" s="422" t="s">
        <v>6307</v>
      </c>
      <c r="E360" s="422" t="s">
        <v>6475</v>
      </c>
      <c r="F360" s="201"/>
    </row>
    <row r="361" spans="1:6" ht="15.6">
      <c r="A361" s="266" t="s">
        <v>97</v>
      </c>
      <c r="B361" s="266" t="s">
        <v>6816</v>
      </c>
      <c r="C361" s="266" t="s">
        <v>2863</v>
      </c>
      <c r="D361" s="422" t="s">
        <v>6307</v>
      </c>
      <c r="E361" s="422" t="s">
        <v>6521</v>
      </c>
      <c r="F361" s="201"/>
    </row>
    <row r="362" spans="1:6" ht="15.6">
      <c r="A362" s="266" t="s">
        <v>97</v>
      </c>
      <c r="B362" s="266" t="s">
        <v>6817</v>
      </c>
      <c r="C362" s="266" t="s">
        <v>2863</v>
      </c>
      <c r="D362" s="422" t="s">
        <v>6307</v>
      </c>
      <c r="E362" s="422" t="s">
        <v>6472</v>
      </c>
      <c r="F362" s="201"/>
    </row>
    <row r="363" spans="1:6" ht="15.6">
      <c r="A363" s="266" t="s">
        <v>97</v>
      </c>
      <c r="B363" s="266" t="s">
        <v>6818</v>
      </c>
      <c r="C363" s="266" t="s">
        <v>2863</v>
      </c>
      <c r="D363" s="422" t="s">
        <v>6307</v>
      </c>
      <c r="E363" s="422" t="s">
        <v>6472</v>
      </c>
      <c r="F363" s="201"/>
    </row>
    <row r="364" spans="1:6" ht="15.6">
      <c r="A364" s="266" t="s">
        <v>97</v>
      </c>
      <c r="B364" s="266" t="s">
        <v>6819</v>
      </c>
      <c r="C364" s="266" t="s">
        <v>2863</v>
      </c>
      <c r="D364" s="422" t="s">
        <v>6307</v>
      </c>
      <c r="E364" s="422" t="s">
        <v>6472</v>
      </c>
      <c r="F364" s="201"/>
    </row>
    <row r="365" spans="1:6" ht="15.6">
      <c r="A365" s="266" t="s">
        <v>97</v>
      </c>
      <c r="B365" s="266" t="s">
        <v>6820</v>
      </c>
      <c r="C365" s="266" t="s">
        <v>2863</v>
      </c>
      <c r="D365" s="422" t="s">
        <v>6307</v>
      </c>
      <c r="E365" s="422" t="s">
        <v>6475</v>
      </c>
      <c r="F365" s="201"/>
    </row>
    <row r="366" spans="1:6" ht="15.6">
      <c r="A366" s="266" t="s">
        <v>97</v>
      </c>
      <c r="B366" s="266" t="s">
        <v>6821</v>
      </c>
      <c r="C366" s="266" t="s">
        <v>2863</v>
      </c>
      <c r="D366" s="422" t="s">
        <v>6307</v>
      </c>
      <c r="E366" s="422" t="s">
        <v>6472</v>
      </c>
      <c r="F366" s="201"/>
    </row>
    <row r="367" spans="1:6" ht="15.6">
      <c r="A367" s="266" t="s">
        <v>97</v>
      </c>
      <c r="B367" s="266" t="s">
        <v>6822</v>
      </c>
      <c r="C367" s="266" t="s">
        <v>2863</v>
      </c>
      <c r="D367" s="422" t="s">
        <v>6307</v>
      </c>
      <c r="E367" s="422" t="s">
        <v>6307</v>
      </c>
      <c r="F367" s="201"/>
    </row>
    <row r="368" spans="1:6" ht="15.6">
      <c r="A368" s="266" t="s">
        <v>97</v>
      </c>
      <c r="B368" s="266" t="s">
        <v>6823</v>
      </c>
      <c r="C368" s="266" t="s">
        <v>2863</v>
      </c>
      <c r="D368" s="422" t="s">
        <v>6307</v>
      </c>
      <c r="E368" s="422" t="s">
        <v>6472</v>
      </c>
      <c r="F368" s="201"/>
    </row>
    <row r="369" spans="1:6" ht="15.6">
      <c r="A369" s="266" t="s">
        <v>97</v>
      </c>
      <c r="B369" s="266" t="s">
        <v>6824</v>
      </c>
      <c r="C369" s="266" t="s">
        <v>2863</v>
      </c>
      <c r="D369" s="422" t="s">
        <v>6307</v>
      </c>
      <c r="E369" s="422" t="s">
        <v>6475</v>
      </c>
      <c r="F369" s="201"/>
    </row>
    <row r="370" spans="1:6" ht="15.6">
      <c r="A370" s="266" t="s">
        <v>97</v>
      </c>
      <c r="B370" s="266" t="s">
        <v>6825</v>
      </c>
      <c r="C370" s="266" t="s">
        <v>2863</v>
      </c>
      <c r="D370" s="422" t="s">
        <v>6307</v>
      </c>
      <c r="E370" s="422" t="s">
        <v>4944</v>
      </c>
      <c r="F370" s="201"/>
    </row>
    <row r="371" spans="1:6" ht="15.6">
      <c r="A371" s="266" t="s">
        <v>97</v>
      </c>
      <c r="B371" s="266" t="s">
        <v>6826</v>
      </c>
      <c r="C371" s="266" t="s">
        <v>2863</v>
      </c>
      <c r="D371" s="422" t="s">
        <v>6307</v>
      </c>
      <c r="E371" s="422" t="s">
        <v>6475</v>
      </c>
      <c r="F371" s="201"/>
    </row>
    <row r="372" spans="1:6" ht="15.6">
      <c r="A372" s="266" t="s">
        <v>97</v>
      </c>
      <c r="B372" s="266" t="s">
        <v>6827</v>
      </c>
      <c r="C372" s="266" t="s">
        <v>2863</v>
      </c>
      <c r="D372" s="422" t="s">
        <v>6307</v>
      </c>
      <c r="E372" s="422" t="s">
        <v>6472</v>
      </c>
      <c r="F372" s="201"/>
    </row>
    <row r="373" spans="1:6" ht="15.6">
      <c r="A373" s="266" t="s">
        <v>97</v>
      </c>
      <c r="B373" s="266" t="s">
        <v>6828</v>
      </c>
      <c r="C373" s="266" t="s">
        <v>2863</v>
      </c>
      <c r="D373" s="422" t="s">
        <v>6307</v>
      </c>
      <c r="E373" s="422" t="s">
        <v>6475</v>
      </c>
      <c r="F373" s="201"/>
    </row>
    <row r="374" spans="1:6" ht="15.6">
      <c r="A374" s="266" t="s">
        <v>97</v>
      </c>
      <c r="B374" s="266" t="s">
        <v>6829</v>
      </c>
      <c r="C374" s="266" t="s">
        <v>2863</v>
      </c>
      <c r="D374" s="422" t="s">
        <v>6307</v>
      </c>
      <c r="E374" s="422" t="s">
        <v>6475</v>
      </c>
      <c r="F374" s="201"/>
    </row>
    <row r="375" spans="1:6" ht="15.6">
      <c r="A375" s="266" t="s">
        <v>97</v>
      </c>
      <c r="B375" s="266" t="s">
        <v>6830</v>
      </c>
      <c r="C375" s="266" t="s">
        <v>2863</v>
      </c>
      <c r="D375" s="422" t="s">
        <v>6307</v>
      </c>
      <c r="E375" s="422" t="s">
        <v>6472</v>
      </c>
      <c r="F375" s="201"/>
    </row>
    <row r="376" spans="1:6" ht="15.6">
      <c r="A376" s="266" t="s">
        <v>97</v>
      </c>
      <c r="B376" s="266" t="s">
        <v>6831</v>
      </c>
      <c r="C376" s="266" t="s">
        <v>2863</v>
      </c>
      <c r="D376" s="422" t="s">
        <v>6307</v>
      </c>
      <c r="E376" s="422" t="s">
        <v>6472</v>
      </c>
      <c r="F376" s="201"/>
    </row>
    <row r="377" spans="1:6" ht="15.6">
      <c r="A377" s="266" t="s">
        <v>97</v>
      </c>
      <c r="B377" s="266" t="s">
        <v>6832</v>
      </c>
      <c r="C377" s="266" t="s">
        <v>2863</v>
      </c>
      <c r="D377" s="422" t="s">
        <v>6307</v>
      </c>
      <c r="E377" s="422" t="s">
        <v>6475</v>
      </c>
      <c r="F377" s="201"/>
    </row>
    <row r="378" spans="1:6" ht="15.6">
      <c r="A378" s="266" t="s">
        <v>97</v>
      </c>
      <c r="B378" s="266" t="s">
        <v>6833</v>
      </c>
      <c r="C378" s="266" t="s">
        <v>2863</v>
      </c>
      <c r="D378" s="422" t="s">
        <v>6307</v>
      </c>
      <c r="E378" s="422" t="s">
        <v>6472</v>
      </c>
      <c r="F378" s="201"/>
    </row>
    <row r="379" spans="1:6" ht="15.6">
      <c r="A379" s="266" t="s">
        <v>97</v>
      </c>
      <c r="B379" s="266" t="s">
        <v>6834</v>
      </c>
      <c r="C379" s="266" t="s">
        <v>2863</v>
      </c>
      <c r="D379" s="422" t="s">
        <v>6307</v>
      </c>
      <c r="E379" s="422" t="s">
        <v>6472</v>
      </c>
      <c r="F379" s="201"/>
    </row>
    <row r="380" spans="1:6" ht="15.6">
      <c r="A380" s="266" t="s">
        <v>97</v>
      </c>
      <c r="B380" s="266" t="s">
        <v>6835</v>
      </c>
      <c r="C380" s="266" t="s">
        <v>4014</v>
      </c>
      <c r="D380" s="422" t="s">
        <v>6307</v>
      </c>
      <c r="E380" s="422" t="s">
        <v>6307</v>
      </c>
      <c r="F380" s="201"/>
    </row>
    <row r="381" spans="1:6" ht="15.6">
      <c r="A381" s="266" t="s">
        <v>97</v>
      </c>
      <c r="B381" s="266" t="s">
        <v>6836</v>
      </c>
      <c r="C381" s="266" t="s">
        <v>4014</v>
      </c>
      <c r="D381" s="422" t="s">
        <v>6307</v>
      </c>
      <c r="E381" s="422" t="s">
        <v>6475</v>
      </c>
      <c r="F381" s="201"/>
    </row>
    <row r="382" spans="1:6" ht="15.6">
      <c r="A382" s="266" t="s">
        <v>97</v>
      </c>
      <c r="B382" s="266" t="s">
        <v>6837</v>
      </c>
      <c r="C382" s="266" t="s">
        <v>4014</v>
      </c>
      <c r="D382" s="422" t="s">
        <v>6307</v>
      </c>
      <c r="E382" s="422" t="s">
        <v>6472</v>
      </c>
      <c r="F382" s="201"/>
    </row>
    <row r="383" spans="1:6" ht="15.6">
      <c r="A383" s="266" t="s">
        <v>97</v>
      </c>
      <c r="B383" s="266" t="s">
        <v>4282</v>
      </c>
      <c r="C383" s="266" t="s">
        <v>4014</v>
      </c>
      <c r="D383" s="422" t="s">
        <v>6307</v>
      </c>
      <c r="E383" s="422" t="s">
        <v>6307</v>
      </c>
      <c r="F383" s="201"/>
    </row>
    <row r="384" spans="1:6" ht="15.6">
      <c r="A384" s="266" t="s">
        <v>97</v>
      </c>
      <c r="B384" s="266" t="s">
        <v>6838</v>
      </c>
      <c r="C384" s="266" t="s">
        <v>4014</v>
      </c>
      <c r="D384" s="422" t="s">
        <v>6307</v>
      </c>
      <c r="E384" s="422" t="s">
        <v>6472</v>
      </c>
      <c r="F384" s="201"/>
    </row>
    <row r="385" spans="1:6" ht="15.6">
      <c r="A385" s="266" t="s">
        <v>97</v>
      </c>
      <c r="B385" s="266" t="s">
        <v>6839</v>
      </c>
      <c r="C385" s="266" t="s">
        <v>4014</v>
      </c>
      <c r="D385" s="422" t="s">
        <v>6307</v>
      </c>
      <c r="E385" s="422" t="s">
        <v>6475</v>
      </c>
      <c r="F385" s="201"/>
    </row>
    <row r="386" spans="1:6" ht="15.6">
      <c r="A386" s="266" t="s">
        <v>97</v>
      </c>
      <c r="B386" s="266" t="s">
        <v>6840</v>
      </c>
      <c r="C386" s="266" t="s">
        <v>4014</v>
      </c>
      <c r="D386" s="422" t="s">
        <v>6307</v>
      </c>
      <c r="E386" s="422" t="s">
        <v>6307</v>
      </c>
      <c r="F386" s="201"/>
    </row>
    <row r="387" spans="1:6" ht="15.6">
      <c r="A387" s="266" t="s">
        <v>97</v>
      </c>
      <c r="B387" s="266" t="s">
        <v>6841</v>
      </c>
      <c r="C387" s="266" t="s">
        <v>4014</v>
      </c>
      <c r="D387" s="422" t="s">
        <v>6307</v>
      </c>
      <c r="E387" s="422" t="s">
        <v>6472</v>
      </c>
      <c r="F387" s="201"/>
    </row>
    <row r="388" spans="1:6" ht="15.6">
      <c r="A388" s="266" t="s">
        <v>97</v>
      </c>
      <c r="B388" s="266" t="s">
        <v>6842</v>
      </c>
      <c r="C388" s="266" t="s">
        <v>4014</v>
      </c>
      <c r="D388" s="422" t="s">
        <v>6307</v>
      </c>
      <c r="E388" s="422" t="s">
        <v>6307</v>
      </c>
      <c r="F388" s="201"/>
    </row>
    <row r="389" spans="1:6" ht="15.6">
      <c r="A389" s="266" t="s">
        <v>97</v>
      </c>
      <c r="B389" s="266" t="s">
        <v>6843</v>
      </c>
      <c r="C389" s="266" t="s">
        <v>4014</v>
      </c>
      <c r="D389" s="422" t="s">
        <v>6307</v>
      </c>
      <c r="E389" s="422" t="s">
        <v>6472</v>
      </c>
      <c r="F389" s="201"/>
    </row>
    <row r="390" spans="1:6" ht="15.6">
      <c r="A390" s="266" t="s">
        <v>97</v>
      </c>
      <c r="B390" s="266" t="s">
        <v>6844</v>
      </c>
      <c r="C390" s="266" t="s">
        <v>4014</v>
      </c>
      <c r="D390" s="422" t="s">
        <v>6307</v>
      </c>
      <c r="E390" s="422" t="s">
        <v>6307</v>
      </c>
      <c r="F390" s="201"/>
    </row>
    <row r="391" spans="1:6" ht="15.6">
      <c r="A391" s="266" t="s">
        <v>97</v>
      </c>
      <c r="B391" s="266" t="s">
        <v>6845</v>
      </c>
      <c r="C391" s="266" t="s">
        <v>4014</v>
      </c>
      <c r="D391" s="422" t="s">
        <v>6307</v>
      </c>
      <c r="E391" s="422" t="s">
        <v>4944</v>
      </c>
      <c r="F391" s="201"/>
    </row>
    <row r="392" spans="1:6" ht="15.6">
      <c r="A392" s="266" t="s">
        <v>97</v>
      </c>
      <c r="B392" s="266" t="s">
        <v>6846</v>
      </c>
      <c r="C392" s="266" t="s">
        <v>4014</v>
      </c>
      <c r="D392" s="422" t="s">
        <v>6307</v>
      </c>
      <c r="E392" s="422" t="s">
        <v>6472</v>
      </c>
      <c r="F392" s="201"/>
    </row>
    <row r="393" spans="1:6" ht="15.6">
      <c r="A393" s="266" t="s">
        <v>97</v>
      </c>
      <c r="B393" s="266" t="s">
        <v>6847</v>
      </c>
      <c r="C393" s="266" t="s">
        <v>4014</v>
      </c>
      <c r="D393" s="422" t="s">
        <v>6307</v>
      </c>
      <c r="E393" s="422" t="s">
        <v>4944</v>
      </c>
      <c r="F393" s="201"/>
    </row>
    <row r="394" spans="1:6" ht="15.6">
      <c r="A394" s="266" t="s">
        <v>97</v>
      </c>
      <c r="B394" s="266" t="s">
        <v>6848</v>
      </c>
      <c r="C394" s="266" t="s">
        <v>4014</v>
      </c>
      <c r="D394" s="422" t="s">
        <v>6307</v>
      </c>
      <c r="E394" s="422" t="s">
        <v>6475</v>
      </c>
      <c r="F394" s="201"/>
    </row>
    <row r="395" spans="1:6" ht="15.6">
      <c r="A395" s="266" t="s">
        <v>97</v>
      </c>
      <c r="B395" s="266" t="s">
        <v>6849</v>
      </c>
      <c r="C395" s="266" t="s">
        <v>4014</v>
      </c>
      <c r="D395" s="422" t="s">
        <v>6307</v>
      </c>
      <c r="E395" s="422" t="s">
        <v>6472</v>
      </c>
      <c r="F395" s="201"/>
    </row>
    <row r="396" spans="1:6" ht="15.6">
      <c r="A396" s="266" t="s">
        <v>97</v>
      </c>
      <c r="B396" s="266" t="s">
        <v>6850</v>
      </c>
      <c r="C396" s="266" t="s">
        <v>3234</v>
      </c>
      <c r="D396" s="422" t="s">
        <v>6307</v>
      </c>
      <c r="E396" s="422" t="s">
        <v>6475</v>
      </c>
      <c r="F396" s="201"/>
    </row>
    <row r="397" spans="1:6" ht="15.6">
      <c r="A397" s="266" t="s">
        <v>97</v>
      </c>
      <c r="B397" s="266" t="s">
        <v>6851</v>
      </c>
      <c r="C397" s="266" t="s">
        <v>3234</v>
      </c>
      <c r="D397" s="422" t="s">
        <v>6307</v>
      </c>
      <c r="E397" s="422" t="s">
        <v>6472</v>
      </c>
      <c r="F397" s="201"/>
    </row>
    <row r="398" spans="1:6" ht="15.6">
      <c r="A398" s="266" t="s">
        <v>97</v>
      </c>
      <c r="B398" s="266" t="s">
        <v>6852</v>
      </c>
      <c r="C398" s="266" t="s">
        <v>3234</v>
      </c>
      <c r="D398" s="422" t="s">
        <v>6307</v>
      </c>
      <c r="E398" s="422" t="s">
        <v>6472</v>
      </c>
      <c r="F398" s="201"/>
    </row>
    <row r="399" spans="1:6" ht="15.6">
      <c r="A399" s="266" t="s">
        <v>97</v>
      </c>
      <c r="B399" s="266" t="s">
        <v>6853</v>
      </c>
      <c r="C399" s="266" t="s">
        <v>3234</v>
      </c>
      <c r="D399" s="422" t="s">
        <v>6307</v>
      </c>
      <c r="E399" s="422" t="s">
        <v>6472</v>
      </c>
      <c r="F399" s="201"/>
    </row>
    <row r="400" spans="1:6" ht="15.6">
      <c r="A400" s="266" t="s">
        <v>97</v>
      </c>
      <c r="B400" s="266" t="s">
        <v>6854</v>
      </c>
      <c r="C400" s="266" t="s">
        <v>3234</v>
      </c>
      <c r="D400" s="422" t="s">
        <v>6307</v>
      </c>
      <c r="E400" s="422" t="s">
        <v>6521</v>
      </c>
      <c r="F400" s="201"/>
    </row>
    <row r="401" spans="1:6" ht="15.6">
      <c r="A401" s="266" t="s">
        <v>97</v>
      </c>
      <c r="B401" s="266" t="s">
        <v>6855</v>
      </c>
      <c r="C401" s="266" t="s">
        <v>3234</v>
      </c>
      <c r="D401" s="422" t="s">
        <v>6307</v>
      </c>
      <c r="E401" s="422" t="s">
        <v>6475</v>
      </c>
      <c r="F401" s="201"/>
    </row>
    <row r="402" spans="1:6" ht="15.6">
      <c r="A402" s="266" t="s">
        <v>97</v>
      </c>
      <c r="B402" s="266" t="s">
        <v>6856</v>
      </c>
      <c r="C402" s="266" t="s">
        <v>3234</v>
      </c>
      <c r="D402" s="422" t="s">
        <v>6307</v>
      </c>
      <c r="E402" s="422" t="s">
        <v>4944</v>
      </c>
      <c r="F402" s="201"/>
    </row>
    <row r="403" spans="1:6" ht="15.6">
      <c r="A403" s="266" t="s">
        <v>97</v>
      </c>
      <c r="B403" s="266" t="s">
        <v>6857</v>
      </c>
      <c r="C403" s="266" t="s">
        <v>3234</v>
      </c>
      <c r="D403" s="422" t="s">
        <v>6307</v>
      </c>
      <c r="E403" s="422" t="s">
        <v>4944</v>
      </c>
      <c r="F403" s="201"/>
    </row>
    <row r="404" spans="1:6" ht="15.6">
      <c r="A404" s="266" t="s">
        <v>97</v>
      </c>
      <c r="B404" s="266" t="s">
        <v>4346</v>
      </c>
      <c r="C404" s="266" t="s">
        <v>3234</v>
      </c>
      <c r="D404" s="422" t="s">
        <v>6307</v>
      </c>
      <c r="E404" s="422" t="s">
        <v>4944</v>
      </c>
      <c r="F404" s="201"/>
    </row>
    <row r="405" spans="1:6" ht="15.6">
      <c r="A405" s="266" t="s">
        <v>97</v>
      </c>
      <c r="B405" s="266" t="s">
        <v>6858</v>
      </c>
      <c r="C405" s="266" t="s">
        <v>3234</v>
      </c>
      <c r="D405" s="422" t="s">
        <v>6307</v>
      </c>
      <c r="E405" s="422" t="s">
        <v>4944</v>
      </c>
      <c r="F405" s="201"/>
    </row>
    <row r="406" spans="1:6" ht="15.6">
      <c r="A406" s="266" t="s">
        <v>97</v>
      </c>
      <c r="B406" s="266" t="s">
        <v>6859</v>
      </c>
      <c r="C406" s="266" t="s">
        <v>3234</v>
      </c>
      <c r="D406" s="422" t="s">
        <v>6307</v>
      </c>
      <c r="E406" s="422" t="s">
        <v>6475</v>
      </c>
      <c r="F406" s="201"/>
    </row>
    <row r="407" spans="1:6" ht="15.6">
      <c r="A407" s="266" t="s">
        <v>97</v>
      </c>
      <c r="B407" s="266" t="s">
        <v>6860</v>
      </c>
      <c r="C407" s="266" t="s">
        <v>3234</v>
      </c>
      <c r="D407" s="422" t="s">
        <v>6307</v>
      </c>
      <c r="E407" s="422" t="s">
        <v>4944</v>
      </c>
      <c r="F407" s="201"/>
    </row>
    <row r="408" spans="1:6" ht="15.6">
      <c r="A408" s="266" t="s">
        <v>97</v>
      </c>
      <c r="B408" s="266" t="s">
        <v>6861</v>
      </c>
      <c r="C408" s="266" t="s">
        <v>3234</v>
      </c>
      <c r="D408" s="422" t="s">
        <v>6307</v>
      </c>
      <c r="E408" s="422" t="s">
        <v>4944</v>
      </c>
      <c r="F408" s="201"/>
    </row>
    <row r="409" spans="1:6" ht="15.6">
      <c r="A409" s="266" t="s">
        <v>97</v>
      </c>
      <c r="B409" s="266" t="s">
        <v>6862</v>
      </c>
      <c r="C409" s="266" t="s">
        <v>3284</v>
      </c>
      <c r="D409" s="422" t="s">
        <v>6307</v>
      </c>
      <c r="E409" s="422" t="s">
        <v>6475</v>
      </c>
      <c r="F409" s="201"/>
    </row>
    <row r="410" spans="1:6" ht="15.6">
      <c r="A410" s="266" t="s">
        <v>97</v>
      </c>
      <c r="B410" s="266" t="s">
        <v>6863</v>
      </c>
      <c r="C410" s="266" t="s">
        <v>3284</v>
      </c>
      <c r="D410" s="422" t="s">
        <v>6307</v>
      </c>
      <c r="E410" s="422" t="s">
        <v>4944</v>
      </c>
      <c r="F410" s="201"/>
    </row>
    <row r="411" spans="1:6" ht="15.6">
      <c r="A411" s="266" t="s">
        <v>97</v>
      </c>
      <c r="B411" s="266" t="s">
        <v>6864</v>
      </c>
      <c r="C411" s="266" t="s">
        <v>3284</v>
      </c>
      <c r="D411" s="422" t="s">
        <v>6307</v>
      </c>
      <c r="E411" s="422" t="s">
        <v>4944</v>
      </c>
      <c r="F411" s="201"/>
    </row>
    <row r="412" spans="1:6" ht="15.6">
      <c r="A412" s="266" t="s">
        <v>97</v>
      </c>
      <c r="B412" s="266" t="s">
        <v>6865</v>
      </c>
      <c r="C412" s="266" t="s">
        <v>3284</v>
      </c>
      <c r="D412" s="422" t="s">
        <v>6307</v>
      </c>
      <c r="E412" s="422" t="s">
        <v>6472</v>
      </c>
      <c r="F412" s="201"/>
    </row>
    <row r="413" spans="1:6" ht="15.6">
      <c r="A413" s="266" t="s">
        <v>97</v>
      </c>
      <c r="B413" s="266" t="s">
        <v>6866</v>
      </c>
      <c r="C413" s="266" t="s">
        <v>3284</v>
      </c>
      <c r="D413" s="422" t="s">
        <v>6307</v>
      </c>
      <c r="E413" s="422" t="s">
        <v>6472</v>
      </c>
      <c r="F413" s="201"/>
    </row>
    <row r="414" spans="1:6" ht="15.6">
      <c r="A414" s="266" t="s">
        <v>97</v>
      </c>
      <c r="B414" s="266" t="s">
        <v>6867</v>
      </c>
      <c r="C414" s="266" t="s">
        <v>3284</v>
      </c>
      <c r="D414" s="422" t="s">
        <v>6307</v>
      </c>
      <c r="E414" s="422" t="s">
        <v>6472</v>
      </c>
      <c r="F414" s="201"/>
    </row>
    <row r="415" spans="1:6" ht="15.6">
      <c r="A415" s="266" t="s">
        <v>97</v>
      </c>
      <c r="B415" s="266" t="s">
        <v>6868</v>
      </c>
      <c r="C415" s="266" t="s">
        <v>3284</v>
      </c>
      <c r="D415" s="422" t="s">
        <v>6307</v>
      </c>
      <c r="E415" s="422" t="s">
        <v>6472</v>
      </c>
      <c r="F415" s="201"/>
    </row>
    <row r="416" spans="1:6" ht="15.6">
      <c r="A416" s="266" t="s">
        <v>97</v>
      </c>
      <c r="B416" s="266" t="s">
        <v>6869</v>
      </c>
      <c r="C416" s="266" t="s">
        <v>3284</v>
      </c>
      <c r="D416" s="422" t="s">
        <v>6307</v>
      </c>
      <c r="E416" s="422" t="s">
        <v>4944</v>
      </c>
      <c r="F416" s="201"/>
    </row>
    <row r="417" spans="1:6" ht="15.6">
      <c r="A417" s="266" t="s">
        <v>97</v>
      </c>
      <c r="B417" s="266" t="s">
        <v>6870</v>
      </c>
      <c r="C417" s="266" t="s">
        <v>3284</v>
      </c>
      <c r="D417" s="422" t="s">
        <v>6307</v>
      </c>
      <c r="E417" s="422" t="s">
        <v>6472</v>
      </c>
      <c r="F417" s="201"/>
    </row>
    <row r="418" spans="1:6" ht="15.6">
      <c r="A418" s="266" t="s">
        <v>97</v>
      </c>
      <c r="B418" s="266" t="s">
        <v>6871</v>
      </c>
      <c r="C418" s="266" t="s">
        <v>3284</v>
      </c>
      <c r="D418" s="422" t="s">
        <v>6307</v>
      </c>
      <c r="E418" s="422" t="s">
        <v>6472</v>
      </c>
      <c r="F418" s="201"/>
    </row>
    <row r="419" spans="1:6" ht="15.6">
      <c r="A419" s="266" t="s">
        <v>97</v>
      </c>
      <c r="B419" s="266" t="s">
        <v>6872</v>
      </c>
      <c r="C419" s="266" t="s">
        <v>3284</v>
      </c>
      <c r="D419" s="422" t="s">
        <v>6307</v>
      </c>
      <c r="E419" s="422" t="s">
        <v>6475</v>
      </c>
      <c r="F419" s="201"/>
    </row>
    <row r="420" spans="1:6" ht="15.6">
      <c r="A420" s="266" t="s">
        <v>97</v>
      </c>
      <c r="B420" s="266" t="s">
        <v>6873</v>
      </c>
      <c r="C420" s="266" t="s">
        <v>3284</v>
      </c>
      <c r="D420" s="422" t="s">
        <v>6307</v>
      </c>
      <c r="E420" s="422" t="s">
        <v>4944</v>
      </c>
      <c r="F420" s="201"/>
    </row>
    <row r="421" spans="1:6" ht="15.6">
      <c r="A421" s="266" t="s">
        <v>97</v>
      </c>
      <c r="B421" s="266" t="s">
        <v>6874</v>
      </c>
      <c r="C421" s="266" t="s">
        <v>3284</v>
      </c>
      <c r="D421" s="422" t="s">
        <v>6307</v>
      </c>
      <c r="E421" s="422" t="s">
        <v>6472</v>
      </c>
      <c r="F421" s="201"/>
    </row>
    <row r="422" spans="1:6" ht="15.6">
      <c r="A422" s="266" t="s">
        <v>97</v>
      </c>
      <c r="B422" s="266" t="s">
        <v>6875</v>
      </c>
      <c r="C422" s="266" t="s">
        <v>3284</v>
      </c>
      <c r="D422" s="422" t="s">
        <v>6307</v>
      </c>
      <c r="E422" s="422" t="s">
        <v>6472</v>
      </c>
      <c r="F422" s="201"/>
    </row>
    <row r="423" spans="1:6" ht="15.6">
      <c r="A423" s="266" t="s">
        <v>97</v>
      </c>
      <c r="B423" s="266" t="s">
        <v>6876</v>
      </c>
      <c r="C423" s="266" t="s">
        <v>6877</v>
      </c>
      <c r="D423" s="422" t="s">
        <v>6373</v>
      </c>
      <c r="E423" s="422" t="s">
        <v>6472</v>
      </c>
      <c r="F423" s="201"/>
    </row>
    <row r="424" spans="1:6" ht="15.6">
      <c r="A424" s="266" t="s">
        <v>97</v>
      </c>
      <c r="B424" s="266" t="s">
        <v>6878</v>
      </c>
      <c r="C424" s="266" t="s">
        <v>6877</v>
      </c>
      <c r="D424" s="422" t="s">
        <v>6307</v>
      </c>
      <c r="E424" s="422" t="s">
        <v>4944</v>
      </c>
      <c r="F424" s="201"/>
    </row>
    <row r="425" spans="1:6" ht="15.6">
      <c r="A425" s="266" t="s">
        <v>97</v>
      </c>
      <c r="B425" s="266" t="s">
        <v>4302</v>
      </c>
      <c r="C425" s="266" t="s">
        <v>6877</v>
      </c>
      <c r="D425" s="422" t="s">
        <v>6307</v>
      </c>
      <c r="E425" s="422" t="s">
        <v>6307</v>
      </c>
      <c r="F425" s="201"/>
    </row>
    <row r="426" spans="1:6" ht="15.6">
      <c r="A426" s="266" t="s">
        <v>97</v>
      </c>
      <c r="B426" s="266" t="s">
        <v>6879</v>
      </c>
      <c r="C426" s="266" t="s">
        <v>6877</v>
      </c>
      <c r="D426" s="422" t="s">
        <v>6307</v>
      </c>
      <c r="E426" s="422" t="s">
        <v>6472</v>
      </c>
      <c r="F426" s="201"/>
    </row>
    <row r="427" spans="1:6" ht="15.6">
      <c r="A427" s="266" t="s">
        <v>97</v>
      </c>
      <c r="B427" s="266" t="s">
        <v>6880</v>
      </c>
      <c r="C427" s="266" t="s">
        <v>6877</v>
      </c>
      <c r="D427" s="422" t="s">
        <v>6307</v>
      </c>
      <c r="E427" s="422" t="s">
        <v>6472</v>
      </c>
      <c r="F427" s="201"/>
    </row>
    <row r="428" spans="1:6" ht="15.6">
      <c r="A428" s="266" t="s">
        <v>97</v>
      </c>
      <c r="B428" s="266" t="s">
        <v>6881</v>
      </c>
      <c r="C428" s="266" t="s">
        <v>6877</v>
      </c>
      <c r="D428" s="422" t="s">
        <v>6307</v>
      </c>
      <c r="E428" s="422" t="s">
        <v>6472</v>
      </c>
      <c r="F428" s="201"/>
    </row>
    <row r="429" spans="1:6" ht="15.6">
      <c r="A429" s="266" t="s">
        <v>97</v>
      </c>
      <c r="B429" s="266" t="s">
        <v>6882</v>
      </c>
      <c r="C429" s="266" t="s">
        <v>4373</v>
      </c>
      <c r="D429" s="422" t="s">
        <v>6307</v>
      </c>
      <c r="E429" s="422" t="s">
        <v>6472</v>
      </c>
      <c r="F429" s="201"/>
    </row>
    <row r="430" spans="1:6" ht="15.6">
      <c r="A430" s="266" t="s">
        <v>97</v>
      </c>
      <c r="B430" s="266" t="s">
        <v>6883</v>
      </c>
      <c r="C430" s="266" t="s">
        <v>4373</v>
      </c>
      <c r="D430" s="422" t="s">
        <v>6307</v>
      </c>
      <c r="E430" s="422" t="s">
        <v>6521</v>
      </c>
      <c r="F430" s="201"/>
    </row>
    <row r="431" spans="1:6" ht="15.6">
      <c r="A431" s="266" t="s">
        <v>97</v>
      </c>
      <c r="B431" s="266" t="s">
        <v>6884</v>
      </c>
      <c r="C431" s="266" t="s">
        <v>4373</v>
      </c>
      <c r="D431" s="422" t="s">
        <v>6307</v>
      </c>
      <c r="E431" s="422" t="s">
        <v>6472</v>
      </c>
      <c r="F431" s="201"/>
    </row>
    <row r="432" spans="1:6" ht="15.6">
      <c r="A432" s="266" t="s">
        <v>97</v>
      </c>
      <c r="B432" s="266" t="s">
        <v>3262</v>
      </c>
      <c r="C432" s="266" t="s">
        <v>6885</v>
      </c>
      <c r="D432" s="422" t="s">
        <v>6307</v>
      </c>
      <c r="E432" s="422" t="s">
        <v>6472</v>
      </c>
      <c r="F432" s="201"/>
    </row>
    <row r="433" spans="1:6" ht="15.6">
      <c r="A433" s="266" t="s">
        <v>97</v>
      </c>
      <c r="B433" s="266" t="s">
        <v>6886</v>
      </c>
      <c r="C433" s="266" t="s">
        <v>6885</v>
      </c>
      <c r="D433" s="422" t="s">
        <v>6307</v>
      </c>
      <c r="E433" s="422" t="s">
        <v>6475</v>
      </c>
      <c r="F433" s="201"/>
    </row>
    <row r="434" spans="1:6" ht="15.6">
      <c r="A434" s="266" t="s">
        <v>97</v>
      </c>
      <c r="B434" s="266" t="s">
        <v>6887</v>
      </c>
      <c r="C434" s="266" t="s">
        <v>6885</v>
      </c>
      <c r="D434" s="422" t="s">
        <v>6307</v>
      </c>
      <c r="E434" s="422" t="s">
        <v>6475</v>
      </c>
      <c r="F434" s="201"/>
    </row>
    <row r="435" spans="1:6" ht="15.6">
      <c r="A435" s="266" t="s">
        <v>97</v>
      </c>
      <c r="B435" s="266" t="s">
        <v>6888</v>
      </c>
      <c r="C435" s="266" t="s">
        <v>6889</v>
      </c>
      <c r="D435" s="422" t="s">
        <v>6307</v>
      </c>
      <c r="E435" s="422" t="s">
        <v>4944</v>
      </c>
      <c r="F435" s="201"/>
    </row>
    <row r="436" spans="1:6" ht="15.6">
      <c r="A436" s="266" t="s">
        <v>97</v>
      </c>
      <c r="B436" s="266" t="s">
        <v>6890</v>
      </c>
      <c r="C436" s="266" t="s">
        <v>6889</v>
      </c>
      <c r="D436" s="422" t="s">
        <v>6307</v>
      </c>
      <c r="E436" s="422" t="s">
        <v>6475</v>
      </c>
      <c r="F436" s="201"/>
    </row>
    <row r="437" spans="1:6" ht="15.6">
      <c r="A437" s="266" t="s">
        <v>97</v>
      </c>
      <c r="B437" s="266" t="s">
        <v>6891</v>
      </c>
      <c r="C437" s="266" t="s">
        <v>6889</v>
      </c>
      <c r="D437" s="422" t="s">
        <v>6307</v>
      </c>
      <c r="E437" s="422" t="s">
        <v>6307</v>
      </c>
      <c r="F437" s="201"/>
    </row>
    <row r="438" spans="1:6" ht="15.6">
      <c r="A438" s="266" t="s">
        <v>97</v>
      </c>
      <c r="B438" s="266" t="s">
        <v>6892</v>
      </c>
      <c r="C438" s="266" t="s">
        <v>6889</v>
      </c>
      <c r="D438" s="422" t="s">
        <v>6307</v>
      </c>
      <c r="E438" s="422" t="s">
        <v>6472</v>
      </c>
      <c r="F438" s="201"/>
    </row>
    <row r="439" spans="1:6" ht="15.6">
      <c r="A439" s="266" t="s">
        <v>97</v>
      </c>
      <c r="B439" s="266" t="s">
        <v>6893</v>
      </c>
      <c r="C439" s="266" t="s">
        <v>6889</v>
      </c>
      <c r="D439" s="422" t="s">
        <v>6307</v>
      </c>
      <c r="E439" s="422" t="s">
        <v>6521</v>
      </c>
      <c r="F439" s="201"/>
    </row>
    <row r="440" spans="1:6" ht="15.6">
      <c r="A440" s="266" t="s">
        <v>97</v>
      </c>
      <c r="B440" s="266" t="s">
        <v>6894</v>
      </c>
      <c r="C440" s="266" t="s">
        <v>2951</v>
      </c>
      <c r="D440" s="422" t="s">
        <v>6307</v>
      </c>
      <c r="E440" s="422" t="s">
        <v>6475</v>
      </c>
      <c r="F440" s="201"/>
    </row>
    <row r="441" spans="1:6" ht="15.6">
      <c r="A441" s="266" t="s">
        <v>97</v>
      </c>
      <c r="B441" s="266" t="s">
        <v>6895</v>
      </c>
      <c r="C441" s="266" t="s">
        <v>2951</v>
      </c>
      <c r="D441" s="422" t="s">
        <v>6307</v>
      </c>
      <c r="E441" s="422" t="s">
        <v>6521</v>
      </c>
      <c r="F441" s="201"/>
    </row>
    <row r="442" spans="1:6" ht="15.6">
      <c r="A442" s="266" t="s">
        <v>97</v>
      </c>
      <c r="B442" s="266" t="s">
        <v>6896</v>
      </c>
      <c r="C442" s="266" t="s">
        <v>3281</v>
      </c>
      <c r="D442" s="422" t="s">
        <v>6307</v>
      </c>
      <c r="E442" s="422" t="s">
        <v>6307</v>
      </c>
      <c r="F442" s="201"/>
    </row>
    <row r="443" spans="1:6" ht="15.6">
      <c r="A443" s="266" t="s">
        <v>97</v>
      </c>
      <c r="B443" s="266" t="s">
        <v>3280</v>
      </c>
      <c r="C443" s="266" t="s">
        <v>3281</v>
      </c>
      <c r="D443" s="422" t="s">
        <v>6307</v>
      </c>
      <c r="E443" s="422" t="s">
        <v>6472</v>
      </c>
      <c r="F443" s="201"/>
    </row>
    <row r="444" spans="1:6" ht="15.6">
      <c r="A444" s="266" t="s">
        <v>97</v>
      </c>
      <c r="B444" s="266" t="s">
        <v>2949</v>
      </c>
      <c r="C444" s="266" t="s">
        <v>3281</v>
      </c>
      <c r="D444" s="422" t="s">
        <v>6307</v>
      </c>
      <c r="E444" s="422" t="s">
        <v>6307</v>
      </c>
      <c r="F444" s="201"/>
    </row>
    <row r="445" spans="1:6" ht="15.6">
      <c r="A445" s="266" t="s">
        <v>97</v>
      </c>
      <c r="B445" s="266" t="s">
        <v>6897</v>
      </c>
      <c r="C445" s="266" t="s">
        <v>3281</v>
      </c>
      <c r="D445" s="422" t="s">
        <v>6307</v>
      </c>
      <c r="E445" s="422" t="s">
        <v>6307</v>
      </c>
      <c r="F445" s="201"/>
    </row>
    <row r="446" spans="1:6" ht="15.6">
      <c r="A446" s="266" t="s">
        <v>97</v>
      </c>
      <c r="B446" s="266" t="s">
        <v>6898</v>
      </c>
      <c r="C446" s="266" t="s">
        <v>6899</v>
      </c>
      <c r="D446" s="422" t="s">
        <v>6307</v>
      </c>
      <c r="E446" s="422" t="s">
        <v>6472</v>
      </c>
      <c r="F446" s="201"/>
    </row>
    <row r="447" spans="1:6" ht="15.6">
      <c r="A447" s="266" t="s">
        <v>97</v>
      </c>
      <c r="B447" s="266" t="s">
        <v>6900</v>
      </c>
      <c r="C447" s="266" t="s">
        <v>6901</v>
      </c>
      <c r="D447" s="422" t="s">
        <v>6307</v>
      </c>
      <c r="E447" s="422" t="s">
        <v>6472</v>
      </c>
      <c r="F447" s="201"/>
    </row>
    <row r="448" spans="1:6" ht="15.6">
      <c r="A448" s="266" t="s">
        <v>97</v>
      </c>
      <c r="B448" s="266" t="s">
        <v>6902</v>
      </c>
      <c r="C448" s="266" t="s">
        <v>6901</v>
      </c>
      <c r="D448" s="422" t="s">
        <v>6307</v>
      </c>
      <c r="E448" s="422" t="s">
        <v>6472</v>
      </c>
      <c r="F448" s="201"/>
    </row>
    <row r="449" spans="1:6" ht="15.6">
      <c r="A449" s="266" t="s">
        <v>97</v>
      </c>
      <c r="B449" s="266" t="s">
        <v>6903</v>
      </c>
      <c r="C449" s="266" t="s">
        <v>6901</v>
      </c>
      <c r="D449" s="422" t="s">
        <v>6307</v>
      </c>
      <c r="E449" s="422" t="s">
        <v>6472</v>
      </c>
      <c r="F449" s="201"/>
    </row>
    <row r="450" spans="1:6" ht="15.6">
      <c r="A450" s="266" t="s">
        <v>97</v>
      </c>
      <c r="B450" s="266" t="s">
        <v>6904</v>
      </c>
      <c r="C450" s="266" t="s">
        <v>4360</v>
      </c>
      <c r="D450" s="422" t="s">
        <v>6307</v>
      </c>
      <c r="E450" s="422" t="s">
        <v>6307</v>
      </c>
      <c r="F450" s="201"/>
    </row>
    <row r="451" spans="1:6" ht="15.6">
      <c r="A451" s="266" t="s">
        <v>97</v>
      </c>
      <c r="B451" s="266" t="s">
        <v>6905</v>
      </c>
      <c r="C451" s="266" t="s">
        <v>6906</v>
      </c>
      <c r="D451" s="422" t="s">
        <v>6307</v>
      </c>
      <c r="E451" s="422" t="s">
        <v>6472</v>
      </c>
      <c r="F451" s="201"/>
    </row>
    <row r="452" spans="1:6" ht="15.6">
      <c r="A452" s="266" t="s">
        <v>97</v>
      </c>
      <c r="B452" s="266" t="s">
        <v>4375</v>
      </c>
      <c r="C452" s="266" t="s">
        <v>4376</v>
      </c>
      <c r="D452" s="422" t="s">
        <v>6307</v>
      </c>
      <c r="E452" s="422" t="s">
        <v>6307</v>
      </c>
      <c r="F452" s="201"/>
    </row>
    <row r="453" spans="1:6">
      <c r="A453" s="345" t="s">
        <v>55</v>
      </c>
      <c r="B453" s="345" t="s">
        <v>6907</v>
      </c>
      <c r="C453" s="345" t="s">
        <v>6908</v>
      </c>
      <c r="D453" s="424" t="s">
        <v>6307</v>
      </c>
      <c r="E453" s="424" t="s">
        <v>5088</v>
      </c>
      <c r="F453" s="201"/>
    </row>
    <row r="454" spans="1:6">
      <c r="A454" s="345" t="s">
        <v>55</v>
      </c>
      <c r="B454" s="345" t="s">
        <v>6909</v>
      </c>
      <c r="C454" s="345" t="s">
        <v>2884</v>
      </c>
      <c r="D454" s="424" t="s">
        <v>6307</v>
      </c>
      <c r="E454" s="424" t="s">
        <v>5088</v>
      </c>
      <c r="F454" s="201"/>
    </row>
    <row r="455" spans="1:6">
      <c r="A455" s="345" t="s">
        <v>55</v>
      </c>
      <c r="B455" s="345" t="s">
        <v>3897</v>
      </c>
      <c r="C455" s="345" t="s">
        <v>2881</v>
      </c>
      <c r="D455" s="424" t="s">
        <v>6307</v>
      </c>
      <c r="E455" s="424" t="s">
        <v>5088</v>
      </c>
      <c r="F455" s="201"/>
    </row>
    <row r="456" spans="1:6">
      <c r="A456" s="345" t="s">
        <v>55</v>
      </c>
      <c r="B456" s="345" t="s">
        <v>3857</v>
      </c>
      <c r="C456" s="345" t="s">
        <v>6540</v>
      </c>
      <c r="D456" s="424" t="s">
        <v>6307</v>
      </c>
      <c r="E456" s="424" t="s">
        <v>5088</v>
      </c>
      <c r="F456" s="201"/>
    </row>
    <row r="457" spans="1:6" ht="15.6">
      <c r="A457" s="346" t="s">
        <v>72</v>
      </c>
      <c r="B457" s="346" t="s">
        <v>6910</v>
      </c>
      <c r="C457" s="346" t="s">
        <v>4014</v>
      </c>
      <c r="D457" s="425" t="s">
        <v>6307</v>
      </c>
      <c r="E457" s="426" t="s">
        <v>6911</v>
      </c>
      <c r="F457" s="201"/>
    </row>
    <row r="458" spans="1:6" ht="15.6">
      <c r="A458" s="346" t="s">
        <v>72</v>
      </c>
      <c r="B458" s="346" t="s">
        <v>6912</v>
      </c>
      <c r="C458" s="346" t="s">
        <v>3284</v>
      </c>
      <c r="D458" s="425" t="s">
        <v>6307</v>
      </c>
      <c r="E458" s="426" t="s">
        <v>6911</v>
      </c>
      <c r="F458" s="201"/>
    </row>
    <row r="459" spans="1:6" ht="15.6">
      <c r="A459" s="346" t="s">
        <v>72</v>
      </c>
      <c r="B459" s="346" t="s">
        <v>6913</v>
      </c>
      <c r="C459" s="346" t="s">
        <v>4272</v>
      </c>
      <c r="D459" s="425" t="s">
        <v>6307</v>
      </c>
      <c r="E459" s="426" t="s">
        <v>6911</v>
      </c>
      <c r="F459" s="201"/>
    </row>
    <row r="460" spans="1:6" ht="15.6">
      <c r="A460" s="347" t="s">
        <v>97</v>
      </c>
      <c r="B460" s="346" t="s">
        <v>4289</v>
      </c>
      <c r="C460" s="346" t="s">
        <v>36</v>
      </c>
      <c r="D460" s="426" t="s">
        <v>6307</v>
      </c>
      <c r="E460" s="426" t="s">
        <v>6911</v>
      </c>
      <c r="F460" s="201"/>
    </row>
    <row r="461" spans="1:6" ht="15.6">
      <c r="A461" s="347" t="s">
        <v>97</v>
      </c>
      <c r="B461" s="346" t="s">
        <v>4293</v>
      </c>
      <c r="C461" s="346" t="s">
        <v>38</v>
      </c>
      <c r="D461" s="426" t="s">
        <v>6307</v>
      </c>
      <c r="E461" s="426" t="s">
        <v>6911</v>
      </c>
      <c r="F461" s="201"/>
    </row>
    <row r="462" spans="1:6" ht="15.6">
      <c r="A462" s="347" t="s">
        <v>97</v>
      </c>
      <c r="B462" s="346" t="s">
        <v>4295</v>
      </c>
      <c r="C462" s="346" t="s">
        <v>38</v>
      </c>
      <c r="D462" s="426" t="s">
        <v>6307</v>
      </c>
      <c r="E462" s="426" t="s">
        <v>6911</v>
      </c>
      <c r="F462" s="201"/>
    </row>
    <row r="463" spans="1:6" ht="15.6">
      <c r="A463" s="347" t="s">
        <v>97</v>
      </c>
      <c r="B463" s="346" t="s">
        <v>4297</v>
      </c>
      <c r="C463" s="346" t="s">
        <v>38</v>
      </c>
      <c r="D463" s="426" t="s">
        <v>6307</v>
      </c>
      <c r="E463" s="426" t="s">
        <v>6911</v>
      </c>
      <c r="F463" s="201"/>
    </row>
    <row r="464" spans="1:6" ht="15.6">
      <c r="A464" s="347" t="s">
        <v>97</v>
      </c>
      <c r="B464" s="346" t="s">
        <v>4309</v>
      </c>
      <c r="C464" s="346" t="s">
        <v>40</v>
      </c>
      <c r="D464" s="426" t="s">
        <v>6307</v>
      </c>
      <c r="E464" s="426" t="s">
        <v>6911</v>
      </c>
      <c r="F464" s="201"/>
    </row>
    <row r="465" spans="1:6" ht="15.6">
      <c r="A465" s="347" t="s">
        <v>97</v>
      </c>
      <c r="B465" s="346" t="s">
        <v>4307</v>
      </c>
      <c r="C465" s="346" t="s">
        <v>40</v>
      </c>
      <c r="D465" s="426" t="s">
        <v>6307</v>
      </c>
      <c r="E465" s="426" t="s">
        <v>6911</v>
      </c>
      <c r="F465" s="201"/>
    </row>
    <row r="466" spans="1:6" ht="15.6">
      <c r="A466" s="347" t="s">
        <v>97</v>
      </c>
      <c r="B466" s="346" t="s">
        <v>4329</v>
      </c>
      <c r="C466" s="346" t="s">
        <v>56</v>
      </c>
      <c r="D466" s="426" t="s">
        <v>6307</v>
      </c>
      <c r="E466" s="426" t="s">
        <v>6911</v>
      </c>
      <c r="F466" s="201"/>
    </row>
    <row r="467" spans="1:6">
      <c r="A467" s="345" t="s">
        <v>59</v>
      </c>
      <c r="B467" s="348" t="s">
        <v>6914</v>
      </c>
      <c r="C467" s="345" t="s">
        <v>35</v>
      </c>
      <c r="D467" s="424" t="s">
        <v>6307</v>
      </c>
      <c r="E467" s="424" t="s">
        <v>5088</v>
      </c>
      <c r="F467" s="201"/>
    </row>
    <row r="468" spans="1:6" ht="15.6">
      <c r="A468" s="201" t="s">
        <v>32</v>
      </c>
      <c r="B468" s="266" t="s">
        <v>3782</v>
      </c>
      <c r="C468" s="266" t="s">
        <v>4014</v>
      </c>
      <c r="D468" s="422" t="s">
        <v>6307</v>
      </c>
      <c r="E468" s="422" t="s">
        <v>6521</v>
      </c>
      <c r="F468" s="201"/>
    </row>
    <row r="469" spans="1:6" ht="15.6">
      <c r="A469" s="266" t="s">
        <v>32</v>
      </c>
      <c r="B469" s="266" t="s">
        <v>6915</v>
      </c>
      <c r="C469" s="266" t="s">
        <v>4014</v>
      </c>
      <c r="D469" s="422" t="s">
        <v>6381</v>
      </c>
      <c r="E469" s="422" t="s">
        <v>4944</v>
      </c>
      <c r="F469" s="201"/>
    </row>
    <row r="470" spans="1:6" ht="15.6">
      <c r="A470" s="266" t="s">
        <v>32</v>
      </c>
      <c r="B470" s="266" t="s">
        <v>6916</v>
      </c>
      <c r="C470" s="266" t="s">
        <v>3284</v>
      </c>
      <c r="D470" s="422" t="s">
        <v>6375</v>
      </c>
      <c r="E470" s="422" t="s">
        <v>6472</v>
      </c>
      <c r="F470" s="201"/>
    </row>
    <row r="471" spans="1:6" ht="15.6">
      <c r="A471" s="266" t="s">
        <v>32</v>
      </c>
      <c r="B471" s="266" t="s">
        <v>6917</v>
      </c>
      <c r="C471" s="266" t="s">
        <v>3284</v>
      </c>
      <c r="D471" s="422" t="s">
        <v>6381</v>
      </c>
      <c r="E471" s="422" t="s">
        <v>4944</v>
      </c>
      <c r="F471" s="201"/>
    </row>
    <row r="472" spans="1:6" ht="15.6">
      <c r="A472" s="266" t="s">
        <v>32</v>
      </c>
      <c r="B472" s="266" t="s">
        <v>6918</v>
      </c>
      <c r="C472" s="266" t="s">
        <v>3284</v>
      </c>
      <c r="D472" s="422" t="s">
        <v>6375</v>
      </c>
      <c r="E472" s="422" t="s">
        <v>6472</v>
      </c>
      <c r="F472" s="201"/>
    </row>
    <row r="473" spans="1:6" ht="15.6">
      <c r="A473" s="266" t="s">
        <v>32</v>
      </c>
      <c r="B473" s="266" t="s">
        <v>6919</v>
      </c>
      <c r="C473" s="266" t="s">
        <v>3284</v>
      </c>
      <c r="D473" s="422" t="s">
        <v>6373</v>
      </c>
      <c r="E473" s="422" t="s">
        <v>4944</v>
      </c>
      <c r="F473" s="201"/>
    </row>
    <row r="474" spans="1:6" ht="15.6">
      <c r="A474" s="266" t="s">
        <v>55</v>
      </c>
      <c r="B474" s="266" t="s">
        <v>6920</v>
      </c>
      <c r="C474" s="266" t="s">
        <v>2884</v>
      </c>
      <c r="D474" s="422" t="s">
        <v>6373</v>
      </c>
      <c r="E474" s="422" t="s">
        <v>6472</v>
      </c>
      <c r="F474" s="201"/>
    </row>
    <row r="475" spans="1:6" ht="15.6">
      <c r="A475" s="266" t="s">
        <v>55</v>
      </c>
      <c r="B475" s="266" t="s">
        <v>3847</v>
      </c>
      <c r="C475" s="266" t="s">
        <v>6535</v>
      </c>
      <c r="D475" s="422" t="s">
        <v>6373</v>
      </c>
      <c r="E475" s="422" t="s">
        <v>4944</v>
      </c>
      <c r="F475" s="201"/>
    </row>
    <row r="476" spans="1:6" ht="15.6">
      <c r="A476" s="266" t="s">
        <v>55</v>
      </c>
      <c r="B476" s="266" t="s">
        <v>6921</v>
      </c>
      <c r="C476" s="266" t="s">
        <v>3954</v>
      </c>
      <c r="D476" s="422" t="s">
        <v>6373</v>
      </c>
      <c r="E476" s="422" t="s">
        <v>6472</v>
      </c>
      <c r="F476" s="201"/>
    </row>
    <row r="477" spans="1:6" ht="15.6">
      <c r="A477" s="266" t="s">
        <v>55</v>
      </c>
      <c r="B477" s="266" t="s">
        <v>6922</v>
      </c>
      <c r="C477" s="266" t="s">
        <v>6554</v>
      </c>
      <c r="D477" s="422" t="s">
        <v>6373</v>
      </c>
      <c r="E477" s="422" t="s">
        <v>6472</v>
      </c>
      <c r="F477" s="201"/>
    </row>
    <row r="478" spans="1:6" ht="15.6">
      <c r="A478" s="266" t="s">
        <v>55</v>
      </c>
      <c r="B478" s="266" t="s">
        <v>6923</v>
      </c>
      <c r="C478" s="266" t="s">
        <v>2881</v>
      </c>
      <c r="D478" s="422" t="s">
        <v>6373</v>
      </c>
      <c r="E478" s="422" t="s">
        <v>6472</v>
      </c>
      <c r="F478" s="201"/>
    </row>
    <row r="479" spans="1:6" ht="15.6">
      <c r="A479" s="266" t="s">
        <v>55</v>
      </c>
      <c r="B479" s="266" t="s">
        <v>6924</v>
      </c>
      <c r="C479" s="266" t="s">
        <v>2881</v>
      </c>
      <c r="D479" s="422" t="s">
        <v>6373</v>
      </c>
      <c r="E479" s="422" t="s">
        <v>6521</v>
      </c>
      <c r="F479" s="201"/>
    </row>
    <row r="480" spans="1:6" ht="15.6">
      <c r="A480" s="266" t="s">
        <v>55</v>
      </c>
      <c r="B480" s="266" t="s">
        <v>6925</v>
      </c>
      <c r="C480" s="266" t="s">
        <v>6566</v>
      </c>
      <c r="D480" s="422" t="s">
        <v>6373</v>
      </c>
      <c r="E480" s="422" t="s">
        <v>6472</v>
      </c>
      <c r="F480" s="201"/>
    </row>
    <row r="481" spans="1:6" ht="15.6">
      <c r="A481" s="266" t="s">
        <v>55</v>
      </c>
      <c r="B481" s="266" t="s">
        <v>6926</v>
      </c>
      <c r="C481" s="266" t="s">
        <v>6566</v>
      </c>
      <c r="D481" s="422" t="s">
        <v>6373</v>
      </c>
      <c r="E481" s="422" t="s">
        <v>6472</v>
      </c>
      <c r="F481" s="201"/>
    </row>
    <row r="482" spans="1:6" ht="15.6">
      <c r="A482" s="266" t="s">
        <v>59</v>
      </c>
      <c r="B482" s="266" t="s">
        <v>6927</v>
      </c>
      <c r="C482" s="266" t="s">
        <v>2863</v>
      </c>
      <c r="D482" s="422" t="s">
        <v>6375</v>
      </c>
      <c r="E482" s="422" t="s">
        <v>6472</v>
      </c>
      <c r="F482" s="201"/>
    </row>
    <row r="483" spans="1:6" ht="15.6">
      <c r="A483" s="266" t="s">
        <v>59</v>
      </c>
      <c r="B483" s="266" t="s">
        <v>4011</v>
      </c>
      <c r="C483" s="266" t="s">
        <v>2863</v>
      </c>
      <c r="D483" s="422" t="s">
        <v>6375</v>
      </c>
      <c r="E483" s="422" t="s">
        <v>6472</v>
      </c>
      <c r="F483" s="201"/>
    </row>
    <row r="484" spans="1:6" ht="15.6">
      <c r="A484" s="266" t="s">
        <v>59</v>
      </c>
      <c r="B484" s="266" t="s">
        <v>6928</v>
      </c>
      <c r="C484" s="266" t="s">
        <v>2863</v>
      </c>
      <c r="D484" s="422" t="s">
        <v>6373</v>
      </c>
      <c r="E484" s="422" t="s">
        <v>4944</v>
      </c>
      <c r="F484" s="201"/>
    </row>
    <row r="485" spans="1:6" ht="15.6">
      <c r="A485" s="266" t="s">
        <v>59</v>
      </c>
      <c r="B485" s="266" t="s">
        <v>6929</v>
      </c>
      <c r="C485" s="266" t="s">
        <v>4014</v>
      </c>
      <c r="D485" s="422" t="s">
        <v>6381</v>
      </c>
      <c r="E485" s="422" t="s">
        <v>6472</v>
      </c>
      <c r="F485" s="201"/>
    </row>
    <row r="486" spans="1:6" ht="15.6">
      <c r="A486" s="266" t="s">
        <v>59</v>
      </c>
      <c r="B486" s="266" t="s">
        <v>6930</v>
      </c>
      <c r="C486" s="266" t="s">
        <v>3169</v>
      </c>
      <c r="D486" s="422" t="s">
        <v>6931</v>
      </c>
      <c r="E486" s="422" t="s">
        <v>6475</v>
      </c>
      <c r="F486" s="201"/>
    </row>
    <row r="487" spans="1:6" ht="15.6">
      <c r="A487" s="266" t="s">
        <v>106</v>
      </c>
      <c r="B487" s="266" t="s">
        <v>6932</v>
      </c>
      <c r="C487" s="266" t="s">
        <v>2863</v>
      </c>
      <c r="D487" s="422" t="s">
        <v>6307</v>
      </c>
      <c r="E487" s="422" t="s">
        <v>6472</v>
      </c>
      <c r="F487" s="201"/>
    </row>
    <row r="488" spans="1:6" ht="15.6">
      <c r="A488" s="266" t="s">
        <v>106</v>
      </c>
      <c r="B488" s="266" t="s">
        <v>6933</v>
      </c>
      <c r="C488" s="266" t="s">
        <v>2863</v>
      </c>
      <c r="D488" s="422" t="s">
        <v>6381</v>
      </c>
      <c r="E488" s="422" t="s">
        <v>4944</v>
      </c>
      <c r="F488" s="201"/>
    </row>
    <row r="489" spans="1:6" ht="15.6">
      <c r="A489" s="266" t="s">
        <v>106</v>
      </c>
      <c r="B489" s="266" t="s">
        <v>4085</v>
      </c>
      <c r="C489" s="266" t="s">
        <v>4014</v>
      </c>
      <c r="D489" s="422" t="s">
        <v>6373</v>
      </c>
      <c r="E489" s="422" t="s">
        <v>6521</v>
      </c>
      <c r="F489" s="201"/>
    </row>
    <row r="490" spans="1:6" ht="15.6">
      <c r="A490" s="266" t="s">
        <v>106</v>
      </c>
      <c r="B490" s="266" t="s">
        <v>6934</v>
      </c>
      <c r="C490" s="266" t="s">
        <v>4014</v>
      </c>
      <c r="D490" s="422" t="s">
        <v>6381</v>
      </c>
      <c r="E490" s="422" t="s">
        <v>4944</v>
      </c>
      <c r="F490" s="201"/>
    </row>
    <row r="491" spans="1:6" ht="15.6">
      <c r="A491" s="266" t="s">
        <v>106</v>
      </c>
      <c r="B491" s="266" t="s">
        <v>6935</v>
      </c>
      <c r="C491" s="266" t="s">
        <v>4014</v>
      </c>
      <c r="D491" s="422" t="s">
        <v>6375</v>
      </c>
      <c r="E491" s="422" t="s">
        <v>4944</v>
      </c>
      <c r="F491" s="201"/>
    </row>
    <row r="492" spans="1:6" ht="15.6">
      <c r="A492" s="266" t="s">
        <v>106</v>
      </c>
      <c r="B492" s="266" t="s">
        <v>6936</v>
      </c>
      <c r="C492" s="266" t="s">
        <v>4014</v>
      </c>
      <c r="D492" s="422" t="s">
        <v>6373</v>
      </c>
      <c r="E492" s="422" t="s">
        <v>6472</v>
      </c>
      <c r="F492" s="201"/>
    </row>
    <row r="493" spans="1:6" ht="15.6">
      <c r="A493" s="266" t="s">
        <v>106</v>
      </c>
      <c r="B493" s="266" t="s">
        <v>6937</v>
      </c>
      <c r="C493" s="266" t="s">
        <v>4014</v>
      </c>
      <c r="D493" s="422" t="s">
        <v>6373</v>
      </c>
      <c r="E493" s="422" t="s">
        <v>6472</v>
      </c>
      <c r="F493" s="201"/>
    </row>
    <row r="494" spans="1:6" ht="15.6">
      <c r="A494" s="266" t="s">
        <v>106</v>
      </c>
      <c r="B494" s="266" t="s">
        <v>6938</v>
      </c>
      <c r="C494" s="266" t="s">
        <v>4014</v>
      </c>
      <c r="D494" s="422" t="s">
        <v>6931</v>
      </c>
      <c r="E494" s="422" t="s">
        <v>6521</v>
      </c>
      <c r="F494" s="201"/>
    </row>
    <row r="495" spans="1:6" ht="15.6">
      <c r="A495" s="266" t="s">
        <v>106</v>
      </c>
      <c r="B495" s="266" t="s">
        <v>6939</v>
      </c>
      <c r="C495" s="266" t="s">
        <v>4014</v>
      </c>
      <c r="D495" s="422" t="s">
        <v>6373</v>
      </c>
      <c r="E495" s="422" t="s">
        <v>6472</v>
      </c>
      <c r="F495" s="201"/>
    </row>
    <row r="496" spans="1:6" ht="15.6">
      <c r="A496" s="266" t="s">
        <v>106</v>
      </c>
      <c r="B496" s="266" t="s">
        <v>6940</v>
      </c>
      <c r="C496" s="266" t="s">
        <v>3284</v>
      </c>
      <c r="D496" s="422" t="s">
        <v>6373</v>
      </c>
      <c r="E496" s="422" t="s">
        <v>6472</v>
      </c>
      <c r="F496" s="201"/>
    </row>
    <row r="497" spans="1:6" ht="15.6">
      <c r="A497" s="266" t="s">
        <v>106</v>
      </c>
      <c r="B497" s="266" t="s">
        <v>6941</v>
      </c>
      <c r="C497" s="266" t="s">
        <v>3169</v>
      </c>
      <c r="D497" s="422" t="s">
        <v>6373</v>
      </c>
      <c r="E497" s="422" t="s">
        <v>6472</v>
      </c>
      <c r="F497" s="201"/>
    </row>
    <row r="498" spans="1:6" ht="15.6">
      <c r="A498" s="266" t="s">
        <v>106</v>
      </c>
      <c r="B498" s="266" t="s">
        <v>6942</v>
      </c>
      <c r="C498" s="266" t="s">
        <v>3169</v>
      </c>
      <c r="D498" s="422" t="s">
        <v>6375</v>
      </c>
      <c r="E498" s="422" t="s">
        <v>6472</v>
      </c>
      <c r="F498" s="201"/>
    </row>
    <row r="499" spans="1:6" ht="15.6">
      <c r="A499" s="266" t="s">
        <v>106</v>
      </c>
      <c r="B499" s="266" t="s">
        <v>6943</v>
      </c>
      <c r="C499" s="266" t="s">
        <v>6507</v>
      </c>
      <c r="D499" s="422" t="s">
        <v>6373</v>
      </c>
      <c r="E499" s="422" t="s">
        <v>6472</v>
      </c>
      <c r="F499" s="201"/>
    </row>
    <row r="500" spans="1:6" ht="15.6">
      <c r="A500" s="266" t="s">
        <v>106</v>
      </c>
      <c r="B500" s="266" t="s">
        <v>6944</v>
      </c>
      <c r="C500" s="266" t="s">
        <v>2916</v>
      </c>
      <c r="D500" s="422" t="s">
        <v>6375</v>
      </c>
      <c r="E500" s="422" t="s">
        <v>6472</v>
      </c>
      <c r="F500" s="201"/>
    </row>
    <row r="501" spans="1:6" ht="15.6">
      <c r="A501" s="266" t="s">
        <v>72</v>
      </c>
      <c r="B501" s="266" t="s">
        <v>6945</v>
      </c>
      <c r="C501" s="266" t="s">
        <v>2863</v>
      </c>
      <c r="D501" s="422" t="s">
        <v>6307</v>
      </c>
      <c r="E501" s="422" t="s">
        <v>6472</v>
      </c>
      <c r="F501" s="201"/>
    </row>
    <row r="502" spans="1:6" ht="15.6">
      <c r="A502" s="266" t="s">
        <v>72</v>
      </c>
      <c r="B502" s="266" t="s">
        <v>6946</v>
      </c>
      <c r="C502" s="266" t="s">
        <v>2863</v>
      </c>
      <c r="D502" s="422" t="s">
        <v>6373</v>
      </c>
      <c r="E502" s="422" t="s">
        <v>6475</v>
      </c>
      <c r="F502" s="201"/>
    </row>
    <row r="503" spans="1:6" ht="15.6">
      <c r="A503" s="266" t="s">
        <v>72</v>
      </c>
      <c r="B503" s="266" t="s">
        <v>6947</v>
      </c>
      <c r="C503" s="266" t="s">
        <v>4014</v>
      </c>
      <c r="D503" s="422" t="s">
        <v>6381</v>
      </c>
      <c r="E503" s="422" t="s">
        <v>4944</v>
      </c>
      <c r="F503" s="201"/>
    </row>
    <row r="504" spans="1:6" ht="15.6">
      <c r="A504" s="266" t="s">
        <v>72</v>
      </c>
      <c r="B504" s="266" t="s">
        <v>6948</v>
      </c>
      <c r="C504" s="266" t="s">
        <v>3284</v>
      </c>
      <c r="D504" s="422" t="s">
        <v>6307</v>
      </c>
      <c r="E504" s="422" t="s">
        <v>6475</v>
      </c>
      <c r="F504" s="201"/>
    </row>
    <row r="505" spans="1:6" ht="15.6">
      <c r="A505" s="266" t="s">
        <v>72</v>
      </c>
      <c r="B505" s="266" t="s">
        <v>6949</v>
      </c>
      <c r="C505" s="266" t="s">
        <v>3284</v>
      </c>
      <c r="D505" s="422" t="s">
        <v>6373</v>
      </c>
      <c r="E505" s="422" t="s">
        <v>4944</v>
      </c>
      <c r="F505" s="201"/>
    </row>
    <row r="506" spans="1:6" ht="15.6">
      <c r="A506" s="266" t="s">
        <v>78</v>
      </c>
      <c r="B506" s="266" t="s">
        <v>6950</v>
      </c>
      <c r="C506" s="266" t="s">
        <v>2863</v>
      </c>
      <c r="D506" s="422" t="s">
        <v>6373</v>
      </c>
      <c r="E506" s="422" t="s">
        <v>6472</v>
      </c>
      <c r="F506" s="201"/>
    </row>
    <row r="507" spans="1:6" ht="15.6">
      <c r="A507" s="266" t="s">
        <v>78</v>
      </c>
      <c r="B507" s="266" t="s">
        <v>6951</v>
      </c>
      <c r="C507" s="266" t="s">
        <v>2863</v>
      </c>
      <c r="D507" s="422" t="s">
        <v>6373</v>
      </c>
      <c r="E507" s="422" t="s">
        <v>6472</v>
      </c>
      <c r="F507" s="201"/>
    </row>
    <row r="508" spans="1:6" ht="15.6">
      <c r="A508" s="266" t="s">
        <v>78</v>
      </c>
      <c r="B508" s="266" t="s">
        <v>6952</v>
      </c>
      <c r="C508" s="266" t="s">
        <v>4014</v>
      </c>
      <c r="D508" s="422" t="s">
        <v>6373</v>
      </c>
      <c r="E508" s="422" t="s">
        <v>6475</v>
      </c>
      <c r="F508" s="201"/>
    </row>
    <row r="509" spans="1:6" ht="15.6">
      <c r="A509" s="266" t="s">
        <v>78</v>
      </c>
      <c r="B509" s="266" t="s">
        <v>6953</v>
      </c>
      <c r="C509" s="266" t="s">
        <v>4014</v>
      </c>
      <c r="D509" s="422" t="s">
        <v>6375</v>
      </c>
      <c r="E509" s="422" t="s">
        <v>4944</v>
      </c>
      <c r="F509" s="201"/>
    </row>
    <row r="510" spans="1:6" ht="15.6">
      <c r="A510" s="266" t="s">
        <v>78</v>
      </c>
      <c r="B510" s="266" t="s">
        <v>6954</v>
      </c>
      <c r="C510" s="266" t="s">
        <v>4014</v>
      </c>
      <c r="D510" s="422" t="s">
        <v>6373</v>
      </c>
      <c r="E510" s="422" t="s">
        <v>4944</v>
      </c>
      <c r="F510" s="201"/>
    </row>
    <row r="511" spans="1:6" ht="15.6">
      <c r="A511" s="266" t="s">
        <v>78</v>
      </c>
      <c r="B511" s="266" t="s">
        <v>6955</v>
      </c>
      <c r="C511" s="266" t="s">
        <v>4014</v>
      </c>
      <c r="D511" s="422" t="s">
        <v>6375</v>
      </c>
      <c r="E511" s="422" t="s">
        <v>6472</v>
      </c>
      <c r="F511" s="201"/>
    </row>
    <row r="512" spans="1:6" ht="15.6">
      <c r="A512" s="266" t="s">
        <v>78</v>
      </c>
      <c r="B512" s="266" t="s">
        <v>6956</v>
      </c>
      <c r="C512" s="266" t="s">
        <v>3234</v>
      </c>
      <c r="D512" s="422" t="s">
        <v>6375</v>
      </c>
      <c r="E512" s="422" t="s">
        <v>6521</v>
      </c>
      <c r="F512" s="201"/>
    </row>
    <row r="513" spans="1:6" ht="15.6">
      <c r="A513" s="266" t="s">
        <v>78</v>
      </c>
      <c r="B513" s="266" t="s">
        <v>6957</v>
      </c>
      <c r="C513" s="266" t="s">
        <v>3234</v>
      </c>
      <c r="D513" s="422" t="s">
        <v>6381</v>
      </c>
      <c r="E513" s="422" t="s">
        <v>4944</v>
      </c>
      <c r="F513" s="201"/>
    </row>
    <row r="514" spans="1:6" ht="15.6">
      <c r="A514" s="266" t="s">
        <v>78</v>
      </c>
      <c r="B514" s="266" t="s">
        <v>6958</v>
      </c>
      <c r="C514" s="266" t="s">
        <v>3234</v>
      </c>
      <c r="D514" s="422" t="s">
        <v>6373</v>
      </c>
      <c r="E514" s="422" t="s">
        <v>6472</v>
      </c>
      <c r="F514" s="201"/>
    </row>
    <row r="515" spans="1:6" ht="15.6">
      <c r="A515" s="266" t="s">
        <v>78</v>
      </c>
      <c r="B515" s="266" t="s">
        <v>6959</v>
      </c>
      <c r="C515" s="266" t="s">
        <v>3284</v>
      </c>
      <c r="D515" s="422" t="s">
        <v>6375</v>
      </c>
      <c r="E515" s="422" t="s">
        <v>6521</v>
      </c>
      <c r="F515" s="201"/>
    </row>
    <row r="516" spans="1:6" ht="15.6">
      <c r="A516" s="266" t="s">
        <v>78</v>
      </c>
      <c r="B516" s="266" t="s">
        <v>6960</v>
      </c>
      <c r="C516" s="266" t="s">
        <v>6507</v>
      </c>
      <c r="D516" s="422" t="s">
        <v>6375</v>
      </c>
      <c r="E516" s="422" t="s">
        <v>6521</v>
      </c>
      <c r="F516" s="201"/>
    </row>
    <row r="517" spans="1:6" ht="15.6">
      <c r="A517" s="266" t="s">
        <v>78</v>
      </c>
      <c r="B517" s="266" t="s">
        <v>4271</v>
      </c>
      <c r="C517" s="266" t="s">
        <v>4272</v>
      </c>
      <c r="D517" s="422" t="s">
        <v>6373</v>
      </c>
      <c r="E517" s="422" t="s">
        <v>6521</v>
      </c>
      <c r="F517" s="201"/>
    </row>
    <row r="518" spans="1:6" ht="15.6">
      <c r="A518" s="266" t="s">
        <v>97</v>
      </c>
      <c r="B518" s="266" t="s">
        <v>6961</v>
      </c>
      <c r="C518" s="266" t="s">
        <v>2863</v>
      </c>
      <c r="D518" s="422" t="s">
        <v>6381</v>
      </c>
      <c r="E518" s="422" t="s">
        <v>6472</v>
      </c>
      <c r="F518" s="201"/>
    </row>
    <row r="519" spans="1:6" ht="15.6">
      <c r="A519" s="266" t="s">
        <v>97</v>
      </c>
      <c r="B519" s="266" t="s">
        <v>6962</v>
      </c>
      <c r="C519" s="266" t="s">
        <v>2863</v>
      </c>
      <c r="D519" s="422" t="s">
        <v>6373</v>
      </c>
      <c r="E519" s="422" t="s">
        <v>6472</v>
      </c>
      <c r="F519" s="201"/>
    </row>
    <row r="520" spans="1:6" ht="15.6">
      <c r="A520" s="266" t="s">
        <v>97</v>
      </c>
      <c r="B520" s="266" t="s">
        <v>6963</v>
      </c>
      <c r="C520" s="266" t="s">
        <v>4014</v>
      </c>
      <c r="D520" s="422" t="s">
        <v>6307</v>
      </c>
      <c r="E520" s="422" t="s">
        <v>4944</v>
      </c>
      <c r="F520" s="201"/>
    </row>
    <row r="521" spans="1:6" ht="15.6">
      <c r="A521" s="266" t="s">
        <v>97</v>
      </c>
      <c r="B521" s="266" t="s">
        <v>6964</v>
      </c>
      <c r="C521" s="266" t="s">
        <v>3234</v>
      </c>
      <c r="D521" s="422" t="s">
        <v>6381</v>
      </c>
      <c r="E521" s="422" t="s">
        <v>6472</v>
      </c>
      <c r="F521" s="201"/>
    </row>
    <row r="522" spans="1:6" ht="15.6">
      <c r="A522" s="266" t="s">
        <v>97</v>
      </c>
      <c r="B522" s="266" t="s">
        <v>6965</v>
      </c>
      <c r="C522" s="266" t="s">
        <v>3284</v>
      </c>
      <c r="D522" s="422" t="s">
        <v>6373</v>
      </c>
      <c r="E522" s="422" t="s">
        <v>6472</v>
      </c>
      <c r="F522" s="201"/>
    </row>
    <row r="523" spans="1:6" ht="15.6">
      <c r="A523" s="266" t="s">
        <v>97</v>
      </c>
      <c r="B523" s="266" t="s">
        <v>6966</v>
      </c>
      <c r="C523" s="266" t="s">
        <v>3284</v>
      </c>
      <c r="D523" s="422" t="s">
        <v>6373</v>
      </c>
      <c r="E523" s="422" t="s">
        <v>6521</v>
      </c>
      <c r="F523" s="201"/>
    </row>
    <row r="524" spans="1:6" ht="15.6">
      <c r="A524" s="266" t="s">
        <v>97</v>
      </c>
      <c r="B524" s="266" t="s">
        <v>6967</v>
      </c>
      <c r="C524" s="266" t="s">
        <v>3284</v>
      </c>
      <c r="D524" s="422" t="s">
        <v>6373</v>
      </c>
      <c r="E524" s="422" t="s">
        <v>6472</v>
      </c>
      <c r="F524" s="201"/>
    </row>
    <row r="525" spans="1:6" ht="15.6">
      <c r="A525" s="266" t="s">
        <v>97</v>
      </c>
      <c r="B525" s="266" t="s">
        <v>3283</v>
      </c>
      <c r="C525" s="266" t="s">
        <v>3284</v>
      </c>
      <c r="D525" s="422" t="s">
        <v>6373</v>
      </c>
      <c r="E525" s="422" t="s">
        <v>6472</v>
      </c>
      <c r="F525" s="201"/>
    </row>
    <row r="526" spans="1:6" ht="15.6">
      <c r="A526" s="266" t="s">
        <v>97</v>
      </c>
      <c r="B526" s="266" t="s">
        <v>6968</v>
      </c>
      <c r="C526" s="266" t="s">
        <v>3284</v>
      </c>
      <c r="D526" s="422" t="s">
        <v>6373</v>
      </c>
      <c r="E526" s="422" t="s">
        <v>6521</v>
      </c>
      <c r="F526" s="201"/>
    </row>
    <row r="527" spans="1:6" ht="15.6">
      <c r="A527" s="266" t="s">
        <v>97</v>
      </c>
      <c r="B527" s="266" t="s">
        <v>6969</v>
      </c>
      <c r="C527" s="266" t="s">
        <v>3284</v>
      </c>
      <c r="D527" s="422" t="s">
        <v>6373</v>
      </c>
      <c r="E527" s="422" t="s">
        <v>6472</v>
      </c>
      <c r="F527" s="201"/>
    </row>
    <row r="528" spans="1:6" ht="15.6">
      <c r="A528" s="266" t="s">
        <v>97</v>
      </c>
      <c r="B528" s="266" t="s">
        <v>6970</v>
      </c>
      <c r="C528" s="266" t="s">
        <v>4373</v>
      </c>
      <c r="D528" s="422" t="s">
        <v>6931</v>
      </c>
      <c r="E528" s="422" t="s">
        <v>4944</v>
      </c>
      <c r="F528" s="201"/>
    </row>
    <row r="529" spans="1:6" ht="15.6">
      <c r="A529" s="266" t="s">
        <v>97</v>
      </c>
      <c r="B529" s="266" t="s">
        <v>6971</v>
      </c>
      <c r="C529" s="266" t="s">
        <v>4351</v>
      </c>
      <c r="D529" s="422" t="s">
        <v>6373</v>
      </c>
      <c r="E529" s="422" t="s">
        <v>6472</v>
      </c>
      <c r="F529" s="201"/>
    </row>
    <row r="530" spans="1:6" ht="15.6">
      <c r="A530" s="266" t="s">
        <v>97</v>
      </c>
      <c r="B530" s="266" t="s">
        <v>3631</v>
      </c>
      <c r="C530" s="266" t="s">
        <v>6889</v>
      </c>
      <c r="D530" s="422" t="s">
        <v>6307</v>
      </c>
      <c r="E530" s="422" t="s">
        <v>4944</v>
      </c>
      <c r="F530" s="201"/>
    </row>
    <row r="531" spans="1:6" ht="15.6">
      <c r="A531" s="266" t="s">
        <v>97</v>
      </c>
      <c r="B531" s="266" t="s">
        <v>6972</v>
      </c>
      <c r="C531" s="266" t="s">
        <v>2951</v>
      </c>
      <c r="D531" s="422" t="s">
        <v>6373</v>
      </c>
      <c r="E531" s="422" t="s">
        <v>6521</v>
      </c>
      <c r="F531" s="201"/>
    </row>
    <row r="532" spans="1:6" ht="15.6">
      <c r="A532" s="266" t="s">
        <v>97</v>
      </c>
      <c r="B532" s="266" t="s">
        <v>6973</v>
      </c>
      <c r="C532" s="266" t="s">
        <v>3281</v>
      </c>
      <c r="D532" s="422" t="s">
        <v>6373</v>
      </c>
      <c r="E532" s="422" t="s">
        <v>6472</v>
      </c>
      <c r="F532" s="201"/>
    </row>
    <row r="533" spans="1:6" ht="15.6">
      <c r="A533" s="266" t="s">
        <v>32</v>
      </c>
      <c r="B533" s="266" t="s">
        <v>6974</v>
      </c>
      <c r="C533" s="266" t="s">
        <v>2863</v>
      </c>
      <c r="D533" s="422" t="s">
        <v>5434</v>
      </c>
      <c r="E533" s="422" t="s">
        <v>4944</v>
      </c>
      <c r="F533" s="201"/>
    </row>
    <row r="534" spans="1:6" ht="15.6">
      <c r="A534" s="266" t="s">
        <v>32</v>
      </c>
      <c r="B534" s="266" t="s">
        <v>3788</v>
      </c>
      <c r="C534" s="266" t="s">
        <v>4014</v>
      </c>
      <c r="D534" s="422" t="s">
        <v>5434</v>
      </c>
      <c r="E534" s="422" t="s">
        <v>6475</v>
      </c>
      <c r="F534" s="201"/>
    </row>
    <row r="535" spans="1:6" ht="15.6">
      <c r="A535" s="266" t="s">
        <v>32</v>
      </c>
      <c r="B535" s="266" t="s">
        <v>6975</v>
      </c>
      <c r="C535" s="266" t="s">
        <v>3234</v>
      </c>
      <c r="D535" s="422" t="s">
        <v>6931</v>
      </c>
      <c r="E535" s="422" t="s">
        <v>6472</v>
      </c>
      <c r="F535" s="201"/>
    </row>
    <row r="536" spans="1:6" ht="15.6">
      <c r="A536" s="266" t="s">
        <v>32</v>
      </c>
      <c r="B536" s="266" t="s">
        <v>6976</v>
      </c>
      <c r="C536" s="266" t="s">
        <v>3234</v>
      </c>
      <c r="D536" s="422" t="s">
        <v>5434</v>
      </c>
      <c r="E536" s="422" t="s">
        <v>4944</v>
      </c>
      <c r="F536" s="201"/>
    </row>
    <row r="537" spans="1:6" ht="15.6">
      <c r="A537" s="266" t="s">
        <v>55</v>
      </c>
      <c r="B537" s="266" t="s">
        <v>6977</v>
      </c>
      <c r="C537" s="266" t="s">
        <v>6554</v>
      </c>
      <c r="D537" s="422" t="s">
        <v>6931</v>
      </c>
      <c r="E537" s="422" t="s">
        <v>6472</v>
      </c>
      <c r="F537" s="201"/>
    </row>
    <row r="538" spans="1:6" ht="15.6">
      <c r="A538" s="266" t="s">
        <v>106</v>
      </c>
      <c r="B538" s="266" t="s">
        <v>6978</v>
      </c>
      <c r="C538" s="266" t="s">
        <v>2863</v>
      </c>
      <c r="D538" s="422" t="s">
        <v>5434</v>
      </c>
      <c r="E538" s="422" t="s">
        <v>6472</v>
      </c>
      <c r="F538" s="201"/>
    </row>
    <row r="539" spans="1:6" ht="15.6">
      <c r="A539" s="266" t="s">
        <v>106</v>
      </c>
      <c r="B539" s="266" t="s">
        <v>6979</v>
      </c>
      <c r="C539" s="266" t="s">
        <v>2863</v>
      </c>
      <c r="D539" s="422" t="s">
        <v>6931</v>
      </c>
      <c r="E539" s="422" t="s">
        <v>6472</v>
      </c>
      <c r="F539" s="201"/>
    </row>
    <row r="540" spans="1:6" ht="15.6">
      <c r="A540" s="266" t="s">
        <v>106</v>
      </c>
      <c r="B540" s="266" t="s">
        <v>6980</v>
      </c>
      <c r="C540" s="266" t="s">
        <v>6507</v>
      </c>
      <c r="D540" s="422" t="s">
        <v>6931</v>
      </c>
      <c r="E540" s="422" t="s">
        <v>6511</v>
      </c>
      <c r="F540" s="201"/>
    </row>
    <row r="541" spans="1:6" ht="15.6">
      <c r="A541" s="266" t="s">
        <v>72</v>
      </c>
      <c r="B541" s="266" t="s">
        <v>4172</v>
      </c>
      <c r="C541" s="266" t="s">
        <v>4014</v>
      </c>
      <c r="D541" s="422" t="s">
        <v>5434</v>
      </c>
      <c r="E541" s="422" t="s">
        <v>4944</v>
      </c>
      <c r="F541" s="201"/>
    </row>
    <row r="542" spans="1:6" ht="15.6">
      <c r="A542" s="266" t="s">
        <v>78</v>
      </c>
      <c r="B542" s="266" t="s">
        <v>4278</v>
      </c>
      <c r="C542" s="266" t="s">
        <v>4014</v>
      </c>
      <c r="D542" s="422" t="s">
        <v>5434</v>
      </c>
      <c r="E542" s="422" t="s">
        <v>6472</v>
      </c>
    </row>
    <row r="543" spans="1:6" ht="15.6">
      <c r="A543" s="266" t="s">
        <v>78</v>
      </c>
      <c r="B543" s="266" t="s">
        <v>6981</v>
      </c>
      <c r="C543" s="266" t="s">
        <v>3169</v>
      </c>
      <c r="D543" s="422" t="s">
        <v>5434</v>
      </c>
      <c r="E543" s="422" t="s">
        <v>6472</v>
      </c>
    </row>
    <row r="544" spans="1:6" ht="15.6">
      <c r="A544" s="266" t="s">
        <v>78</v>
      </c>
      <c r="B544" s="266" t="s">
        <v>6982</v>
      </c>
      <c r="C544" s="266" t="s">
        <v>2916</v>
      </c>
      <c r="D544" s="422" t="s">
        <v>5434</v>
      </c>
      <c r="E544" s="422" t="s">
        <v>6472</v>
      </c>
    </row>
    <row r="545" spans="1:5" ht="15.6">
      <c r="A545" s="266" t="s">
        <v>97</v>
      </c>
      <c r="B545" s="266" t="s">
        <v>6983</v>
      </c>
      <c r="C545" s="266" t="s">
        <v>2863</v>
      </c>
      <c r="D545" s="422" t="s">
        <v>6931</v>
      </c>
      <c r="E545" s="422" t="s">
        <v>6472</v>
      </c>
    </row>
    <row r="546" spans="1:5" ht="15.6">
      <c r="A546" s="207" t="s">
        <v>106</v>
      </c>
      <c r="B546" s="207" t="s">
        <v>6984</v>
      </c>
      <c r="C546" s="207" t="s">
        <v>4014</v>
      </c>
      <c r="D546" s="427" t="s">
        <v>5448</v>
      </c>
      <c r="E546" s="427" t="s">
        <v>6475</v>
      </c>
    </row>
    <row r="547" spans="1:5" ht="15.6">
      <c r="A547" s="207" t="s">
        <v>106</v>
      </c>
      <c r="B547" s="207" t="s">
        <v>6985</v>
      </c>
      <c r="C547" s="207" t="s">
        <v>4014</v>
      </c>
      <c r="D547" s="427" t="s">
        <v>5434</v>
      </c>
      <c r="E547" s="427" t="s">
        <v>6472</v>
      </c>
    </row>
    <row r="548" spans="1:5" ht="15.6">
      <c r="A548" s="207" t="s">
        <v>106</v>
      </c>
      <c r="B548" s="207" t="s">
        <v>6986</v>
      </c>
      <c r="C548" s="207" t="s">
        <v>3169</v>
      </c>
      <c r="D548" s="427" t="s">
        <v>5448</v>
      </c>
      <c r="E548" s="427" t="s">
        <v>6511</v>
      </c>
    </row>
    <row r="549" spans="1:5" ht="15.6">
      <c r="A549" s="207" t="s">
        <v>6987</v>
      </c>
      <c r="B549" s="207" t="s">
        <v>6988</v>
      </c>
      <c r="C549" s="207" t="s">
        <v>6989</v>
      </c>
      <c r="D549" s="427" t="s">
        <v>6307</v>
      </c>
      <c r="E549" s="427" t="s">
        <v>6307</v>
      </c>
    </row>
    <row r="550" spans="1:5" ht="15.6">
      <c r="A550" s="207" t="s">
        <v>6987</v>
      </c>
      <c r="B550" s="207" t="s">
        <v>6990</v>
      </c>
      <c r="C550" s="207" t="s">
        <v>6991</v>
      </c>
      <c r="D550" s="427" t="s">
        <v>6307</v>
      </c>
      <c r="E550" s="427" t="s">
        <v>6307</v>
      </c>
    </row>
    <row r="551" spans="1:5" ht="15.6">
      <c r="A551" s="207" t="s">
        <v>6987</v>
      </c>
      <c r="B551" s="207" t="s">
        <v>6992</v>
      </c>
      <c r="C551" s="207" t="s">
        <v>6993</v>
      </c>
      <c r="D551" s="427" t="s">
        <v>6307</v>
      </c>
      <c r="E551" s="427" t="s">
        <v>4944</v>
      </c>
    </row>
    <row r="552" spans="1:5" ht="15.6">
      <c r="A552" s="207" t="s">
        <v>72</v>
      </c>
      <c r="B552" s="207" t="s">
        <v>6994</v>
      </c>
      <c r="C552" s="207" t="s">
        <v>4014</v>
      </c>
      <c r="D552" s="427" t="s">
        <v>5448</v>
      </c>
      <c r="E552" s="427" t="s">
        <v>4944</v>
      </c>
    </row>
    <row r="553" spans="1:5" ht="15.6">
      <c r="A553" s="207" t="s">
        <v>72</v>
      </c>
      <c r="B553" s="207" t="s">
        <v>6995</v>
      </c>
      <c r="C553" s="207" t="s">
        <v>6507</v>
      </c>
      <c r="D553" s="427" t="s">
        <v>5434</v>
      </c>
      <c r="E553" s="427" t="s">
        <v>4944</v>
      </c>
    </row>
    <row r="554" spans="1:5" ht="15.6">
      <c r="A554" s="207" t="s">
        <v>78</v>
      </c>
      <c r="B554" s="207" t="s">
        <v>6996</v>
      </c>
      <c r="C554" s="207" t="s">
        <v>3284</v>
      </c>
      <c r="D554" s="427" t="s">
        <v>5448</v>
      </c>
      <c r="E554" s="427" t="s">
        <v>6521</v>
      </c>
    </row>
    <row r="555" spans="1:5" ht="15.6">
      <c r="A555" s="207" t="s">
        <v>97</v>
      </c>
      <c r="B555" s="207" t="s">
        <v>6997</v>
      </c>
      <c r="C555" s="207" t="s">
        <v>3234</v>
      </c>
      <c r="D555" s="427" t="s">
        <v>5448</v>
      </c>
      <c r="E555" s="427" t="s">
        <v>6521</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2826</v>
      </c>
      <c r="C1" s="356" t="s">
        <v>6467</v>
      </c>
      <c r="D1" s="356" t="s">
        <v>6468</v>
      </c>
      <c r="E1" s="356" t="s">
        <v>6469</v>
      </c>
      <c r="F1" s="356" t="s">
        <v>4744</v>
      </c>
    </row>
    <row r="2" spans="1:6" ht="15.6">
      <c r="A2" s="207" t="s">
        <v>32</v>
      </c>
      <c r="B2" s="207" t="s">
        <v>6505</v>
      </c>
      <c r="C2" s="207" t="s">
        <v>3169</v>
      </c>
      <c r="D2" s="427" t="s">
        <v>6307</v>
      </c>
      <c r="E2" s="427" t="s">
        <v>6472</v>
      </c>
      <c r="F2" s="201"/>
    </row>
    <row r="3" spans="1:6" ht="15.6">
      <c r="A3" s="207" t="s">
        <v>55</v>
      </c>
      <c r="B3" s="207" t="s">
        <v>2838</v>
      </c>
      <c r="C3" s="207" t="s">
        <v>6535</v>
      </c>
      <c r="D3" s="427" t="s">
        <v>6307</v>
      </c>
      <c r="E3" s="427" t="s">
        <v>4944</v>
      </c>
      <c r="F3" s="201"/>
    </row>
    <row r="4" spans="1:6" ht="15.6">
      <c r="A4" s="207" t="s">
        <v>55</v>
      </c>
      <c r="B4" s="207" t="s">
        <v>6998</v>
      </c>
      <c r="C4" s="207" t="s">
        <v>6540</v>
      </c>
      <c r="D4" s="427" t="s">
        <v>6307</v>
      </c>
      <c r="E4" s="427" t="s">
        <v>4944</v>
      </c>
      <c r="F4" s="201"/>
    </row>
    <row r="5" spans="1:6" ht="15.6">
      <c r="A5" s="207" t="s">
        <v>55</v>
      </c>
      <c r="B5" s="207" t="s">
        <v>6544</v>
      </c>
      <c r="C5" s="207" t="s">
        <v>6540</v>
      </c>
      <c r="D5" s="427" t="s">
        <v>6307</v>
      </c>
      <c r="E5" s="427" t="s">
        <v>6521</v>
      </c>
      <c r="F5" s="201"/>
    </row>
    <row r="6" spans="1:6" ht="15.6">
      <c r="A6" s="207" t="s">
        <v>55</v>
      </c>
      <c r="B6" s="207" t="s">
        <v>6550</v>
      </c>
      <c r="C6" s="207" t="s">
        <v>3954</v>
      </c>
      <c r="D6" s="427" t="s">
        <v>6307</v>
      </c>
      <c r="E6" s="427" t="s">
        <v>6307</v>
      </c>
      <c r="F6" s="201"/>
    </row>
    <row r="7" spans="1:6" ht="15.6">
      <c r="A7" s="207" t="s">
        <v>55</v>
      </c>
      <c r="B7" s="207" t="s">
        <v>6977</v>
      </c>
      <c r="C7" s="207" t="s">
        <v>6554</v>
      </c>
      <c r="D7" s="427" t="s">
        <v>6381</v>
      </c>
      <c r="E7" s="427" t="s">
        <v>6472</v>
      </c>
      <c r="F7" s="201"/>
    </row>
    <row r="8" spans="1:6" ht="15.6">
      <c r="A8" s="207" t="s">
        <v>55</v>
      </c>
      <c r="B8" s="207" t="s">
        <v>3951</v>
      </c>
      <c r="C8" s="207" t="s">
        <v>2881</v>
      </c>
      <c r="D8" s="427" t="s">
        <v>6307</v>
      </c>
      <c r="E8" s="427" t="s">
        <v>6307</v>
      </c>
      <c r="F8" s="201"/>
    </row>
    <row r="9" spans="1:6" ht="15.6">
      <c r="A9" s="207" t="s">
        <v>59</v>
      </c>
      <c r="B9" s="207" t="s">
        <v>6580</v>
      </c>
      <c r="C9" s="207" t="s">
        <v>2863</v>
      </c>
      <c r="D9" s="427" t="s">
        <v>6307</v>
      </c>
      <c r="E9" s="427" t="s">
        <v>6472</v>
      </c>
      <c r="F9" s="201"/>
    </row>
    <row r="10" spans="1:6" ht="15.6">
      <c r="A10" s="207" t="s">
        <v>59</v>
      </c>
      <c r="B10" s="207" t="s">
        <v>6999</v>
      </c>
      <c r="C10" s="207" t="s">
        <v>4014</v>
      </c>
      <c r="D10" s="427" t="s">
        <v>6307</v>
      </c>
      <c r="E10" s="427" t="s">
        <v>6472</v>
      </c>
      <c r="F10" s="201"/>
    </row>
    <row r="11" spans="1:6" ht="15.6">
      <c r="A11" s="207" t="s">
        <v>70</v>
      </c>
      <c r="B11" s="207" t="s">
        <v>6593</v>
      </c>
      <c r="C11" s="207" t="s">
        <v>2863</v>
      </c>
      <c r="D11" s="427" t="s">
        <v>6307</v>
      </c>
      <c r="E11" s="427" t="s">
        <v>6307</v>
      </c>
      <c r="F11" s="201"/>
    </row>
    <row r="12" spans="1:6" ht="15.6">
      <c r="A12" s="207" t="s">
        <v>70</v>
      </c>
      <c r="B12" s="207" t="s">
        <v>7000</v>
      </c>
      <c r="C12" s="207" t="s">
        <v>2863</v>
      </c>
      <c r="D12" s="427" t="s">
        <v>6373</v>
      </c>
      <c r="E12" s="427" t="s">
        <v>4944</v>
      </c>
      <c r="F12" s="201"/>
    </row>
    <row r="13" spans="1:6" ht="15.6">
      <c r="A13" s="207" t="s">
        <v>70</v>
      </c>
      <c r="B13" s="207" t="s">
        <v>6602</v>
      </c>
      <c r="C13" s="207" t="s">
        <v>2863</v>
      </c>
      <c r="D13" s="427" t="s">
        <v>6307</v>
      </c>
      <c r="E13" s="427" t="s">
        <v>6307</v>
      </c>
      <c r="F13" s="201"/>
    </row>
    <row r="14" spans="1:6" ht="15.6">
      <c r="A14" s="207" t="s">
        <v>70</v>
      </c>
      <c r="B14" s="207" t="s">
        <v>6607</v>
      </c>
      <c r="C14" s="207" t="s">
        <v>2863</v>
      </c>
      <c r="D14" s="427" t="s">
        <v>6307</v>
      </c>
      <c r="E14" s="427" t="s">
        <v>6472</v>
      </c>
      <c r="F14" s="201"/>
    </row>
    <row r="15" spans="1:6" ht="15.6">
      <c r="A15" s="207" t="s">
        <v>70</v>
      </c>
      <c r="B15" s="207" t="s">
        <v>7001</v>
      </c>
      <c r="C15" s="207" t="s">
        <v>6615</v>
      </c>
      <c r="D15" s="427" t="s">
        <v>6307</v>
      </c>
      <c r="E15" s="427" t="s">
        <v>6472</v>
      </c>
      <c r="F15" s="201"/>
    </row>
    <row r="16" spans="1:6" ht="15.6">
      <c r="A16" s="207" t="s">
        <v>70</v>
      </c>
      <c r="B16" s="207" t="s">
        <v>6614</v>
      </c>
      <c r="C16" s="207" t="s">
        <v>6615</v>
      </c>
      <c r="D16" s="427" t="s">
        <v>6307</v>
      </c>
      <c r="E16" s="427" t="s">
        <v>6472</v>
      </c>
      <c r="F16" s="201"/>
    </row>
    <row r="17" spans="1:6" ht="15.6">
      <c r="A17" s="207" t="s">
        <v>70</v>
      </c>
      <c r="B17" s="207" t="s">
        <v>6618</v>
      </c>
      <c r="C17" s="207" t="s">
        <v>6619</v>
      </c>
      <c r="D17" s="427" t="s">
        <v>6307</v>
      </c>
      <c r="E17" s="427" t="s">
        <v>6307</v>
      </c>
      <c r="F17" s="201"/>
    </row>
    <row r="18" spans="1:6" ht="15.6">
      <c r="A18" s="207" t="s">
        <v>70</v>
      </c>
      <c r="B18" s="207" t="s">
        <v>6635</v>
      </c>
      <c r="C18" s="207" t="s">
        <v>6636</v>
      </c>
      <c r="D18" s="427" t="s">
        <v>6307</v>
      </c>
      <c r="E18" s="427" t="s">
        <v>6472</v>
      </c>
      <c r="F18" s="201"/>
    </row>
    <row r="19" spans="1:6" ht="15.6">
      <c r="A19" s="207" t="s">
        <v>70</v>
      </c>
      <c r="B19" s="207" t="s">
        <v>7002</v>
      </c>
      <c r="C19" s="207" t="s">
        <v>6636</v>
      </c>
      <c r="D19" s="427" t="s">
        <v>6307</v>
      </c>
      <c r="E19" s="427" t="s">
        <v>6472</v>
      </c>
      <c r="F19" s="201"/>
    </row>
    <row r="20" spans="1:6" ht="15.6">
      <c r="A20" s="207" t="s">
        <v>70</v>
      </c>
      <c r="B20" s="207" t="s">
        <v>6641</v>
      </c>
      <c r="C20" s="207" t="s">
        <v>6642</v>
      </c>
      <c r="D20" s="427" t="s">
        <v>6307</v>
      </c>
      <c r="E20" s="427" t="s">
        <v>6307</v>
      </c>
      <c r="F20" s="201"/>
    </row>
    <row r="21" spans="1:6" ht="15.6">
      <c r="A21" s="207" t="s">
        <v>70</v>
      </c>
      <c r="B21" s="207" t="s">
        <v>7003</v>
      </c>
      <c r="C21" s="207" t="s">
        <v>6642</v>
      </c>
      <c r="D21" s="427" t="s">
        <v>6307</v>
      </c>
      <c r="E21" s="427" t="s">
        <v>6472</v>
      </c>
      <c r="F21" s="201"/>
    </row>
    <row r="22" spans="1:6" ht="15.6">
      <c r="A22" s="207" t="s">
        <v>70</v>
      </c>
      <c r="B22" s="207" t="s">
        <v>6643</v>
      </c>
      <c r="C22" s="207" t="s">
        <v>6642</v>
      </c>
      <c r="D22" s="427" t="s">
        <v>6307</v>
      </c>
      <c r="E22" s="427" t="s">
        <v>6472</v>
      </c>
      <c r="F22" s="201"/>
    </row>
    <row r="23" spans="1:6" ht="15.6">
      <c r="A23" s="207" t="s">
        <v>70</v>
      </c>
      <c r="B23" s="207" t="s">
        <v>6644</v>
      </c>
      <c r="C23" s="207" t="s">
        <v>6645</v>
      </c>
      <c r="D23" s="427" t="s">
        <v>6307</v>
      </c>
      <c r="E23" s="427" t="s">
        <v>6307</v>
      </c>
      <c r="F23" s="201"/>
    </row>
    <row r="24" spans="1:6" ht="15.6">
      <c r="A24" s="207" t="s">
        <v>70</v>
      </c>
      <c r="B24" s="207" t="s">
        <v>7004</v>
      </c>
      <c r="C24" s="207" t="s">
        <v>6645</v>
      </c>
      <c r="D24" s="427" t="s">
        <v>6373</v>
      </c>
      <c r="E24" s="427" t="s">
        <v>6472</v>
      </c>
      <c r="F24" s="201"/>
    </row>
    <row r="25" spans="1:6" ht="15.6">
      <c r="A25" s="207" t="s">
        <v>106</v>
      </c>
      <c r="B25" s="207" t="s">
        <v>6680</v>
      </c>
      <c r="C25" s="207" t="s">
        <v>2863</v>
      </c>
      <c r="D25" s="427" t="s">
        <v>6307</v>
      </c>
      <c r="E25" s="427" t="s">
        <v>6307</v>
      </c>
      <c r="F25" s="201"/>
    </row>
    <row r="26" spans="1:6" ht="15.6">
      <c r="A26" s="207" t="s">
        <v>106</v>
      </c>
      <c r="B26" s="207" t="s">
        <v>6682</v>
      </c>
      <c r="C26" s="207" t="s">
        <v>2863</v>
      </c>
      <c r="D26" s="427" t="s">
        <v>6307</v>
      </c>
      <c r="E26" s="427" t="s">
        <v>4944</v>
      </c>
      <c r="F26" s="201"/>
    </row>
    <row r="27" spans="1:6" ht="15.6">
      <c r="A27" s="207" t="s">
        <v>106</v>
      </c>
      <c r="B27" s="207" t="s">
        <v>6683</v>
      </c>
      <c r="C27" s="207" t="s">
        <v>2863</v>
      </c>
      <c r="D27" s="427" t="s">
        <v>6307</v>
      </c>
      <c r="E27" s="427" t="s">
        <v>6472</v>
      </c>
      <c r="F27" s="201"/>
    </row>
    <row r="28" spans="1:6" ht="15.6">
      <c r="A28" s="207" t="s">
        <v>106</v>
      </c>
      <c r="B28" s="207" t="s">
        <v>6692</v>
      </c>
      <c r="C28" s="207" t="s">
        <v>2863</v>
      </c>
      <c r="D28" s="427" t="s">
        <v>6307</v>
      </c>
      <c r="E28" s="427" t="s">
        <v>6472</v>
      </c>
      <c r="F28" s="201"/>
    </row>
    <row r="29" spans="1:6" ht="15.6">
      <c r="A29" s="207" t="s">
        <v>106</v>
      </c>
      <c r="B29" s="207" t="s">
        <v>6707</v>
      </c>
      <c r="C29" s="207" t="s">
        <v>3234</v>
      </c>
      <c r="D29" s="427" t="s">
        <v>6373</v>
      </c>
      <c r="E29" s="427" t="s">
        <v>6472</v>
      </c>
      <c r="F29" s="201"/>
    </row>
    <row r="30" spans="1:6" ht="15.6">
      <c r="A30" s="207" t="s">
        <v>6987</v>
      </c>
      <c r="B30" s="207" t="s">
        <v>6990</v>
      </c>
      <c r="C30" s="207" t="s">
        <v>6991</v>
      </c>
      <c r="D30" s="427" t="s">
        <v>6307</v>
      </c>
      <c r="E30" s="427" t="s">
        <v>4944</v>
      </c>
      <c r="F30" s="201"/>
    </row>
    <row r="31" spans="1:6" ht="15.6">
      <c r="A31" s="207" t="s">
        <v>6987</v>
      </c>
      <c r="B31" s="207" t="s">
        <v>6992</v>
      </c>
      <c r="C31" s="207" t="s">
        <v>6993</v>
      </c>
      <c r="D31" s="427" t="s">
        <v>6307</v>
      </c>
      <c r="E31" s="427" t="s">
        <v>6307</v>
      </c>
      <c r="F31" s="201"/>
    </row>
    <row r="32" spans="1:6" ht="15.6">
      <c r="A32" s="207" t="s">
        <v>72</v>
      </c>
      <c r="B32" s="207" t="s">
        <v>6751</v>
      </c>
      <c r="C32" s="207" t="s">
        <v>4014</v>
      </c>
      <c r="D32" s="427" t="s">
        <v>6307</v>
      </c>
      <c r="E32" s="427" t="s">
        <v>4944</v>
      </c>
      <c r="F32" s="201"/>
    </row>
    <row r="33" spans="1:6" ht="15.6">
      <c r="A33" s="207" t="s">
        <v>72</v>
      </c>
      <c r="B33" s="207" t="s">
        <v>6761</v>
      </c>
      <c r="C33" s="207" t="s">
        <v>3234</v>
      </c>
      <c r="D33" s="427" t="s">
        <v>6307</v>
      </c>
      <c r="E33" s="427" t="s">
        <v>6472</v>
      </c>
      <c r="F33" s="201"/>
    </row>
    <row r="34" spans="1:6" ht="15.6">
      <c r="A34" s="207" t="s">
        <v>72</v>
      </c>
      <c r="B34" s="207" t="s">
        <v>6771</v>
      </c>
      <c r="C34" s="207" t="s">
        <v>6507</v>
      </c>
      <c r="D34" s="427" t="s">
        <v>6307</v>
      </c>
      <c r="E34" s="427" t="s">
        <v>4944</v>
      </c>
      <c r="F34" s="201"/>
    </row>
    <row r="35" spans="1:6" ht="15.6">
      <c r="A35" s="207" t="s">
        <v>72</v>
      </c>
      <c r="B35" s="207" t="s">
        <v>3070</v>
      </c>
      <c r="C35" s="207" t="s">
        <v>6507</v>
      </c>
      <c r="D35" s="427" t="s">
        <v>6307</v>
      </c>
      <c r="E35" s="427" t="s">
        <v>6475</v>
      </c>
      <c r="F35" s="201"/>
    </row>
    <row r="36" spans="1:6" ht="15.6">
      <c r="A36" s="207" t="s">
        <v>72</v>
      </c>
      <c r="B36" s="207" t="s">
        <v>7005</v>
      </c>
      <c r="C36" s="207" t="s">
        <v>6507</v>
      </c>
      <c r="D36" s="427" t="s">
        <v>6373</v>
      </c>
      <c r="E36" s="427" t="s">
        <v>6472</v>
      </c>
    </row>
    <row r="37" spans="1:6" ht="15.6">
      <c r="A37" s="207" t="s">
        <v>72</v>
      </c>
      <c r="B37" s="207" t="s">
        <v>7006</v>
      </c>
      <c r="C37" s="207" t="s">
        <v>2916</v>
      </c>
      <c r="D37" s="427" t="s">
        <v>6307</v>
      </c>
      <c r="E37" s="427" t="s">
        <v>6307</v>
      </c>
    </row>
    <row r="38" spans="1:6" ht="15.6">
      <c r="A38" s="207" t="s">
        <v>78</v>
      </c>
      <c r="B38" s="207" t="s">
        <v>6776</v>
      </c>
      <c r="C38" s="207" t="s">
        <v>2863</v>
      </c>
      <c r="D38" s="427" t="s">
        <v>6307</v>
      </c>
      <c r="E38" s="427" t="s">
        <v>6472</v>
      </c>
    </row>
    <row r="39" spans="1:6" ht="15.6">
      <c r="A39" s="207" t="s">
        <v>78</v>
      </c>
      <c r="B39" s="207" t="s">
        <v>6959</v>
      </c>
      <c r="C39" s="207" t="s">
        <v>3284</v>
      </c>
      <c r="D39" s="427" t="s">
        <v>6375</v>
      </c>
      <c r="E39" s="427" t="s">
        <v>6521</v>
      </c>
    </row>
    <row r="40" spans="1:6" ht="15.6">
      <c r="A40" s="207" t="s">
        <v>78</v>
      </c>
      <c r="B40" s="207" t="s">
        <v>6960</v>
      </c>
      <c r="C40" s="207" t="s">
        <v>6507</v>
      </c>
      <c r="D40" s="427" t="s">
        <v>6375</v>
      </c>
      <c r="E40" s="427" t="s">
        <v>6521</v>
      </c>
    </row>
    <row r="41" spans="1:6" ht="15.6">
      <c r="A41" s="207" t="s">
        <v>78</v>
      </c>
      <c r="B41" s="207" t="s">
        <v>6806</v>
      </c>
      <c r="C41" s="207" t="s">
        <v>6507</v>
      </c>
      <c r="D41" s="427" t="s">
        <v>6307</v>
      </c>
      <c r="E41" s="427" t="s">
        <v>6472</v>
      </c>
    </row>
    <row r="42" spans="1:6" ht="15.6">
      <c r="A42" s="207" t="s">
        <v>97</v>
      </c>
      <c r="B42" s="207" t="s">
        <v>6812</v>
      </c>
      <c r="C42" s="207" t="s">
        <v>2863</v>
      </c>
      <c r="D42" s="427" t="s">
        <v>6307</v>
      </c>
      <c r="E42" s="427" t="s">
        <v>6472</v>
      </c>
    </row>
    <row r="43" spans="1:6" ht="15.6">
      <c r="A43" s="207" t="s">
        <v>97</v>
      </c>
      <c r="B43" s="207" t="s">
        <v>6856</v>
      </c>
      <c r="C43" s="207" t="s">
        <v>3234</v>
      </c>
      <c r="D43" s="427" t="s">
        <v>6307</v>
      </c>
      <c r="E43" s="427" t="s">
        <v>4944</v>
      </c>
    </row>
    <row r="44" spans="1:6" ht="15.6">
      <c r="A44" s="207" t="s">
        <v>97</v>
      </c>
      <c r="B44" s="207" t="s">
        <v>6881</v>
      </c>
      <c r="C44" s="207" t="s">
        <v>6877</v>
      </c>
      <c r="D44" s="427" t="s">
        <v>6307</v>
      </c>
      <c r="E44" s="427" t="s">
        <v>6472</v>
      </c>
    </row>
    <row r="45" spans="1:6" ht="15.6">
      <c r="A45" s="207" t="s">
        <v>97</v>
      </c>
      <c r="B45" s="207" t="s">
        <v>6886</v>
      </c>
      <c r="C45" s="207" t="s">
        <v>6885</v>
      </c>
      <c r="D45" s="427" t="s">
        <v>6307</v>
      </c>
      <c r="E45" s="427" t="s">
        <v>6475</v>
      </c>
    </row>
    <row r="46" spans="1:6" ht="15.6">
      <c r="A46" s="207" t="s">
        <v>97</v>
      </c>
      <c r="B46" s="207" t="s">
        <v>6891</v>
      </c>
      <c r="C46" s="207" t="s">
        <v>6889</v>
      </c>
      <c r="D46" s="427" t="s">
        <v>6307</v>
      </c>
      <c r="E46" s="427" t="s">
        <v>6472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6468</v>
      </c>
      <c r="E1" t="s">
        <v>6469</v>
      </c>
    </row>
    <row r="2" spans="1:5">
      <c r="A2" t="s">
        <v>32</v>
      </c>
      <c r="B2" t="s">
        <v>6471</v>
      </c>
      <c r="C2" t="s">
        <v>2863</v>
      </c>
      <c r="D2" s="69" t="s">
        <v>6307</v>
      </c>
      <c r="E2" s="69" t="s">
        <v>4944</v>
      </c>
    </row>
    <row r="3" spans="1:5">
      <c r="A3" t="s">
        <v>32</v>
      </c>
      <c r="B3" t="s">
        <v>3387</v>
      </c>
      <c r="C3" t="s">
        <v>2863</v>
      </c>
      <c r="D3" s="69" t="s">
        <v>6307</v>
      </c>
      <c r="E3" s="69" t="s">
        <v>6472</v>
      </c>
    </row>
    <row r="4" spans="1:5">
      <c r="A4" t="s">
        <v>32</v>
      </c>
      <c r="B4" t="s">
        <v>6473</v>
      </c>
      <c r="C4" t="s">
        <v>2863</v>
      </c>
      <c r="D4" s="69" t="s">
        <v>6307</v>
      </c>
      <c r="E4" s="69" t="s">
        <v>6472</v>
      </c>
    </row>
    <row r="5" spans="1:5">
      <c r="A5" t="s">
        <v>32</v>
      </c>
      <c r="B5" t="s">
        <v>6474</v>
      </c>
      <c r="C5" t="s">
        <v>2863</v>
      </c>
      <c r="D5" s="69" t="s">
        <v>6373</v>
      </c>
      <c r="E5" s="69" t="s">
        <v>6475</v>
      </c>
    </row>
    <row r="6" spans="1:5">
      <c r="A6" t="s">
        <v>32</v>
      </c>
      <c r="B6" t="s">
        <v>6476</v>
      </c>
      <c r="C6" t="s">
        <v>2863</v>
      </c>
      <c r="D6" s="69" t="s">
        <v>6307</v>
      </c>
      <c r="E6" s="69" t="s">
        <v>6472</v>
      </c>
    </row>
    <row r="7" spans="1:5">
      <c r="A7" t="s">
        <v>32</v>
      </c>
      <c r="B7" t="s">
        <v>6477</v>
      </c>
      <c r="C7" t="s">
        <v>2863</v>
      </c>
      <c r="D7" s="69" t="s">
        <v>6307</v>
      </c>
      <c r="E7" s="69" t="s">
        <v>6472</v>
      </c>
    </row>
    <row r="8" spans="1:5">
      <c r="A8" t="s">
        <v>32</v>
      </c>
      <c r="B8" t="s">
        <v>6478</v>
      </c>
      <c r="C8" t="s">
        <v>2863</v>
      </c>
      <c r="D8" s="69" t="s">
        <v>6307</v>
      </c>
      <c r="E8" s="69" t="s">
        <v>6472</v>
      </c>
    </row>
    <row r="9" spans="1:5">
      <c r="A9" t="s">
        <v>32</v>
      </c>
      <c r="B9" t="s">
        <v>6479</v>
      </c>
      <c r="C9" t="s">
        <v>2863</v>
      </c>
      <c r="D9" s="69" t="s">
        <v>6307</v>
      </c>
      <c r="E9" s="69" t="s">
        <v>4944</v>
      </c>
    </row>
    <row r="10" spans="1:5">
      <c r="A10" t="s">
        <v>32</v>
      </c>
      <c r="B10" t="s">
        <v>6480</v>
      </c>
      <c r="C10" t="s">
        <v>2863</v>
      </c>
      <c r="D10" s="69" t="s">
        <v>6373</v>
      </c>
      <c r="E10" s="69" t="s">
        <v>4944</v>
      </c>
    </row>
    <row r="11" spans="1:5">
      <c r="A11" t="s">
        <v>32</v>
      </c>
      <c r="B11" t="s">
        <v>6481</v>
      </c>
      <c r="C11" t="s">
        <v>2863</v>
      </c>
      <c r="D11" s="69" t="s">
        <v>6307</v>
      </c>
      <c r="E11" s="69" t="s">
        <v>6472</v>
      </c>
    </row>
    <row r="12" spans="1:5">
      <c r="A12" t="s">
        <v>32</v>
      </c>
      <c r="B12" t="s">
        <v>6482</v>
      </c>
      <c r="C12" t="s">
        <v>4014</v>
      </c>
      <c r="D12" s="69" t="s">
        <v>6307</v>
      </c>
      <c r="E12" s="69" t="s">
        <v>6307</v>
      </c>
    </row>
    <row r="13" spans="1:5">
      <c r="A13" t="s">
        <v>32</v>
      </c>
      <c r="B13" t="s">
        <v>6483</v>
      </c>
      <c r="C13" t="s">
        <v>4014</v>
      </c>
      <c r="D13" s="69" t="s">
        <v>6307</v>
      </c>
      <c r="E13" s="69" t="s">
        <v>4944</v>
      </c>
    </row>
    <row r="14" spans="1:5">
      <c r="A14" t="s">
        <v>32</v>
      </c>
      <c r="B14" t="s">
        <v>6484</v>
      </c>
      <c r="C14" t="s">
        <v>4014</v>
      </c>
      <c r="D14" s="69" t="s">
        <v>6307</v>
      </c>
      <c r="E14" s="69" t="s">
        <v>4944</v>
      </c>
    </row>
    <row r="15" spans="1:5">
      <c r="A15" t="s">
        <v>32</v>
      </c>
      <c r="B15" t="s">
        <v>6485</v>
      </c>
      <c r="C15" t="s">
        <v>4014</v>
      </c>
      <c r="D15" s="69" t="s">
        <v>6307</v>
      </c>
      <c r="E15" s="69" t="s">
        <v>4944</v>
      </c>
    </row>
    <row r="16" spans="1:5">
      <c r="A16" t="s">
        <v>32</v>
      </c>
      <c r="B16" t="s">
        <v>6486</v>
      </c>
      <c r="C16" t="s">
        <v>4014</v>
      </c>
      <c r="D16" s="69" t="s">
        <v>6307</v>
      </c>
      <c r="E16" s="69" t="s">
        <v>6472</v>
      </c>
    </row>
    <row r="17" spans="1:5">
      <c r="A17" t="s">
        <v>32</v>
      </c>
      <c r="B17" t="s">
        <v>6487</v>
      </c>
      <c r="C17" t="s">
        <v>4014</v>
      </c>
      <c r="D17" s="69" t="s">
        <v>6307</v>
      </c>
      <c r="E17" s="69" t="s">
        <v>6475</v>
      </c>
    </row>
    <row r="18" spans="1:5">
      <c r="A18" t="s">
        <v>32</v>
      </c>
      <c r="B18" t="s">
        <v>6488</v>
      </c>
      <c r="C18" t="s">
        <v>3234</v>
      </c>
      <c r="D18" s="69" t="s">
        <v>6307</v>
      </c>
      <c r="E18" s="69" t="s">
        <v>6472</v>
      </c>
    </row>
    <row r="19" spans="1:5">
      <c r="A19" t="s">
        <v>32</v>
      </c>
      <c r="B19" t="s">
        <v>6489</v>
      </c>
      <c r="C19" t="s">
        <v>3234</v>
      </c>
      <c r="D19" s="69" t="s">
        <v>6307</v>
      </c>
      <c r="E19" s="69" t="s">
        <v>6472</v>
      </c>
    </row>
    <row r="20" spans="1:5">
      <c r="A20" t="s">
        <v>32</v>
      </c>
      <c r="B20" t="s">
        <v>6490</v>
      </c>
      <c r="C20" t="s">
        <v>3234</v>
      </c>
      <c r="D20" s="69" t="s">
        <v>6307</v>
      </c>
      <c r="E20" s="69" t="s">
        <v>6475</v>
      </c>
    </row>
    <row r="21" spans="1:5">
      <c r="A21" t="s">
        <v>32</v>
      </c>
      <c r="B21" t="s">
        <v>6491</v>
      </c>
      <c r="C21" t="s">
        <v>3234</v>
      </c>
      <c r="D21" s="69" t="s">
        <v>6307</v>
      </c>
      <c r="E21" s="69" t="s">
        <v>6472</v>
      </c>
    </row>
    <row r="22" spans="1:5">
      <c r="A22" t="s">
        <v>32</v>
      </c>
      <c r="B22" t="s">
        <v>6492</v>
      </c>
      <c r="C22" t="s">
        <v>3234</v>
      </c>
      <c r="D22" s="69" t="s">
        <v>6307</v>
      </c>
      <c r="E22" s="69" t="s">
        <v>6472</v>
      </c>
    </row>
    <row r="23" spans="1:5">
      <c r="A23" t="s">
        <v>32</v>
      </c>
      <c r="B23" t="s">
        <v>3019</v>
      </c>
      <c r="C23" t="s">
        <v>3234</v>
      </c>
      <c r="D23" s="69" t="s">
        <v>6307</v>
      </c>
      <c r="E23" s="69" t="s">
        <v>6307</v>
      </c>
    </row>
    <row r="24" spans="1:5">
      <c r="A24" t="s">
        <v>32</v>
      </c>
      <c r="B24" t="s">
        <v>6493</v>
      </c>
      <c r="C24" t="s">
        <v>3234</v>
      </c>
      <c r="D24" s="69" t="s">
        <v>6307</v>
      </c>
      <c r="E24" s="69" t="s">
        <v>6472</v>
      </c>
    </row>
    <row r="25" spans="1:5">
      <c r="A25" t="s">
        <v>32</v>
      </c>
      <c r="B25" t="s">
        <v>6494</v>
      </c>
      <c r="C25" t="s">
        <v>3234</v>
      </c>
      <c r="D25" s="69" t="s">
        <v>6307</v>
      </c>
      <c r="E25" s="69" t="s">
        <v>6472</v>
      </c>
    </row>
    <row r="26" spans="1:5">
      <c r="A26" t="s">
        <v>32</v>
      </c>
      <c r="B26" t="s">
        <v>6495</v>
      </c>
      <c r="C26" t="s">
        <v>3234</v>
      </c>
      <c r="D26" s="69" t="s">
        <v>6307</v>
      </c>
      <c r="E26" s="69" t="s">
        <v>4944</v>
      </c>
    </row>
    <row r="27" spans="1:5">
      <c r="A27" t="s">
        <v>32</v>
      </c>
      <c r="B27" t="s">
        <v>6496</v>
      </c>
      <c r="C27" t="s">
        <v>3284</v>
      </c>
      <c r="D27" s="69" t="s">
        <v>6307</v>
      </c>
      <c r="E27" s="69" t="s">
        <v>6472</v>
      </c>
    </row>
    <row r="28" spans="1:5">
      <c r="A28" t="s">
        <v>32</v>
      </c>
      <c r="B28" t="s">
        <v>6497</v>
      </c>
      <c r="C28" t="s">
        <v>3284</v>
      </c>
      <c r="D28" s="69" t="s">
        <v>6307</v>
      </c>
      <c r="E28" s="69" t="s">
        <v>6472</v>
      </c>
    </row>
    <row r="29" spans="1:5">
      <c r="A29" t="s">
        <v>32</v>
      </c>
      <c r="B29" t="s">
        <v>6498</v>
      </c>
      <c r="C29" t="s">
        <v>3284</v>
      </c>
      <c r="D29" s="69" t="s">
        <v>6307</v>
      </c>
      <c r="E29" s="69" t="s">
        <v>4944</v>
      </c>
    </row>
    <row r="30" spans="1:5">
      <c r="A30" t="s">
        <v>32</v>
      </c>
      <c r="B30" t="s">
        <v>6499</v>
      </c>
      <c r="C30" t="s">
        <v>3284</v>
      </c>
      <c r="D30" s="69" t="s">
        <v>6307</v>
      </c>
      <c r="E30" s="69" t="s">
        <v>6472</v>
      </c>
    </row>
    <row r="31" spans="1:5">
      <c r="A31" t="s">
        <v>32</v>
      </c>
      <c r="B31" t="s">
        <v>6500</v>
      </c>
      <c r="C31" t="s">
        <v>3284</v>
      </c>
      <c r="D31" s="69" t="s">
        <v>6307</v>
      </c>
      <c r="E31" s="69" t="s">
        <v>6472</v>
      </c>
    </row>
    <row r="32" spans="1:5">
      <c r="A32" t="s">
        <v>32</v>
      </c>
      <c r="B32" t="s">
        <v>6501</v>
      </c>
      <c r="C32" t="s">
        <v>3284</v>
      </c>
      <c r="D32" s="69" t="s">
        <v>6307</v>
      </c>
      <c r="E32" s="69" t="s">
        <v>4944</v>
      </c>
    </row>
    <row r="33" spans="1:5">
      <c r="A33" t="s">
        <v>32</v>
      </c>
      <c r="B33" t="s">
        <v>6502</v>
      </c>
      <c r="C33" t="s">
        <v>3169</v>
      </c>
      <c r="D33" s="69" t="s">
        <v>6307</v>
      </c>
      <c r="E33" s="69" t="s">
        <v>6307</v>
      </c>
    </row>
    <row r="34" spans="1:5">
      <c r="A34" t="s">
        <v>32</v>
      </c>
      <c r="B34" t="s">
        <v>6503</v>
      </c>
      <c r="C34" t="s">
        <v>3169</v>
      </c>
      <c r="D34" s="69" t="s">
        <v>6373</v>
      </c>
      <c r="E34" s="69" t="s">
        <v>4944</v>
      </c>
    </row>
    <row r="35" spans="1:5">
      <c r="A35" t="s">
        <v>32</v>
      </c>
      <c r="B35" t="s">
        <v>6504</v>
      </c>
      <c r="C35" t="s">
        <v>3169</v>
      </c>
      <c r="D35" s="69" t="s">
        <v>6307</v>
      </c>
      <c r="E35" s="69" t="s">
        <v>4944</v>
      </c>
    </row>
    <row r="36" spans="1:5">
      <c r="A36" t="s">
        <v>32</v>
      </c>
      <c r="B36" t="s">
        <v>6505</v>
      </c>
      <c r="C36" t="s">
        <v>3169</v>
      </c>
      <c r="D36" s="69" t="s">
        <v>6307</v>
      </c>
      <c r="E36" s="69" t="s">
        <v>6472</v>
      </c>
    </row>
    <row r="37" spans="1:5">
      <c r="A37" t="s">
        <v>32</v>
      </c>
      <c r="B37" t="s">
        <v>6506</v>
      </c>
      <c r="C37" t="s">
        <v>6507</v>
      </c>
      <c r="D37" s="69" t="s">
        <v>6307</v>
      </c>
      <c r="E37" s="69" t="s">
        <v>6307</v>
      </c>
    </row>
    <row r="38" spans="1:5">
      <c r="A38" t="s">
        <v>32</v>
      </c>
      <c r="B38" t="s">
        <v>6508</v>
      </c>
      <c r="C38" t="s">
        <v>6507</v>
      </c>
      <c r="D38" s="69" t="s">
        <v>6307</v>
      </c>
      <c r="E38" s="69" t="s">
        <v>4944</v>
      </c>
    </row>
    <row r="39" spans="1:5">
      <c r="A39" t="s">
        <v>32</v>
      </c>
      <c r="B39" t="s">
        <v>6509</v>
      </c>
      <c r="C39" t="s">
        <v>6507</v>
      </c>
      <c r="D39" s="69" t="s">
        <v>6307</v>
      </c>
      <c r="E39" s="69" t="s">
        <v>6472</v>
      </c>
    </row>
    <row r="40" spans="1:5">
      <c r="A40" t="s">
        <v>32</v>
      </c>
      <c r="B40" t="s">
        <v>6510</v>
      </c>
      <c r="C40" t="s">
        <v>6507</v>
      </c>
      <c r="D40" s="69" t="s">
        <v>6307</v>
      </c>
      <c r="E40" s="69" t="s">
        <v>6511</v>
      </c>
    </row>
    <row r="41" spans="1:5">
      <c r="A41" t="s">
        <v>32</v>
      </c>
      <c r="B41" t="s">
        <v>6512</v>
      </c>
      <c r="C41" t="s">
        <v>6507</v>
      </c>
      <c r="D41" s="69" t="s">
        <v>6373</v>
      </c>
      <c r="E41" s="69" t="s">
        <v>6475</v>
      </c>
    </row>
    <row r="42" spans="1:5">
      <c r="A42" t="s">
        <v>32</v>
      </c>
      <c r="B42" t="s">
        <v>3129</v>
      </c>
      <c r="C42" t="s">
        <v>6507</v>
      </c>
      <c r="D42" s="69" t="s">
        <v>6307</v>
      </c>
      <c r="E42" s="69" t="s">
        <v>4944</v>
      </c>
    </row>
    <row r="43" spans="1:5">
      <c r="A43" t="s">
        <v>32</v>
      </c>
      <c r="B43" t="s">
        <v>6513</v>
      </c>
      <c r="C43" t="s">
        <v>2916</v>
      </c>
      <c r="D43" s="69" t="s">
        <v>6307</v>
      </c>
      <c r="E43" s="69" t="s">
        <v>6472</v>
      </c>
    </row>
    <row r="44" spans="1:5">
      <c r="A44" t="s">
        <v>55</v>
      </c>
      <c r="B44" t="s">
        <v>6514</v>
      </c>
      <c r="C44" t="s">
        <v>2884</v>
      </c>
      <c r="D44" s="69" t="s">
        <v>6307</v>
      </c>
      <c r="E44" s="69" t="s">
        <v>4944</v>
      </c>
    </row>
    <row r="45" spans="1:5">
      <c r="A45" t="s">
        <v>55</v>
      </c>
      <c r="B45" t="s">
        <v>3936</v>
      </c>
      <c r="C45" t="s">
        <v>2884</v>
      </c>
      <c r="D45" s="69" t="s">
        <v>6307</v>
      </c>
      <c r="E45" s="69" t="s">
        <v>6472</v>
      </c>
    </row>
    <row r="46" spans="1:5">
      <c r="A46" t="s">
        <v>55</v>
      </c>
      <c r="B46" t="s">
        <v>6515</v>
      </c>
      <c r="C46" t="s">
        <v>2884</v>
      </c>
      <c r="D46" s="69" t="s">
        <v>6307</v>
      </c>
      <c r="E46" s="69" t="s">
        <v>6472</v>
      </c>
    </row>
    <row r="47" spans="1:5">
      <c r="A47" t="s">
        <v>55</v>
      </c>
      <c r="B47" t="s">
        <v>6516</v>
      </c>
      <c r="C47" t="s">
        <v>2884</v>
      </c>
      <c r="D47" s="69" t="s">
        <v>6307</v>
      </c>
      <c r="E47" s="69" t="s">
        <v>6472</v>
      </c>
    </row>
    <row r="48" spans="1:5">
      <c r="A48" t="s">
        <v>55</v>
      </c>
      <c r="B48" t="s">
        <v>3938</v>
      </c>
      <c r="C48" t="s">
        <v>2884</v>
      </c>
      <c r="D48" s="69" t="s">
        <v>6307</v>
      </c>
      <c r="E48" s="69" t="s">
        <v>6472</v>
      </c>
    </row>
    <row r="49" spans="1:5">
      <c r="A49" t="s">
        <v>55</v>
      </c>
      <c r="B49" t="s">
        <v>6517</v>
      </c>
      <c r="C49" t="s">
        <v>2884</v>
      </c>
      <c r="D49" s="69" t="s">
        <v>6307</v>
      </c>
      <c r="E49" s="69" t="s">
        <v>6472</v>
      </c>
    </row>
    <row r="50" spans="1:5">
      <c r="A50" t="s">
        <v>55</v>
      </c>
      <c r="B50" t="s">
        <v>6518</v>
      </c>
      <c r="C50" t="s">
        <v>2884</v>
      </c>
      <c r="D50" s="69" t="s">
        <v>6307</v>
      </c>
      <c r="E50" s="69" t="s">
        <v>6472</v>
      </c>
    </row>
    <row r="51" spans="1:5">
      <c r="A51" t="s">
        <v>55</v>
      </c>
      <c r="B51" t="s">
        <v>6519</v>
      </c>
      <c r="C51" t="s">
        <v>2884</v>
      </c>
      <c r="D51" s="69" t="s">
        <v>6307</v>
      </c>
      <c r="E51" s="69" t="s">
        <v>4944</v>
      </c>
    </row>
    <row r="52" spans="1:5">
      <c r="A52" t="s">
        <v>55</v>
      </c>
      <c r="B52" t="s">
        <v>6520</v>
      </c>
      <c r="C52" t="s">
        <v>2884</v>
      </c>
      <c r="D52" s="69" t="s">
        <v>6307</v>
      </c>
      <c r="E52" s="69" t="s">
        <v>6521</v>
      </c>
    </row>
    <row r="53" spans="1:5">
      <c r="A53" t="s">
        <v>55</v>
      </c>
      <c r="B53" t="s">
        <v>6522</v>
      </c>
      <c r="C53" t="s">
        <v>2884</v>
      </c>
      <c r="D53" s="69" t="s">
        <v>6307</v>
      </c>
      <c r="E53" s="69" t="s">
        <v>6472</v>
      </c>
    </row>
    <row r="54" spans="1:5">
      <c r="A54" t="s">
        <v>55</v>
      </c>
      <c r="B54" t="s">
        <v>6523</v>
      </c>
      <c r="C54" t="s">
        <v>2884</v>
      </c>
      <c r="D54" s="69" t="s">
        <v>6307</v>
      </c>
      <c r="E54" s="69" t="s">
        <v>6475</v>
      </c>
    </row>
    <row r="55" spans="1:5">
      <c r="A55" t="s">
        <v>55</v>
      </c>
      <c r="B55" t="s">
        <v>6524</v>
      </c>
      <c r="C55" t="s">
        <v>2884</v>
      </c>
      <c r="D55" s="69" t="s">
        <v>6307</v>
      </c>
      <c r="E55" s="69" t="s">
        <v>6521</v>
      </c>
    </row>
    <row r="56" spans="1:5">
      <c r="A56" t="s">
        <v>55</v>
      </c>
      <c r="B56" t="s">
        <v>6525</v>
      </c>
      <c r="C56" t="s">
        <v>2884</v>
      </c>
      <c r="D56" s="69" t="s">
        <v>6307</v>
      </c>
      <c r="E56" s="69" t="s">
        <v>6521</v>
      </c>
    </row>
    <row r="57" spans="1:5">
      <c r="A57" t="s">
        <v>55</v>
      </c>
      <c r="B57" t="s">
        <v>6526</v>
      </c>
      <c r="C57" t="s">
        <v>2884</v>
      </c>
      <c r="D57" s="69" t="s">
        <v>6307</v>
      </c>
      <c r="E57" s="69" t="s">
        <v>6521</v>
      </c>
    </row>
    <row r="58" spans="1:5">
      <c r="A58" t="s">
        <v>55</v>
      </c>
      <c r="B58" t="s">
        <v>6527</v>
      </c>
      <c r="C58" t="s">
        <v>2884</v>
      </c>
      <c r="D58" s="69" t="s">
        <v>6307</v>
      </c>
      <c r="E58" s="69" t="s">
        <v>6307</v>
      </c>
    </row>
    <row r="59" spans="1:5">
      <c r="A59" t="s">
        <v>55</v>
      </c>
      <c r="B59" t="s">
        <v>3146</v>
      </c>
      <c r="C59" t="s">
        <v>2884</v>
      </c>
      <c r="D59" s="69" t="s">
        <v>6307</v>
      </c>
      <c r="E59" s="69" t="s">
        <v>4944</v>
      </c>
    </row>
    <row r="60" spans="1:5">
      <c r="A60" t="s">
        <v>55</v>
      </c>
      <c r="B60" t="s">
        <v>6528</v>
      </c>
      <c r="C60" t="s">
        <v>2884</v>
      </c>
      <c r="D60" s="69" t="s">
        <v>6307</v>
      </c>
      <c r="E60" s="69" t="s">
        <v>6472</v>
      </c>
    </row>
    <row r="61" spans="1:5">
      <c r="A61" t="s">
        <v>55</v>
      </c>
      <c r="B61" t="s">
        <v>6529</v>
      </c>
      <c r="C61" t="s">
        <v>2884</v>
      </c>
      <c r="D61" s="69" t="s">
        <v>6307</v>
      </c>
      <c r="E61" s="69" t="s">
        <v>6472</v>
      </c>
    </row>
    <row r="62" spans="1:5">
      <c r="A62" t="s">
        <v>55</v>
      </c>
      <c r="B62" t="s">
        <v>6530</v>
      </c>
      <c r="C62" t="s">
        <v>2884</v>
      </c>
      <c r="D62" s="69" t="s">
        <v>6307</v>
      </c>
      <c r="E62" s="69" t="s">
        <v>6472</v>
      </c>
    </row>
    <row r="63" spans="1:5">
      <c r="A63" t="s">
        <v>55</v>
      </c>
      <c r="B63" t="s">
        <v>6531</v>
      </c>
      <c r="C63" t="s">
        <v>2884</v>
      </c>
      <c r="D63" s="69" t="s">
        <v>6307</v>
      </c>
      <c r="E63" s="69" t="s">
        <v>4944</v>
      </c>
    </row>
    <row r="64" spans="1:5">
      <c r="A64" t="s">
        <v>55</v>
      </c>
      <c r="B64" t="s">
        <v>6532</v>
      </c>
      <c r="C64" t="s">
        <v>2884</v>
      </c>
      <c r="D64" s="69" t="s">
        <v>6373</v>
      </c>
      <c r="E64" s="69" t="s">
        <v>6472</v>
      </c>
    </row>
    <row r="65" spans="1:5">
      <c r="A65" t="s">
        <v>55</v>
      </c>
      <c r="B65" t="s">
        <v>6533</v>
      </c>
      <c r="C65" t="s">
        <v>2884</v>
      </c>
      <c r="D65" s="69" t="s">
        <v>6307</v>
      </c>
      <c r="E65" s="69" t="s">
        <v>6307</v>
      </c>
    </row>
    <row r="66" spans="1:5">
      <c r="A66" t="s">
        <v>55</v>
      </c>
      <c r="B66" t="s">
        <v>6534</v>
      </c>
      <c r="C66" t="s">
        <v>6535</v>
      </c>
      <c r="D66" s="69" t="s">
        <v>6307</v>
      </c>
      <c r="E66" s="69" t="s">
        <v>6472</v>
      </c>
    </row>
    <row r="67" spans="1:5">
      <c r="A67" t="s">
        <v>55</v>
      </c>
      <c r="B67" t="s">
        <v>6536</v>
      </c>
      <c r="C67" t="s">
        <v>6535</v>
      </c>
      <c r="D67" s="69" t="s">
        <v>6307</v>
      </c>
      <c r="E67" s="69" t="s">
        <v>6307</v>
      </c>
    </row>
    <row r="68" spans="1:5">
      <c r="A68" t="s">
        <v>55</v>
      </c>
      <c r="B68" t="s">
        <v>2838</v>
      </c>
      <c r="C68" t="s">
        <v>6535</v>
      </c>
      <c r="D68" s="69" t="s">
        <v>6307</v>
      </c>
      <c r="E68" s="69" t="s">
        <v>4944</v>
      </c>
    </row>
    <row r="69" spans="1:5">
      <c r="A69" t="s">
        <v>55</v>
      </c>
      <c r="B69" t="s">
        <v>6537</v>
      </c>
      <c r="C69" t="s">
        <v>6535</v>
      </c>
      <c r="D69" s="69" t="s">
        <v>6307</v>
      </c>
      <c r="E69" s="69" t="s">
        <v>6472</v>
      </c>
    </row>
    <row r="70" spans="1:5">
      <c r="A70" t="s">
        <v>55</v>
      </c>
      <c r="B70" t="s">
        <v>6538</v>
      </c>
      <c r="C70" t="s">
        <v>6535</v>
      </c>
      <c r="D70" s="69" t="s">
        <v>6307</v>
      </c>
      <c r="E70" s="69" t="s">
        <v>6472</v>
      </c>
    </row>
    <row r="71" spans="1:5">
      <c r="A71" t="s">
        <v>55</v>
      </c>
      <c r="B71" t="s">
        <v>6539</v>
      </c>
      <c r="C71" t="s">
        <v>6540</v>
      </c>
      <c r="D71" s="69" t="s">
        <v>6307</v>
      </c>
      <c r="E71" s="69" t="s">
        <v>4944</v>
      </c>
    </row>
    <row r="72" spans="1:5">
      <c r="A72" t="s">
        <v>55</v>
      </c>
      <c r="B72" t="s">
        <v>6541</v>
      </c>
      <c r="C72" t="s">
        <v>6540</v>
      </c>
      <c r="D72" s="69" t="s">
        <v>6307</v>
      </c>
      <c r="E72" s="69" t="s">
        <v>4944</v>
      </c>
    </row>
    <row r="73" spans="1:5">
      <c r="A73" t="s">
        <v>55</v>
      </c>
      <c r="B73" t="s">
        <v>6542</v>
      </c>
      <c r="C73" t="s">
        <v>6540</v>
      </c>
      <c r="D73" s="69" t="s">
        <v>6307</v>
      </c>
      <c r="E73" s="69" t="s">
        <v>6475</v>
      </c>
    </row>
    <row r="74" spans="1:5">
      <c r="A74" t="s">
        <v>55</v>
      </c>
      <c r="B74" t="s">
        <v>6543</v>
      </c>
      <c r="C74" t="s">
        <v>6540</v>
      </c>
      <c r="D74" s="69" t="s">
        <v>6307</v>
      </c>
      <c r="E74" s="69" t="s">
        <v>6475</v>
      </c>
    </row>
    <row r="75" spans="1:5">
      <c r="A75" t="s">
        <v>55</v>
      </c>
      <c r="B75" t="s">
        <v>3135</v>
      </c>
      <c r="C75" t="s">
        <v>6540</v>
      </c>
      <c r="D75" s="69" t="s">
        <v>6307</v>
      </c>
      <c r="E75" s="69" t="s">
        <v>6472</v>
      </c>
    </row>
    <row r="76" spans="1:5">
      <c r="A76" t="s">
        <v>55</v>
      </c>
      <c r="B76" t="s">
        <v>6544</v>
      </c>
      <c r="C76" t="s">
        <v>6540</v>
      </c>
      <c r="D76" s="69" t="s">
        <v>6307</v>
      </c>
      <c r="E76" s="69" t="s">
        <v>6511</v>
      </c>
    </row>
    <row r="77" spans="1:5">
      <c r="A77" t="s">
        <v>55</v>
      </c>
      <c r="B77" t="s">
        <v>6545</v>
      </c>
      <c r="C77" t="s">
        <v>6540</v>
      </c>
      <c r="D77" s="69" t="s">
        <v>6307</v>
      </c>
      <c r="E77" s="69" t="s">
        <v>6472</v>
      </c>
    </row>
    <row r="78" spans="1:5">
      <c r="A78" t="s">
        <v>55</v>
      </c>
      <c r="B78" t="s">
        <v>6546</v>
      </c>
      <c r="C78" t="s">
        <v>3954</v>
      </c>
      <c r="D78" s="69" t="s">
        <v>6307</v>
      </c>
      <c r="E78" s="69" t="s">
        <v>6472</v>
      </c>
    </row>
    <row r="79" spans="1:5">
      <c r="A79" t="s">
        <v>55</v>
      </c>
      <c r="B79" t="s">
        <v>6547</v>
      </c>
      <c r="C79" t="s">
        <v>3954</v>
      </c>
      <c r="D79" s="69" t="s">
        <v>6307</v>
      </c>
      <c r="E79" s="69" t="s">
        <v>6307</v>
      </c>
    </row>
    <row r="80" spans="1:5">
      <c r="A80" t="s">
        <v>55</v>
      </c>
      <c r="B80" t="s">
        <v>6548</v>
      </c>
      <c r="C80" t="s">
        <v>3954</v>
      </c>
      <c r="D80" s="69" t="s">
        <v>6307</v>
      </c>
      <c r="E80" s="69" t="s">
        <v>6472</v>
      </c>
    </row>
    <row r="81" spans="1:5">
      <c r="A81" t="s">
        <v>55</v>
      </c>
      <c r="B81" t="s">
        <v>6549</v>
      </c>
      <c r="C81" t="s">
        <v>3954</v>
      </c>
      <c r="D81" s="69" t="s">
        <v>6307</v>
      </c>
      <c r="E81" s="69" t="s">
        <v>6307</v>
      </c>
    </row>
    <row r="82" spans="1:5">
      <c r="A82" t="s">
        <v>55</v>
      </c>
      <c r="B82" t="s">
        <v>6550</v>
      </c>
      <c r="C82" t="s">
        <v>3954</v>
      </c>
      <c r="D82" s="69" t="s">
        <v>6307</v>
      </c>
      <c r="E82" s="69" t="s">
        <v>6307</v>
      </c>
    </row>
    <row r="83" spans="1:5">
      <c r="A83" t="s">
        <v>55</v>
      </c>
      <c r="B83" t="s">
        <v>6551</v>
      </c>
      <c r="C83" t="s">
        <v>3954</v>
      </c>
      <c r="D83" s="69" t="s">
        <v>6307</v>
      </c>
      <c r="E83" s="69" t="s">
        <v>6472</v>
      </c>
    </row>
    <row r="84" spans="1:5">
      <c r="A84" t="s">
        <v>55</v>
      </c>
      <c r="B84" t="s">
        <v>6552</v>
      </c>
      <c r="C84" t="s">
        <v>3954</v>
      </c>
      <c r="D84" s="69" t="s">
        <v>6307</v>
      </c>
      <c r="E84" s="69" t="s">
        <v>6472</v>
      </c>
    </row>
    <row r="85" spans="1:5">
      <c r="A85" t="s">
        <v>55</v>
      </c>
      <c r="B85" t="s">
        <v>6553</v>
      </c>
      <c r="C85" t="s">
        <v>6554</v>
      </c>
      <c r="D85" s="69" t="s">
        <v>6307</v>
      </c>
      <c r="E85" s="69" t="s">
        <v>4944</v>
      </c>
    </row>
    <row r="86" spans="1:5">
      <c r="A86" t="s">
        <v>55</v>
      </c>
      <c r="B86" t="s">
        <v>6555</v>
      </c>
      <c r="C86" t="s">
        <v>6554</v>
      </c>
      <c r="D86" s="69" t="s">
        <v>6307</v>
      </c>
      <c r="E86" s="69" t="s">
        <v>6475</v>
      </c>
    </row>
    <row r="87" spans="1:5">
      <c r="A87" t="s">
        <v>55</v>
      </c>
      <c r="B87" t="s">
        <v>6556</v>
      </c>
      <c r="C87" t="s">
        <v>6554</v>
      </c>
      <c r="D87" s="69" t="s">
        <v>6307</v>
      </c>
      <c r="E87" s="69" t="s">
        <v>6475</v>
      </c>
    </row>
    <row r="88" spans="1:5">
      <c r="A88" t="s">
        <v>55</v>
      </c>
      <c r="B88" t="s">
        <v>6557</v>
      </c>
      <c r="C88" t="s">
        <v>6554</v>
      </c>
      <c r="D88" s="69" t="s">
        <v>6307</v>
      </c>
      <c r="E88" s="69" t="s">
        <v>6475</v>
      </c>
    </row>
    <row r="89" spans="1:5">
      <c r="A89" t="s">
        <v>55</v>
      </c>
      <c r="B89" t="s">
        <v>6558</v>
      </c>
      <c r="C89" t="s">
        <v>6554</v>
      </c>
      <c r="D89" s="69" t="s">
        <v>6307</v>
      </c>
      <c r="E89" s="69" t="s">
        <v>6472</v>
      </c>
    </row>
    <row r="90" spans="1:5">
      <c r="A90" t="s">
        <v>55</v>
      </c>
      <c r="B90" t="s">
        <v>6559</v>
      </c>
      <c r="C90" t="s">
        <v>2881</v>
      </c>
      <c r="D90" s="69" t="s">
        <v>6307</v>
      </c>
      <c r="E90" s="69" t="s">
        <v>6511</v>
      </c>
    </row>
    <row r="91" spans="1:5">
      <c r="A91" t="s">
        <v>55</v>
      </c>
      <c r="B91" t="s">
        <v>6560</v>
      </c>
      <c r="C91" t="s">
        <v>2881</v>
      </c>
      <c r="D91" s="69" t="s">
        <v>6307</v>
      </c>
      <c r="E91" s="69" t="s">
        <v>6472</v>
      </c>
    </row>
    <row r="92" spans="1:5">
      <c r="A92" t="s">
        <v>55</v>
      </c>
      <c r="B92" t="s">
        <v>6561</v>
      </c>
      <c r="C92" t="s">
        <v>2881</v>
      </c>
      <c r="D92" s="69" t="s">
        <v>6307</v>
      </c>
      <c r="E92" s="69" t="s">
        <v>6472</v>
      </c>
    </row>
    <row r="93" spans="1:5">
      <c r="A93" t="s">
        <v>55</v>
      </c>
      <c r="B93" t="s">
        <v>3951</v>
      </c>
      <c r="C93" t="s">
        <v>2881</v>
      </c>
      <c r="D93" s="69" t="s">
        <v>6307</v>
      </c>
      <c r="E93" s="69" t="s">
        <v>6307</v>
      </c>
    </row>
    <row r="94" spans="1:5">
      <c r="A94" t="s">
        <v>55</v>
      </c>
      <c r="B94" t="s">
        <v>6562</v>
      </c>
      <c r="C94" t="s">
        <v>2881</v>
      </c>
      <c r="D94" s="69" t="s">
        <v>6307</v>
      </c>
      <c r="E94" s="69" t="s">
        <v>6472</v>
      </c>
    </row>
    <row r="95" spans="1:5">
      <c r="A95" t="s">
        <v>55</v>
      </c>
      <c r="B95" t="s">
        <v>6563</v>
      </c>
      <c r="C95" t="s">
        <v>2881</v>
      </c>
      <c r="D95" s="69" t="s">
        <v>6307</v>
      </c>
      <c r="E95" s="69" t="s">
        <v>4944</v>
      </c>
    </row>
    <row r="96" spans="1:5">
      <c r="A96" t="s">
        <v>55</v>
      </c>
      <c r="B96" t="s">
        <v>6564</v>
      </c>
      <c r="C96" t="s">
        <v>2881</v>
      </c>
      <c r="D96" s="69" t="s">
        <v>6307</v>
      </c>
      <c r="E96" s="69" t="s">
        <v>6472</v>
      </c>
    </row>
    <row r="97" spans="1:5">
      <c r="A97" t="s">
        <v>55</v>
      </c>
      <c r="B97" t="s">
        <v>6565</v>
      </c>
      <c r="C97" t="s">
        <v>6566</v>
      </c>
      <c r="D97" s="69" t="s">
        <v>6307</v>
      </c>
      <c r="E97" s="69" t="s">
        <v>6472</v>
      </c>
    </row>
    <row r="98" spans="1:5">
      <c r="A98" t="s">
        <v>55</v>
      </c>
      <c r="B98" t="s">
        <v>6567</v>
      </c>
      <c r="C98" t="s">
        <v>6566</v>
      </c>
      <c r="D98" s="69" t="s">
        <v>6307</v>
      </c>
      <c r="E98" s="69" t="s">
        <v>6472</v>
      </c>
    </row>
    <row r="99" spans="1:5">
      <c r="A99" t="s">
        <v>55</v>
      </c>
      <c r="B99" t="s">
        <v>6568</v>
      </c>
      <c r="C99" t="s">
        <v>6566</v>
      </c>
      <c r="D99" s="69" t="s">
        <v>6307</v>
      </c>
      <c r="E99" s="69" t="s">
        <v>6472</v>
      </c>
    </row>
    <row r="100" spans="1:5">
      <c r="A100" t="s">
        <v>55</v>
      </c>
      <c r="B100" t="s">
        <v>6569</v>
      </c>
      <c r="C100" t="s">
        <v>6566</v>
      </c>
      <c r="D100" s="69" t="s">
        <v>6307</v>
      </c>
      <c r="E100" s="69" t="s">
        <v>4944</v>
      </c>
    </row>
    <row r="101" spans="1:5">
      <c r="A101" t="s">
        <v>55</v>
      </c>
      <c r="B101" t="s">
        <v>6570</v>
      </c>
      <c r="C101" t="s">
        <v>6571</v>
      </c>
      <c r="D101" s="69" t="s">
        <v>6307</v>
      </c>
      <c r="E101" s="69" t="s">
        <v>6307</v>
      </c>
    </row>
    <row r="102" spans="1:5">
      <c r="A102" t="s">
        <v>55</v>
      </c>
      <c r="B102" t="s">
        <v>3946</v>
      </c>
      <c r="C102" t="s">
        <v>3947</v>
      </c>
      <c r="D102" s="69" t="s">
        <v>6307</v>
      </c>
      <c r="E102" s="69" t="s">
        <v>6307</v>
      </c>
    </row>
    <row r="103" spans="1:5">
      <c r="A103" t="s">
        <v>59</v>
      </c>
      <c r="B103" t="s">
        <v>6572</v>
      </c>
      <c r="C103" t="s">
        <v>2863</v>
      </c>
      <c r="D103" s="69" t="s">
        <v>6307</v>
      </c>
      <c r="E103" s="69" t="s">
        <v>6475</v>
      </c>
    </row>
    <row r="104" spans="1:5">
      <c r="A104" t="s">
        <v>59</v>
      </c>
      <c r="B104" t="s">
        <v>6573</v>
      </c>
      <c r="C104" t="s">
        <v>2863</v>
      </c>
      <c r="D104" s="69" t="s">
        <v>6307</v>
      </c>
      <c r="E104" s="69" t="s">
        <v>6472</v>
      </c>
    </row>
    <row r="105" spans="1:5">
      <c r="A105" t="s">
        <v>59</v>
      </c>
      <c r="B105" t="s">
        <v>6574</v>
      </c>
      <c r="C105" t="s">
        <v>2863</v>
      </c>
      <c r="D105" s="69" t="s">
        <v>6307</v>
      </c>
      <c r="E105" s="69" t="s">
        <v>6472</v>
      </c>
    </row>
    <row r="106" spans="1:5">
      <c r="A106" t="s">
        <v>59</v>
      </c>
      <c r="B106" t="s">
        <v>6575</v>
      </c>
      <c r="C106" t="s">
        <v>2863</v>
      </c>
      <c r="D106" s="69" t="s">
        <v>6307</v>
      </c>
      <c r="E106" s="69" t="s">
        <v>6472</v>
      </c>
    </row>
    <row r="107" spans="1:5">
      <c r="A107" t="s">
        <v>59</v>
      </c>
      <c r="B107" t="s">
        <v>6576</v>
      </c>
      <c r="C107" t="s">
        <v>2863</v>
      </c>
      <c r="D107" s="69" t="s">
        <v>6307</v>
      </c>
      <c r="E107" s="69" t="s">
        <v>4944</v>
      </c>
    </row>
    <row r="108" spans="1:5">
      <c r="A108" t="s">
        <v>59</v>
      </c>
      <c r="B108" t="s">
        <v>6577</v>
      </c>
      <c r="C108" t="s">
        <v>2863</v>
      </c>
      <c r="D108" s="69" t="s">
        <v>6307</v>
      </c>
      <c r="E108" s="69" t="s">
        <v>6472</v>
      </c>
    </row>
    <row r="109" spans="1:5">
      <c r="A109" t="s">
        <v>59</v>
      </c>
      <c r="B109" t="s">
        <v>6578</v>
      </c>
      <c r="C109" t="s">
        <v>2863</v>
      </c>
      <c r="D109" s="69" t="s">
        <v>6307</v>
      </c>
      <c r="E109" s="69" t="s">
        <v>4944</v>
      </c>
    </row>
    <row r="110" spans="1:5">
      <c r="A110" t="s">
        <v>59</v>
      </c>
      <c r="B110" t="s">
        <v>4007</v>
      </c>
      <c r="C110" t="s">
        <v>2863</v>
      </c>
      <c r="D110" s="69" t="s">
        <v>6307</v>
      </c>
      <c r="E110" s="69" t="s">
        <v>4944</v>
      </c>
    </row>
    <row r="111" spans="1:5">
      <c r="A111" t="s">
        <v>59</v>
      </c>
      <c r="B111" t="s">
        <v>6579</v>
      </c>
      <c r="C111" t="s">
        <v>2863</v>
      </c>
      <c r="D111" s="69" t="s">
        <v>6307</v>
      </c>
      <c r="E111" s="69" t="s">
        <v>6475</v>
      </c>
    </row>
    <row r="112" spans="1:5">
      <c r="A112" t="s">
        <v>59</v>
      </c>
      <c r="B112" t="s">
        <v>6580</v>
      </c>
      <c r="C112" t="s">
        <v>2863</v>
      </c>
      <c r="D112" s="69" t="s">
        <v>6307</v>
      </c>
      <c r="E112" s="69" t="s">
        <v>6472</v>
      </c>
    </row>
    <row r="113" spans="1:5">
      <c r="A113" t="s">
        <v>59</v>
      </c>
      <c r="B113" t="s">
        <v>6581</v>
      </c>
      <c r="C113" t="s">
        <v>2863</v>
      </c>
      <c r="D113" s="69" t="s">
        <v>6307</v>
      </c>
      <c r="E113" s="69" t="s">
        <v>6472</v>
      </c>
    </row>
    <row r="114" spans="1:5">
      <c r="A114" t="s">
        <v>59</v>
      </c>
      <c r="B114" t="s">
        <v>6582</v>
      </c>
      <c r="C114" t="s">
        <v>2863</v>
      </c>
      <c r="D114" s="69" t="s">
        <v>6307</v>
      </c>
      <c r="E114" s="69" t="s">
        <v>4944</v>
      </c>
    </row>
    <row r="115" spans="1:5">
      <c r="A115" t="s">
        <v>59</v>
      </c>
      <c r="B115" t="s">
        <v>6583</v>
      </c>
      <c r="C115" t="s">
        <v>2863</v>
      </c>
      <c r="D115" s="69" t="s">
        <v>6307</v>
      </c>
      <c r="E115" s="69" t="s">
        <v>6472</v>
      </c>
    </row>
    <row r="116" spans="1:5">
      <c r="A116" t="s">
        <v>59</v>
      </c>
      <c r="B116" t="s">
        <v>6584</v>
      </c>
      <c r="C116" t="s">
        <v>2863</v>
      </c>
      <c r="D116" s="69" t="s">
        <v>6307</v>
      </c>
      <c r="E116" s="69" t="s">
        <v>6472</v>
      </c>
    </row>
    <row r="117" spans="1:5">
      <c r="A117" t="s">
        <v>59</v>
      </c>
      <c r="B117" t="s">
        <v>3962</v>
      </c>
      <c r="C117" t="s">
        <v>4014</v>
      </c>
      <c r="D117" s="69" t="s">
        <v>6307</v>
      </c>
      <c r="E117" s="69" t="s">
        <v>6475</v>
      </c>
    </row>
    <row r="118" spans="1:5">
      <c r="A118" t="s">
        <v>59</v>
      </c>
      <c r="B118" t="s">
        <v>6585</v>
      </c>
      <c r="C118" t="s">
        <v>3234</v>
      </c>
      <c r="D118" s="69" t="s">
        <v>6307</v>
      </c>
      <c r="E118" s="69" t="s">
        <v>4944</v>
      </c>
    </row>
    <row r="119" spans="1:5">
      <c r="A119" t="s">
        <v>59</v>
      </c>
      <c r="B119" t="s">
        <v>6586</v>
      </c>
      <c r="C119" t="s">
        <v>3169</v>
      </c>
      <c r="D119" s="69" t="s">
        <v>6307</v>
      </c>
      <c r="E119" s="69" t="s">
        <v>6472</v>
      </c>
    </row>
    <row r="120" spans="1:5">
      <c r="A120" t="s">
        <v>59</v>
      </c>
      <c r="B120" t="s">
        <v>6587</v>
      </c>
      <c r="C120" t="s">
        <v>6507</v>
      </c>
      <c r="D120" s="69" t="s">
        <v>6307</v>
      </c>
      <c r="E120" s="69" t="s">
        <v>6472</v>
      </c>
    </row>
    <row r="121" spans="1:5">
      <c r="A121" t="s">
        <v>59</v>
      </c>
      <c r="B121" t="s">
        <v>6588</v>
      </c>
      <c r="C121" t="s">
        <v>6507</v>
      </c>
      <c r="D121" s="69" t="s">
        <v>6307</v>
      </c>
      <c r="E121" s="69" t="s">
        <v>6472</v>
      </c>
    </row>
    <row r="122" spans="1:5">
      <c r="A122" t="s">
        <v>59</v>
      </c>
      <c r="B122" t="s">
        <v>3163</v>
      </c>
      <c r="C122" t="s">
        <v>2916</v>
      </c>
      <c r="D122" s="69" t="s">
        <v>6307</v>
      </c>
      <c r="E122" s="69" t="s">
        <v>4944</v>
      </c>
    </row>
    <row r="123" spans="1:5">
      <c r="A123" t="s">
        <v>59</v>
      </c>
      <c r="B123" t="s">
        <v>6589</v>
      </c>
      <c r="C123" t="s">
        <v>4272</v>
      </c>
      <c r="D123" s="69" t="s">
        <v>6307</v>
      </c>
      <c r="E123" s="69" t="s">
        <v>6472</v>
      </c>
    </row>
    <row r="124" spans="1:5">
      <c r="A124" t="s">
        <v>59</v>
      </c>
      <c r="B124" t="s">
        <v>6590</v>
      </c>
      <c r="C124" t="s">
        <v>6591</v>
      </c>
      <c r="D124" s="69" t="s">
        <v>6307</v>
      </c>
      <c r="E124" s="69" t="s">
        <v>4944</v>
      </c>
    </row>
    <row r="125" spans="1:5">
      <c r="A125" t="s">
        <v>59</v>
      </c>
      <c r="B125" t="s">
        <v>6592</v>
      </c>
      <c r="C125" t="s">
        <v>3231</v>
      </c>
      <c r="D125" s="69" t="s">
        <v>6307</v>
      </c>
      <c r="E125" s="69" t="s">
        <v>4944</v>
      </c>
    </row>
    <row r="126" spans="1:5">
      <c r="A126" t="s">
        <v>70</v>
      </c>
      <c r="B126" t="s">
        <v>6593</v>
      </c>
      <c r="C126" t="s">
        <v>2863</v>
      </c>
      <c r="D126" s="69" t="s">
        <v>6307</v>
      </c>
      <c r="E126" s="69" t="s">
        <v>6307</v>
      </c>
    </row>
    <row r="127" spans="1:5">
      <c r="A127" t="s">
        <v>70</v>
      </c>
      <c r="B127" t="s">
        <v>6594</v>
      </c>
      <c r="C127" t="s">
        <v>2863</v>
      </c>
      <c r="D127" s="69" t="s">
        <v>6307</v>
      </c>
      <c r="E127" s="69" t="s">
        <v>6307</v>
      </c>
    </row>
    <row r="128" spans="1:5">
      <c r="A128" t="s">
        <v>70</v>
      </c>
      <c r="B128" t="s">
        <v>6595</v>
      </c>
      <c r="C128" t="s">
        <v>2863</v>
      </c>
      <c r="D128" s="69" t="s">
        <v>6307</v>
      </c>
      <c r="E128" s="69" t="s">
        <v>4944</v>
      </c>
    </row>
    <row r="129" spans="1:5">
      <c r="A129" t="s">
        <v>70</v>
      </c>
      <c r="B129" t="s">
        <v>6596</v>
      </c>
      <c r="C129" t="s">
        <v>2863</v>
      </c>
      <c r="D129" s="69" t="s">
        <v>6307</v>
      </c>
      <c r="E129" s="69" t="s">
        <v>6475</v>
      </c>
    </row>
    <row r="130" spans="1:5">
      <c r="A130" t="s">
        <v>70</v>
      </c>
      <c r="B130" t="s">
        <v>6597</v>
      </c>
      <c r="C130" t="s">
        <v>2863</v>
      </c>
      <c r="D130" s="69" t="s">
        <v>6307</v>
      </c>
      <c r="E130" s="69" t="s">
        <v>6307</v>
      </c>
    </row>
    <row r="131" spans="1:5">
      <c r="A131" t="s">
        <v>70</v>
      </c>
      <c r="B131" t="s">
        <v>2908</v>
      </c>
      <c r="C131" t="s">
        <v>2863</v>
      </c>
      <c r="D131" s="69" t="s">
        <v>6307</v>
      </c>
      <c r="E131" s="69" t="s">
        <v>6472</v>
      </c>
    </row>
    <row r="132" spans="1:5">
      <c r="A132" t="s">
        <v>70</v>
      </c>
      <c r="B132" t="s">
        <v>6598</v>
      </c>
      <c r="C132" t="s">
        <v>2863</v>
      </c>
      <c r="D132" s="69" t="s">
        <v>6307</v>
      </c>
      <c r="E132" s="69" t="s">
        <v>6472</v>
      </c>
    </row>
    <row r="133" spans="1:5">
      <c r="A133" t="s">
        <v>70</v>
      </c>
      <c r="B133" t="s">
        <v>6599</v>
      </c>
      <c r="C133" t="s">
        <v>2863</v>
      </c>
      <c r="D133" s="69" t="s">
        <v>6307</v>
      </c>
      <c r="E133" s="69" t="s">
        <v>6475</v>
      </c>
    </row>
    <row r="134" spans="1:5">
      <c r="A134" t="s">
        <v>70</v>
      </c>
      <c r="B134" t="s">
        <v>6600</v>
      </c>
      <c r="C134" t="s">
        <v>2863</v>
      </c>
      <c r="D134" s="69" t="s">
        <v>6307</v>
      </c>
      <c r="E134" s="69" t="s">
        <v>4944</v>
      </c>
    </row>
    <row r="135" spans="1:5">
      <c r="A135" t="s">
        <v>70</v>
      </c>
      <c r="B135" t="s">
        <v>6601</v>
      </c>
      <c r="C135" t="s">
        <v>2863</v>
      </c>
      <c r="D135" s="69" t="s">
        <v>6307</v>
      </c>
      <c r="E135" s="69" t="s">
        <v>6307</v>
      </c>
    </row>
    <row r="136" spans="1:5">
      <c r="A136" t="s">
        <v>70</v>
      </c>
      <c r="B136" t="s">
        <v>6602</v>
      </c>
      <c r="C136" t="s">
        <v>2863</v>
      </c>
      <c r="D136" s="69" t="s">
        <v>6307</v>
      </c>
      <c r="E136" s="69" t="s">
        <v>6307</v>
      </c>
    </row>
    <row r="137" spans="1:5">
      <c r="A137" t="s">
        <v>70</v>
      </c>
      <c r="B137" t="s">
        <v>6603</v>
      </c>
      <c r="C137" t="s">
        <v>2863</v>
      </c>
      <c r="D137" s="69" t="s">
        <v>6307</v>
      </c>
      <c r="E137" s="69" t="s">
        <v>6472</v>
      </c>
    </row>
    <row r="138" spans="1:5">
      <c r="A138" t="s">
        <v>70</v>
      </c>
      <c r="B138" t="s">
        <v>6604</v>
      </c>
      <c r="C138" t="s">
        <v>2863</v>
      </c>
      <c r="D138" s="69" t="s">
        <v>6307</v>
      </c>
      <c r="E138" s="69" t="s">
        <v>6472</v>
      </c>
    </row>
    <row r="139" spans="1:5">
      <c r="A139" t="s">
        <v>70</v>
      </c>
      <c r="B139" t="s">
        <v>6605</v>
      </c>
      <c r="C139" t="s">
        <v>2863</v>
      </c>
      <c r="D139" s="69" t="s">
        <v>6307</v>
      </c>
      <c r="E139" s="69" t="s">
        <v>6472</v>
      </c>
    </row>
    <row r="140" spans="1:5">
      <c r="A140" t="s">
        <v>70</v>
      </c>
      <c r="B140" t="s">
        <v>6606</v>
      </c>
      <c r="C140" t="s">
        <v>2863</v>
      </c>
      <c r="D140" s="69" t="s">
        <v>6373</v>
      </c>
      <c r="E140" s="69" t="s">
        <v>6472</v>
      </c>
    </row>
    <row r="141" spans="1:5">
      <c r="A141" t="s">
        <v>70</v>
      </c>
      <c r="B141" t="s">
        <v>4077</v>
      </c>
      <c r="C141" t="s">
        <v>2863</v>
      </c>
      <c r="D141" s="69" t="s">
        <v>6307</v>
      </c>
      <c r="E141" s="69" t="s">
        <v>4944</v>
      </c>
    </row>
    <row r="142" spans="1:5">
      <c r="A142" t="s">
        <v>70</v>
      </c>
      <c r="B142" t="s">
        <v>6607</v>
      </c>
      <c r="C142" t="s">
        <v>2863</v>
      </c>
      <c r="D142" s="69" t="s">
        <v>6307</v>
      </c>
      <c r="E142" s="69" t="s">
        <v>6472</v>
      </c>
    </row>
    <row r="143" spans="1:5">
      <c r="A143" t="s">
        <v>70</v>
      </c>
      <c r="B143" t="s">
        <v>6608</v>
      </c>
      <c r="C143" t="s">
        <v>2863</v>
      </c>
      <c r="D143" s="69" t="s">
        <v>6307</v>
      </c>
      <c r="E143" s="69" t="s">
        <v>6475</v>
      </c>
    </row>
    <row r="144" spans="1:5">
      <c r="A144" t="s">
        <v>70</v>
      </c>
      <c r="B144" t="s">
        <v>6609</v>
      </c>
      <c r="C144" t="s">
        <v>2863</v>
      </c>
      <c r="D144" s="69" t="s">
        <v>6307</v>
      </c>
      <c r="E144" s="69" t="s">
        <v>4944</v>
      </c>
    </row>
    <row r="145" spans="1:5">
      <c r="A145" t="s">
        <v>70</v>
      </c>
      <c r="B145" t="s">
        <v>6610</v>
      </c>
      <c r="C145" t="s">
        <v>2863</v>
      </c>
      <c r="D145" s="69" t="s">
        <v>6307</v>
      </c>
      <c r="E145" s="69" t="s">
        <v>6307</v>
      </c>
    </row>
    <row r="146" spans="1:5">
      <c r="A146" t="s">
        <v>70</v>
      </c>
      <c r="B146" t="s">
        <v>6611</v>
      </c>
      <c r="C146" t="s">
        <v>2863</v>
      </c>
      <c r="D146" s="69" t="s">
        <v>6307</v>
      </c>
      <c r="E146" s="69" t="s">
        <v>6472</v>
      </c>
    </row>
    <row r="147" spans="1:5">
      <c r="A147" t="s">
        <v>70</v>
      </c>
      <c r="B147" t="s">
        <v>6612</v>
      </c>
      <c r="C147" t="s">
        <v>2863</v>
      </c>
      <c r="D147" s="69" t="s">
        <v>6307</v>
      </c>
      <c r="E147" s="69" t="s">
        <v>4944</v>
      </c>
    </row>
    <row r="148" spans="1:5">
      <c r="A148" t="s">
        <v>70</v>
      </c>
      <c r="B148" t="s">
        <v>6613</v>
      </c>
      <c r="C148" t="s">
        <v>2863</v>
      </c>
      <c r="D148" s="69" t="s">
        <v>6307</v>
      </c>
      <c r="E148" s="69" t="s">
        <v>6472</v>
      </c>
    </row>
    <row r="149" spans="1:5">
      <c r="A149" t="s">
        <v>70</v>
      </c>
      <c r="B149" t="s">
        <v>6614</v>
      </c>
      <c r="C149" t="s">
        <v>6615</v>
      </c>
      <c r="D149" s="69" t="s">
        <v>6307</v>
      </c>
      <c r="E149" s="69" t="s">
        <v>6472</v>
      </c>
    </row>
    <row r="150" spans="1:5">
      <c r="A150" t="s">
        <v>70</v>
      </c>
      <c r="B150" t="s">
        <v>6616</v>
      </c>
      <c r="C150" t="s">
        <v>6615</v>
      </c>
      <c r="D150" s="69" t="s">
        <v>6307</v>
      </c>
      <c r="E150" s="69" t="s">
        <v>6475</v>
      </c>
    </row>
    <row r="151" spans="1:5">
      <c r="A151" t="s">
        <v>70</v>
      </c>
      <c r="B151" t="s">
        <v>6617</v>
      </c>
      <c r="C151" t="s">
        <v>6615</v>
      </c>
      <c r="D151" s="69" t="s">
        <v>6307</v>
      </c>
      <c r="E151" s="69" t="s">
        <v>6475</v>
      </c>
    </row>
    <row r="152" spans="1:5">
      <c r="A152" t="s">
        <v>70</v>
      </c>
      <c r="B152" t="s">
        <v>6618</v>
      </c>
      <c r="C152" t="s">
        <v>6619</v>
      </c>
      <c r="D152" s="69" t="s">
        <v>6307</v>
      </c>
      <c r="E152" s="69" t="s">
        <v>6307</v>
      </c>
    </row>
    <row r="153" spans="1:5">
      <c r="A153" t="s">
        <v>70</v>
      </c>
      <c r="B153" t="s">
        <v>6620</v>
      </c>
      <c r="C153" t="s">
        <v>6619</v>
      </c>
      <c r="D153" s="69" t="s">
        <v>6307</v>
      </c>
      <c r="E153" s="69" t="s">
        <v>6472</v>
      </c>
    </row>
    <row r="154" spans="1:5">
      <c r="A154" t="s">
        <v>70</v>
      </c>
      <c r="B154" t="s">
        <v>6621</v>
      </c>
      <c r="C154" t="s">
        <v>6619</v>
      </c>
      <c r="D154" s="69" t="s">
        <v>6307</v>
      </c>
      <c r="E154" s="69" t="s">
        <v>4944</v>
      </c>
    </row>
    <row r="155" spans="1:5">
      <c r="A155" t="s">
        <v>70</v>
      </c>
      <c r="B155" t="s">
        <v>6622</v>
      </c>
      <c r="C155" t="s">
        <v>6619</v>
      </c>
      <c r="D155" s="69" t="s">
        <v>6307</v>
      </c>
      <c r="E155" s="69" t="s">
        <v>6475</v>
      </c>
    </row>
    <row r="156" spans="1:5">
      <c r="A156" t="s">
        <v>70</v>
      </c>
      <c r="B156" t="s">
        <v>6623</v>
      </c>
      <c r="C156" t="s">
        <v>6619</v>
      </c>
      <c r="D156" s="69" t="s">
        <v>6307</v>
      </c>
      <c r="E156" s="69" t="s">
        <v>4944</v>
      </c>
    </row>
    <row r="157" spans="1:5">
      <c r="A157" t="s">
        <v>70</v>
      </c>
      <c r="B157" t="s">
        <v>6624</v>
      </c>
      <c r="C157" t="s">
        <v>6619</v>
      </c>
      <c r="D157" s="69" t="s">
        <v>6307</v>
      </c>
      <c r="E157" s="69" t="s">
        <v>4944</v>
      </c>
    </row>
    <row r="158" spans="1:5">
      <c r="A158" t="s">
        <v>70</v>
      </c>
      <c r="B158" t="s">
        <v>6625</v>
      </c>
      <c r="C158" t="s">
        <v>6626</v>
      </c>
      <c r="D158" s="69" t="s">
        <v>6307</v>
      </c>
      <c r="E158" s="69" t="s">
        <v>6472</v>
      </c>
    </row>
    <row r="159" spans="1:5">
      <c r="A159" t="s">
        <v>70</v>
      </c>
      <c r="B159" t="s">
        <v>6627</v>
      </c>
      <c r="C159" t="s">
        <v>6626</v>
      </c>
      <c r="D159" s="69" t="s">
        <v>6307</v>
      </c>
      <c r="E159" s="69" t="s">
        <v>6307</v>
      </c>
    </row>
    <row r="160" spans="1:5">
      <c r="A160" t="s">
        <v>70</v>
      </c>
      <c r="B160" t="s">
        <v>6628</v>
      </c>
      <c r="C160" t="s">
        <v>3058</v>
      </c>
      <c r="D160" s="69" t="s">
        <v>6307</v>
      </c>
      <c r="E160" s="69" t="s">
        <v>6472</v>
      </c>
    </row>
    <row r="161" spans="1:5">
      <c r="A161" t="s">
        <v>70</v>
      </c>
      <c r="B161" t="s">
        <v>6629</v>
      </c>
      <c r="C161" t="s">
        <v>3058</v>
      </c>
      <c r="D161" s="69" t="s">
        <v>6307</v>
      </c>
      <c r="E161" s="69" t="s">
        <v>6475</v>
      </c>
    </row>
    <row r="162" spans="1:5">
      <c r="A162" t="s">
        <v>70</v>
      </c>
      <c r="B162" t="s">
        <v>6630</v>
      </c>
      <c r="C162" t="s">
        <v>6631</v>
      </c>
      <c r="D162" s="69" t="s">
        <v>6307</v>
      </c>
      <c r="E162" s="69" t="s">
        <v>6475</v>
      </c>
    </row>
    <row r="163" spans="1:5">
      <c r="A163" t="s">
        <v>70</v>
      </c>
      <c r="B163" t="s">
        <v>6632</v>
      </c>
      <c r="C163" t="s">
        <v>6631</v>
      </c>
      <c r="D163" s="69" t="s">
        <v>6307</v>
      </c>
      <c r="E163" s="69" t="s">
        <v>6521</v>
      </c>
    </row>
    <row r="164" spans="1:5">
      <c r="A164" t="s">
        <v>70</v>
      </c>
      <c r="B164" t="s">
        <v>6633</v>
      </c>
      <c r="C164" t="s">
        <v>6631</v>
      </c>
      <c r="D164" s="69" t="s">
        <v>6307</v>
      </c>
      <c r="E164" s="69" t="s">
        <v>4944</v>
      </c>
    </row>
    <row r="165" spans="1:5">
      <c r="A165" t="s">
        <v>70</v>
      </c>
      <c r="B165" t="s">
        <v>6634</v>
      </c>
      <c r="C165" t="s">
        <v>6631</v>
      </c>
      <c r="D165" s="69" t="s">
        <v>6307</v>
      </c>
      <c r="E165" s="69" t="s">
        <v>6475</v>
      </c>
    </row>
    <row r="166" spans="1:5">
      <c r="A166" t="s">
        <v>70</v>
      </c>
      <c r="B166" t="s">
        <v>3171</v>
      </c>
      <c r="C166" t="s">
        <v>6631</v>
      </c>
      <c r="D166" s="69" t="s">
        <v>6307</v>
      </c>
      <c r="E166" s="69" t="s">
        <v>6472</v>
      </c>
    </row>
    <row r="167" spans="1:5">
      <c r="A167" t="s">
        <v>70</v>
      </c>
      <c r="B167" t="s">
        <v>6635</v>
      </c>
      <c r="C167" t="s">
        <v>6636</v>
      </c>
      <c r="D167" s="69" t="s">
        <v>6307</v>
      </c>
      <c r="E167" s="69" t="s">
        <v>6472</v>
      </c>
    </row>
    <row r="168" spans="1:5">
      <c r="A168" t="s">
        <v>70</v>
      </c>
      <c r="B168" t="s">
        <v>6637</v>
      </c>
      <c r="C168" t="s">
        <v>6636</v>
      </c>
      <c r="D168" s="69" t="s">
        <v>6307</v>
      </c>
      <c r="E168" s="69" t="s">
        <v>6472</v>
      </c>
    </row>
    <row r="169" spans="1:5">
      <c r="A169" t="s">
        <v>70</v>
      </c>
      <c r="B169" t="s">
        <v>6638</v>
      </c>
      <c r="C169" t="s">
        <v>6636</v>
      </c>
      <c r="D169" s="69" t="s">
        <v>6307</v>
      </c>
      <c r="E169" s="69" t="s">
        <v>6307</v>
      </c>
    </row>
    <row r="170" spans="1:5">
      <c r="A170" t="s">
        <v>70</v>
      </c>
      <c r="B170" t="s">
        <v>6639</v>
      </c>
      <c r="C170" t="s">
        <v>6640</v>
      </c>
      <c r="D170" s="69" t="s">
        <v>6307</v>
      </c>
      <c r="E170" s="69" t="s">
        <v>6472</v>
      </c>
    </row>
    <row r="171" spans="1:5">
      <c r="A171" t="s">
        <v>70</v>
      </c>
      <c r="B171" t="s">
        <v>6641</v>
      </c>
      <c r="C171" t="s">
        <v>6642</v>
      </c>
      <c r="D171" s="69" t="s">
        <v>6307</v>
      </c>
      <c r="E171" s="69" t="s">
        <v>6307</v>
      </c>
    </row>
    <row r="172" spans="1:5">
      <c r="A172" t="s">
        <v>70</v>
      </c>
      <c r="B172" t="s">
        <v>6643</v>
      </c>
      <c r="C172" t="s">
        <v>6642</v>
      </c>
      <c r="D172" s="69" t="s">
        <v>6307</v>
      </c>
      <c r="E172" s="69" t="s">
        <v>6472</v>
      </c>
    </row>
    <row r="173" spans="1:5">
      <c r="A173" t="s">
        <v>70</v>
      </c>
      <c r="B173" t="s">
        <v>6644</v>
      </c>
      <c r="C173" t="s">
        <v>6645</v>
      </c>
      <c r="D173" s="69" t="s">
        <v>6307</v>
      </c>
      <c r="E173" s="69" t="s">
        <v>6472</v>
      </c>
    </row>
    <row r="174" spans="1:5">
      <c r="A174" t="s">
        <v>70</v>
      </c>
      <c r="B174" t="s">
        <v>6646</v>
      </c>
      <c r="C174" t="s">
        <v>4075</v>
      </c>
      <c r="D174" s="69" t="s">
        <v>6307</v>
      </c>
      <c r="E174" s="69" t="s">
        <v>6472</v>
      </c>
    </row>
    <row r="175" spans="1:5">
      <c r="A175" t="s">
        <v>70</v>
      </c>
      <c r="B175" t="s">
        <v>6647</v>
      </c>
      <c r="C175" t="s">
        <v>4075</v>
      </c>
      <c r="D175" s="69" t="s">
        <v>6307</v>
      </c>
      <c r="E175" s="69" t="s">
        <v>6475</v>
      </c>
    </row>
    <row r="176" spans="1:5">
      <c r="A176" t="s">
        <v>70</v>
      </c>
      <c r="B176" t="s">
        <v>6648</v>
      </c>
      <c r="C176" t="s">
        <v>4075</v>
      </c>
      <c r="D176" s="69" t="s">
        <v>6307</v>
      </c>
      <c r="E176" s="69" t="s">
        <v>6307</v>
      </c>
    </row>
    <row r="177" spans="1:5">
      <c r="A177" t="s">
        <v>70</v>
      </c>
      <c r="B177" t="s">
        <v>6649</v>
      </c>
      <c r="C177" t="s">
        <v>4075</v>
      </c>
      <c r="D177" s="69" t="s">
        <v>6307</v>
      </c>
      <c r="E177" s="69" t="s">
        <v>6472</v>
      </c>
    </row>
    <row r="178" spans="1:5">
      <c r="A178" t="s">
        <v>70</v>
      </c>
      <c r="B178" t="s">
        <v>6650</v>
      </c>
      <c r="C178" t="s">
        <v>6651</v>
      </c>
      <c r="D178" s="69" t="s">
        <v>6307</v>
      </c>
      <c r="E178" s="69" t="s">
        <v>6521</v>
      </c>
    </row>
    <row r="179" spans="1:5">
      <c r="A179" t="s">
        <v>70</v>
      </c>
      <c r="B179" t="s">
        <v>2906</v>
      </c>
      <c r="C179" t="s">
        <v>2907</v>
      </c>
      <c r="D179" s="69" t="s">
        <v>6307</v>
      </c>
      <c r="E179" s="69" t="s">
        <v>6472</v>
      </c>
    </row>
    <row r="180" spans="1:5">
      <c r="A180" t="s">
        <v>70</v>
      </c>
      <c r="B180" t="s">
        <v>6652</v>
      </c>
      <c r="C180" t="s">
        <v>2907</v>
      </c>
      <c r="D180" s="69" t="s">
        <v>6307</v>
      </c>
      <c r="E180" s="69" t="s">
        <v>6475</v>
      </c>
    </row>
    <row r="181" spans="1:5">
      <c r="A181" t="s">
        <v>70</v>
      </c>
      <c r="B181" t="s">
        <v>6653</v>
      </c>
      <c r="C181" t="s">
        <v>2907</v>
      </c>
      <c r="D181" s="69" t="s">
        <v>6307</v>
      </c>
      <c r="E181" s="69" t="s">
        <v>6475</v>
      </c>
    </row>
    <row r="182" spans="1:5">
      <c r="A182" t="s">
        <v>70</v>
      </c>
      <c r="B182" t="s">
        <v>6654</v>
      </c>
      <c r="C182" t="s">
        <v>2907</v>
      </c>
      <c r="D182" s="69" t="s">
        <v>6307</v>
      </c>
      <c r="E182" s="69" t="s">
        <v>4944</v>
      </c>
    </row>
    <row r="183" spans="1:5">
      <c r="A183" t="s">
        <v>70</v>
      </c>
      <c r="B183" t="s">
        <v>6655</v>
      </c>
      <c r="C183" t="s">
        <v>2907</v>
      </c>
      <c r="D183" s="69" t="s">
        <v>6307</v>
      </c>
      <c r="E183" s="69" t="s">
        <v>6472</v>
      </c>
    </row>
    <row r="184" spans="1:5">
      <c r="A184" t="s">
        <v>70</v>
      </c>
      <c r="B184" t="s">
        <v>6656</v>
      </c>
      <c r="C184" t="s">
        <v>2907</v>
      </c>
      <c r="D184" s="69" t="s">
        <v>6307</v>
      </c>
      <c r="E184" s="69" t="s">
        <v>6472</v>
      </c>
    </row>
    <row r="185" spans="1:5">
      <c r="A185" t="s">
        <v>70</v>
      </c>
      <c r="B185" t="s">
        <v>6657</v>
      </c>
      <c r="C185" t="s">
        <v>2907</v>
      </c>
      <c r="D185" s="69" t="s">
        <v>6307</v>
      </c>
      <c r="E185" s="69" t="s">
        <v>6307</v>
      </c>
    </row>
    <row r="186" spans="1:5">
      <c r="A186" t="s">
        <v>70</v>
      </c>
      <c r="B186" t="s">
        <v>6658</v>
      </c>
      <c r="C186" t="s">
        <v>6659</v>
      </c>
      <c r="D186" s="69" t="s">
        <v>6307</v>
      </c>
      <c r="E186" s="69" t="s">
        <v>6472</v>
      </c>
    </row>
    <row r="187" spans="1:5">
      <c r="A187" t="s">
        <v>70</v>
      </c>
      <c r="B187" t="s">
        <v>6660</v>
      </c>
      <c r="C187" t="s">
        <v>6661</v>
      </c>
      <c r="D187" s="69" t="s">
        <v>6307</v>
      </c>
      <c r="E187" s="69" t="s">
        <v>6472</v>
      </c>
    </row>
    <row r="188" spans="1:5">
      <c r="A188" t="s">
        <v>70</v>
      </c>
      <c r="B188" t="s">
        <v>6662</v>
      </c>
      <c r="C188" t="s">
        <v>6661</v>
      </c>
      <c r="D188" s="69" t="s">
        <v>6307</v>
      </c>
      <c r="E188" s="69" t="s">
        <v>4944</v>
      </c>
    </row>
    <row r="189" spans="1:5">
      <c r="A189" t="s">
        <v>70</v>
      </c>
      <c r="B189" t="s">
        <v>6663</v>
      </c>
      <c r="C189" t="s">
        <v>6661</v>
      </c>
      <c r="D189" s="69" t="s">
        <v>6307</v>
      </c>
      <c r="E189" s="69" t="s">
        <v>4944</v>
      </c>
    </row>
    <row r="190" spans="1:5">
      <c r="A190" t="s">
        <v>70</v>
      </c>
      <c r="B190" t="s">
        <v>6664</v>
      </c>
      <c r="C190" t="s">
        <v>6661</v>
      </c>
      <c r="D190" s="69" t="s">
        <v>6307</v>
      </c>
      <c r="E190" s="69" t="s">
        <v>6472</v>
      </c>
    </row>
    <row r="191" spans="1:5">
      <c r="A191" t="s">
        <v>70</v>
      </c>
      <c r="B191" t="s">
        <v>6665</v>
      </c>
      <c r="C191" t="s">
        <v>4080</v>
      </c>
      <c r="D191" s="69" t="s">
        <v>6307</v>
      </c>
      <c r="E191" s="69" t="s">
        <v>6472</v>
      </c>
    </row>
    <row r="192" spans="1:5">
      <c r="A192" t="s">
        <v>70</v>
      </c>
      <c r="B192" t="s">
        <v>6666</v>
      </c>
      <c r="C192" t="s">
        <v>4080</v>
      </c>
      <c r="D192" s="69" t="s">
        <v>6307</v>
      </c>
      <c r="E192" s="69" t="s">
        <v>6472</v>
      </c>
    </row>
    <row r="193" spans="1:5">
      <c r="A193" t="s">
        <v>70</v>
      </c>
      <c r="B193" t="s">
        <v>6667</v>
      </c>
      <c r="C193" t="s">
        <v>4080</v>
      </c>
      <c r="D193" s="69" t="s">
        <v>6307</v>
      </c>
      <c r="E193" s="69" t="s">
        <v>6307</v>
      </c>
    </row>
    <row r="194" spans="1:5">
      <c r="A194" t="s">
        <v>70</v>
      </c>
      <c r="B194" t="s">
        <v>6668</v>
      </c>
      <c r="C194" t="s">
        <v>4080</v>
      </c>
      <c r="D194" s="69" t="s">
        <v>6307</v>
      </c>
      <c r="E194" s="69" t="s">
        <v>6472</v>
      </c>
    </row>
    <row r="195" spans="1:5">
      <c r="A195" t="s">
        <v>70</v>
      </c>
      <c r="B195" t="s">
        <v>4079</v>
      </c>
      <c r="C195" t="s">
        <v>4080</v>
      </c>
      <c r="D195" s="69" t="s">
        <v>6307</v>
      </c>
      <c r="E195" s="69" t="s">
        <v>6472</v>
      </c>
    </row>
    <row r="196" spans="1:5">
      <c r="A196" t="s">
        <v>70</v>
      </c>
      <c r="B196" t="s">
        <v>6669</v>
      </c>
      <c r="C196" t="s">
        <v>6670</v>
      </c>
      <c r="D196" s="69" t="s">
        <v>6307</v>
      </c>
      <c r="E196" s="69" t="s">
        <v>4944</v>
      </c>
    </row>
    <row r="197" spans="1:5">
      <c r="A197" t="s">
        <v>70</v>
      </c>
      <c r="B197" t="s">
        <v>6671</v>
      </c>
      <c r="C197" t="s">
        <v>6670</v>
      </c>
      <c r="D197" s="69" t="s">
        <v>6307</v>
      </c>
      <c r="E197" s="69" t="s">
        <v>6307</v>
      </c>
    </row>
    <row r="198" spans="1:5">
      <c r="A198" t="s">
        <v>70</v>
      </c>
      <c r="B198" t="s">
        <v>6672</v>
      </c>
      <c r="C198" t="s">
        <v>6670</v>
      </c>
      <c r="D198" s="69" t="s">
        <v>6307</v>
      </c>
      <c r="E198" s="69" t="s">
        <v>6307</v>
      </c>
    </row>
    <row r="199" spans="1:5">
      <c r="A199" t="s">
        <v>106</v>
      </c>
      <c r="B199" t="s">
        <v>6673</v>
      </c>
      <c r="C199" t="s">
        <v>2863</v>
      </c>
      <c r="D199" s="69" t="s">
        <v>6307</v>
      </c>
      <c r="E199" s="69" t="s">
        <v>6472</v>
      </c>
    </row>
    <row r="200" spans="1:5">
      <c r="A200" t="s">
        <v>106</v>
      </c>
      <c r="B200" t="s">
        <v>6674</v>
      </c>
      <c r="C200" t="s">
        <v>2863</v>
      </c>
      <c r="D200" s="69" t="s">
        <v>6307</v>
      </c>
      <c r="E200" s="69" t="s">
        <v>6307</v>
      </c>
    </row>
    <row r="201" spans="1:5">
      <c r="A201" t="s">
        <v>106</v>
      </c>
      <c r="B201" t="s">
        <v>6675</v>
      </c>
      <c r="C201" t="s">
        <v>2863</v>
      </c>
      <c r="D201" s="69" t="s">
        <v>6307</v>
      </c>
      <c r="E201" s="69" t="s">
        <v>6475</v>
      </c>
    </row>
    <row r="202" spans="1:5">
      <c r="A202" t="s">
        <v>106</v>
      </c>
      <c r="B202" t="s">
        <v>6676</v>
      </c>
      <c r="C202" t="s">
        <v>2863</v>
      </c>
      <c r="D202" s="69" t="s">
        <v>6307</v>
      </c>
      <c r="E202" s="69" t="s">
        <v>4944</v>
      </c>
    </row>
    <row r="203" spans="1:5">
      <c r="A203" t="s">
        <v>106</v>
      </c>
      <c r="B203" t="s">
        <v>6677</v>
      </c>
      <c r="C203" t="s">
        <v>2863</v>
      </c>
      <c r="D203" s="69" t="s">
        <v>6307</v>
      </c>
      <c r="E203" s="69" t="s">
        <v>4944</v>
      </c>
    </row>
    <row r="204" spans="1:5">
      <c r="A204" t="s">
        <v>106</v>
      </c>
      <c r="B204" t="s">
        <v>6678</v>
      </c>
      <c r="C204" t="s">
        <v>2863</v>
      </c>
      <c r="D204" s="69" t="s">
        <v>6307</v>
      </c>
      <c r="E204" s="69" t="s">
        <v>6472</v>
      </c>
    </row>
    <row r="205" spans="1:5">
      <c r="A205" t="s">
        <v>106</v>
      </c>
      <c r="B205" t="s">
        <v>6679</v>
      </c>
      <c r="C205" t="s">
        <v>2863</v>
      </c>
      <c r="D205" s="69" t="s">
        <v>6307</v>
      </c>
      <c r="E205" s="69" t="s">
        <v>4944</v>
      </c>
    </row>
    <row r="206" spans="1:5">
      <c r="A206" t="s">
        <v>106</v>
      </c>
      <c r="B206" t="s">
        <v>6680</v>
      </c>
      <c r="C206" t="s">
        <v>2863</v>
      </c>
      <c r="D206" s="69" t="s">
        <v>6307</v>
      </c>
      <c r="E206" s="69" t="s">
        <v>4944</v>
      </c>
    </row>
    <row r="207" spans="1:5">
      <c r="A207" t="s">
        <v>106</v>
      </c>
      <c r="B207" t="s">
        <v>6681</v>
      </c>
      <c r="C207" t="s">
        <v>2863</v>
      </c>
      <c r="D207" s="69" t="s">
        <v>6307</v>
      </c>
      <c r="E207" s="69" t="s">
        <v>6472</v>
      </c>
    </row>
    <row r="208" spans="1:5">
      <c r="A208" t="s">
        <v>106</v>
      </c>
      <c r="B208" t="s">
        <v>6682</v>
      </c>
      <c r="C208" t="s">
        <v>2863</v>
      </c>
      <c r="D208" s="69" t="s">
        <v>6307</v>
      </c>
      <c r="E208" s="69" t="s">
        <v>4944</v>
      </c>
    </row>
    <row r="209" spans="1:5">
      <c r="A209" t="s">
        <v>106</v>
      </c>
      <c r="B209" t="s">
        <v>6683</v>
      </c>
      <c r="C209" t="s">
        <v>2863</v>
      </c>
      <c r="D209" s="69" t="s">
        <v>6307</v>
      </c>
      <c r="E209" s="69" t="s">
        <v>6472</v>
      </c>
    </row>
    <row r="210" spans="1:5">
      <c r="A210" t="s">
        <v>106</v>
      </c>
      <c r="B210" t="s">
        <v>6684</v>
      </c>
      <c r="C210" t="s">
        <v>2863</v>
      </c>
      <c r="D210" s="69" t="s">
        <v>6307</v>
      </c>
      <c r="E210" s="69" t="s">
        <v>6472</v>
      </c>
    </row>
    <row r="211" spans="1:5">
      <c r="A211" t="s">
        <v>106</v>
      </c>
      <c r="B211" t="s">
        <v>6685</v>
      </c>
      <c r="C211" t="s">
        <v>2863</v>
      </c>
      <c r="D211" s="69" t="s">
        <v>6307</v>
      </c>
      <c r="E211" s="69" t="s">
        <v>4944</v>
      </c>
    </row>
    <row r="212" spans="1:5">
      <c r="A212" t="s">
        <v>106</v>
      </c>
      <c r="B212" t="s">
        <v>6686</v>
      </c>
      <c r="C212" t="s">
        <v>2863</v>
      </c>
      <c r="D212" s="69" t="s">
        <v>6307</v>
      </c>
      <c r="E212" s="69" t="s">
        <v>6307</v>
      </c>
    </row>
    <row r="213" spans="1:5">
      <c r="A213" t="s">
        <v>106</v>
      </c>
      <c r="B213" t="s">
        <v>6687</v>
      </c>
      <c r="C213" t="s">
        <v>2863</v>
      </c>
      <c r="D213" s="69" t="s">
        <v>6307</v>
      </c>
      <c r="E213" s="69" t="s">
        <v>6472</v>
      </c>
    </row>
    <row r="214" spans="1:5">
      <c r="A214" t="s">
        <v>106</v>
      </c>
      <c r="B214" t="s">
        <v>6688</v>
      </c>
      <c r="C214" t="s">
        <v>2863</v>
      </c>
      <c r="D214" s="69" t="s">
        <v>6307</v>
      </c>
      <c r="E214" s="69" t="s">
        <v>6472</v>
      </c>
    </row>
    <row r="215" spans="1:5">
      <c r="A215" t="s">
        <v>106</v>
      </c>
      <c r="B215" t="s">
        <v>6689</v>
      </c>
      <c r="C215" t="s">
        <v>2863</v>
      </c>
      <c r="D215" s="69" t="s">
        <v>6307</v>
      </c>
      <c r="E215" s="69" t="s">
        <v>6472</v>
      </c>
    </row>
    <row r="216" spans="1:5">
      <c r="A216" t="s">
        <v>106</v>
      </c>
      <c r="B216" t="s">
        <v>6690</v>
      </c>
      <c r="C216" t="s">
        <v>2863</v>
      </c>
      <c r="D216" s="69" t="s">
        <v>6307</v>
      </c>
      <c r="E216" s="69" t="s">
        <v>6472</v>
      </c>
    </row>
    <row r="217" spans="1:5">
      <c r="A217" t="s">
        <v>106</v>
      </c>
      <c r="B217" t="s">
        <v>6691</v>
      </c>
      <c r="C217" t="s">
        <v>2863</v>
      </c>
      <c r="D217" s="69" t="s">
        <v>6307</v>
      </c>
      <c r="E217" s="69" t="s">
        <v>4944</v>
      </c>
    </row>
    <row r="218" spans="1:5">
      <c r="A218" t="s">
        <v>106</v>
      </c>
      <c r="B218" t="s">
        <v>6692</v>
      </c>
      <c r="C218" t="s">
        <v>2863</v>
      </c>
      <c r="D218" s="69" t="s">
        <v>6307</v>
      </c>
      <c r="E218" s="69" t="s">
        <v>6472</v>
      </c>
    </row>
    <row r="219" spans="1:5">
      <c r="A219" t="s">
        <v>106</v>
      </c>
      <c r="B219" t="s">
        <v>6693</v>
      </c>
      <c r="C219" t="s">
        <v>2863</v>
      </c>
      <c r="D219" s="69" t="s">
        <v>6307</v>
      </c>
      <c r="E219" s="69" t="s">
        <v>6307</v>
      </c>
    </row>
    <row r="220" spans="1:5">
      <c r="A220" t="s">
        <v>106</v>
      </c>
      <c r="B220" t="s">
        <v>6694</v>
      </c>
      <c r="C220" t="s">
        <v>2863</v>
      </c>
      <c r="D220" s="69" t="s">
        <v>6307</v>
      </c>
      <c r="E220" s="69" t="s">
        <v>6472</v>
      </c>
    </row>
    <row r="221" spans="1:5">
      <c r="A221" t="s">
        <v>106</v>
      </c>
      <c r="B221" t="s">
        <v>4082</v>
      </c>
      <c r="C221" t="s">
        <v>4014</v>
      </c>
      <c r="D221" s="69" t="s">
        <v>6307</v>
      </c>
      <c r="E221" s="69" t="s">
        <v>6475</v>
      </c>
    </row>
    <row r="222" spans="1:5">
      <c r="A222" t="s">
        <v>106</v>
      </c>
      <c r="B222" t="s">
        <v>6695</v>
      </c>
      <c r="C222" t="s">
        <v>4014</v>
      </c>
      <c r="D222" s="69" t="s">
        <v>6307</v>
      </c>
      <c r="E222" s="69" t="s">
        <v>6472</v>
      </c>
    </row>
    <row r="223" spans="1:5">
      <c r="A223" t="s">
        <v>106</v>
      </c>
      <c r="B223" t="s">
        <v>6696</v>
      </c>
      <c r="C223" t="s">
        <v>4014</v>
      </c>
      <c r="D223" s="69" t="s">
        <v>6307</v>
      </c>
      <c r="E223" s="69" t="s">
        <v>6472</v>
      </c>
    </row>
    <row r="224" spans="1:5">
      <c r="A224" t="s">
        <v>106</v>
      </c>
      <c r="B224" t="s">
        <v>6697</v>
      </c>
      <c r="C224" t="s">
        <v>4014</v>
      </c>
      <c r="D224" s="69" t="s">
        <v>6307</v>
      </c>
      <c r="E224" s="69" t="s">
        <v>6472</v>
      </c>
    </row>
    <row r="225" spans="1:5">
      <c r="A225" t="s">
        <v>106</v>
      </c>
      <c r="B225" t="s">
        <v>6698</v>
      </c>
      <c r="C225" t="s">
        <v>4014</v>
      </c>
      <c r="D225" s="69" t="s">
        <v>6307</v>
      </c>
      <c r="E225" s="69" t="s">
        <v>4944</v>
      </c>
    </row>
    <row r="226" spans="1:5">
      <c r="A226" t="s">
        <v>106</v>
      </c>
      <c r="B226" t="s">
        <v>6699</v>
      </c>
      <c r="C226" t="s">
        <v>4014</v>
      </c>
      <c r="D226" s="69" t="s">
        <v>6307</v>
      </c>
      <c r="E226" s="69" t="s">
        <v>4944</v>
      </c>
    </row>
    <row r="227" spans="1:5">
      <c r="A227" t="s">
        <v>106</v>
      </c>
      <c r="B227" t="s">
        <v>6700</v>
      </c>
      <c r="C227" t="s">
        <v>4014</v>
      </c>
      <c r="D227" s="69" t="s">
        <v>6307</v>
      </c>
      <c r="E227" s="69" t="s">
        <v>6475</v>
      </c>
    </row>
    <row r="228" spans="1:5">
      <c r="A228" t="s">
        <v>106</v>
      </c>
      <c r="B228" t="s">
        <v>6701</v>
      </c>
      <c r="C228" t="s">
        <v>4014</v>
      </c>
      <c r="D228" s="69" t="s">
        <v>6307</v>
      </c>
      <c r="E228" s="69" t="s">
        <v>4944</v>
      </c>
    </row>
    <row r="229" spans="1:5">
      <c r="A229" t="s">
        <v>106</v>
      </c>
      <c r="B229" t="s">
        <v>6702</v>
      </c>
      <c r="C229" t="s">
        <v>4014</v>
      </c>
      <c r="D229" s="69" t="s">
        <v>6307</v>
      </c>
      <c r="E229" s="69" t="s">
        <v>4944</v>
      </c>
    </row>
    <row r="230" spans="1:5">
      <c r="A230" t="s">
        <v>106</v>
      </c>
      <c r="B230" t="s">
        <v>6703</v>
      </c>
      <c r="C230" t="s">
        <v>4014</v>
      </c>
      <c r="D230" s="69" t="s">
        <v>6307</v>
      </c>
      <c r="E230" s="69" t="s">
        <v>4944</v>
      </c>
    </row>
    <row r="231" spans="1:5">
      <c r="A231" t="s">
        <v>106</v>
      </c>
      <c r="B231" t="s">
        <v>6704</v>
      </c>
      <c r="C231" t="s">
        <v>4014</v>
      </c>
      <c r="D231" s="69" t="s">
        <v>6307</v>
      </c>
      <c r="E231" s="69" t="s">
        <v>6521</v>
      </c>
    </row>
    <row r="232" spans="1:5">
      <c r="A232" t="s">
        <v>106</v>
      </c>
      <c r="B232" t="s">
        <v>6705</v>
      </c>
      <c r="C232" t="s">
        <v>4014</v>
      </c>
      <c r="D232" s="69" t="s">
        <v>6307</v>
      </c>
      <c r="E232" s="69" t="s">
        <v>6472</v>
      </c>
    </row>
    <row r="233" spans="1:5">
      <c r="A233" t="s">
        <v>106</v>
      </c>
      <c r="B233" t="s">
        <v>6706</v>
      </c>
      <c r="C233" t="s">
        <v>3234</v>
      </c>
      <c r="D233" s="69" t="s">
        <v>6307</v>
      </c>
      <c r="E233" s="69" t="s">
        <v>4944</v>
      </c>
    </row>
    <row r="234" spans="1:5">
      <c r="A234" t="s">
        <v>106</v>
      </c>
      <c r="B234" t="s">
        <v>6707</v>
      </c>
      <c r="C234" t="s">
        <v>3234</v>
      </c>
      <c r="D234" s="69" t="s">
        <v>6373</v>
      </c>
      <c r="E234" s="69" t="s">
        <v>6472</v>
      </c>
    </row>
    <row r="235" spans="1:5">
      <c r="A235" t="s">
        <v>106</v>
      </c>
      <c r="B235" t="s">
        <v>6708</v>
      </c>
      <c r="C235" t="s">
        <v>3234</v>
      </c>
      <c r="D235" s="69" t="s">
        <v>6307</v>
      </c>
      <c r="E235" s="69" t="s">
        <v>6472</v>
      </c>
    </row>
    <row r="236" spans="1:5">
      <c r="A236" t="s">
        <v>106</v>
      </c>
      <c r="B236" t="s">
        <v>6709</v>
      </c>
      <c r="C236" t="s">
        <v>3234</v>
      </c>
      <c r="D236" s="69" t="s">
        <v>6307</v>
      </c>
      <c r="E236" s="69" t="s">
        <v>6475</v>
      </c>
    </row>
    <row r="237" spans="1:5">
      <c r="A237" t="s">
        <v>106</v>
      </c>
      <c r="B237" t="s">
        <v>6710</v>
      </c>
      <c r="C237" t="s">
        <v>3284</v>
      </c>
      <c r="D237" s="69" t="s">
        <v>6307</v>
      </c>
      <c r="E237" s="69" t="s">
        <v>6472</v>
      </c>
    </row>
    <row r="238" spans="1:5">
      <c r="A238" t="s">
        <v>106</v>
      </c>
      <c r="B238" t="s">
        <v>6711</v>
      </c>
      <c r="C238" t="s">
        <v>3284</v>
      </c>
      <c r="D238" s="69" t="s">
        <v>6307</v>
      </c>
      <c r="E238" s="69" t="s">
        <v>4944</v>
      </c>
    </row>
    <row r="239" spans="1:5">
      <c r="A239" t="s">
        <v>106</v>
      </c>
      <c r="B239" t="s">
        <v>6712</v>
      </c>
      <c r="C239" t="s">
        <v>3284</v>
      </c>
      <c r="D239" s="69" t="s">
        <v>6307</v>
      </c>
      <c r="E239" s="69" t="s">
        <v>6475</v>
      </c>
    </row>
    <row r="240" spans="1:5">
      <c r="A240" t="s">
        <v>106</v>
      </c>
      <c r="B240" t="s">
        <v>6713</v>
      </c>
      <c r="C240" t="s">
        <v>3284</v>
      </c>
      <c r="D240" s="69" t="s">
        <v>6307</v>
      </c>
      <c r="E240" s="69" t="s">
        <v>6472</v>
      </c>
    </row>
    <row r="241" spans="1:5">
      <c r="A241" t="s">
        <v>106</v>
      </c>
      <c r="B241" t="s">
        <v>6714</v>
      </c>
      <c r="C241" t="s">
        <v>3284</v>
      </c>
      <c r="D241" s="69" t="s">
        <v>6307</v>
      </c>
      <c r="E241" s="69" t="s">
        <v>4944</v>
      </c>
    </row>
    <row r="242" spans="1:5">
      <c r="A242" t="s">
        <v>106</v>
      </c>
      <c r="B242" t="s">
        <v>6715</v>
      </c>
      <c r="C242" t="s">
        <v>3284</v>
      </c>
      <c r="D242" s="69" t="s">
        <v>6307</v>
      </c>
      <c r="E242" s="69" t="s">
        <v>4944</v>
      </c>
    </row>
    <row r="243" spans="1:5">
      <c r="A243" t="s">
        <v>106</v>
      </c>
      <c r="B243" t="s">
        <v>6716</v>
      </c>
      <c r="C243" t="s">
        <v>3284</v>
      </c>
      <c r="D243" s="69" t="s">
        <v>6307</v>
      </c>
      <c r="E243" s="69" t="s">
        <v>6472</v>
      </c>
    </row>
    <row r="244" spans="1:5">
      <c r="A244" t="s">
        <v>106</v>
      </c>
      <c r="B244" t="s">
        <v>6717</v>
      </c>
      <c r="C244" t="s">
        <v>3169</v>
      </c>
      <c r="D244" s="69" t="s">
        <v>6307</v>
      </c>
      <c r="E244" s="69" t="s">
        <v>6475</v>
      </c>
    </row>
    <row r="245" spans="1:5">
      <c r="A245" t="s">
        <v>106</v>
      </c>
      <c r="B245" t="s">
        <v>6718</v>
      </c>
      <c r="C245" t="s">
        <v>3169</v>
      </c>
      <c r="D245" s="69" t="s">
        <v>6307</v>
      </c>
      <c r="E245" s="69" t="s">
        <v>6472</v>
      </c>
    </row>
    <row r="246" spans="1:5">
      <c r="A246" t="s">
        <v>106</v>
      </c>
      <c r="B246" t="s">
        <v>6719</v>
      </c>
      <c r="C246" t="s">
        <v>3169</v>
      </c>
      <c r="D246" s="69" t="s">
        <v>6307</v>
      </c>
      <c r="E246" s="69" t="s">
        <v>4944</v>
      </c>
    </row>
    <row r="247" spans="1:5">
      <c r="A247" t="s">
        <v>106</v>
      </c>
      <c r="B247" t="s">
        <v>6720</v>
      </c>
      <c r="C247" t="s">
        <v>3169</v>
      </c>
      <c r="D247" s="69" t="s">
        <v>6307</v>
      </c>
      <c r="E247" s="69" t="s">
        <v>6472</v>
      </c>
    </row>
    <row r="248" spans="1:5">
      <c r="A248" t="s">
        <v>106</v>
      </c>
      <c r="B248" t="s">
        <v>3184</v>
      </c>
      <c r="C248" t="s">
        <v>3169</v>
      </c>
      <c r="D248" s="69" t="s">
        <v>6307</v>
      </c>
      <c r="E248" s="69" t="s">
        <v>4944</v>
      </c>
    </row>
    <row r="249" spans="1:5">
      <c r="A249" t="s">
        <v>106</v>
      </c>
      <c r="B249" t="s">
        <v>6721</v>
      </c>
      <c r="C249" t="s">
        <v>6507</v>
      </c>
      <c r="D249" s="69" t="s">
        <v>6307</v>
      </c>
      <c r="E249" s="69" t="s">
        <v>6307</v>
      </c>
    </row>
    <row r="250" spans="1:5">
      <c r="A250" t="s">
        <v>106</v>
      </c>
      <c r="B250" t="s">
        <v>6722</v>
      </c>
      <c r="C250" t="s">
        <v>6507</v>
      </c>
      <c r="D250" s="69" t="s">
        <v>6307</v>
      </c>
      <c r="E250" s="69" t="s">
        <v>4944</v>
      </c>
    </row>
    <row r="251" spans="1:5">
      <c r="A251" t="s">
        <v>106</v>
      </c>
      <c r="B251" t="s">
        <v>3190</v>
      </c>
      <c r="C251" t="s">
        <v>2916</v>
      </c>
      <c r="D251" s="69" t="s">
        <v>6307</v>
      </c>
      <c r="E251" s="69" t="s">
        <v>6475</v>
      </c>
    </row>
    <row r="252" spans="1:5">
      <c r="A252" t="s">
        <v>106</v>
      </c>
      <c r="B252" t="s">
        <v>6723</v>
      </c>
      <c r="C252" t="s">
        <v>2916</v>
      </c>
      <c r="D252" s="69" t="s">
        <v>6307</v>
      </c>
      <c r="E252" s="69" t="s">
        <v>6472</v>
      </c>
    </row>
    <row r="253" spans="1:5">
      <c r="A253" t="s">
        <v>106</v>
      </c>
      <c r="B253" t="s">
        <v>6724</v>
      </c>
      <c r="C253" t="s">
        <v>2916</v>
      </c>
      <c r="D253" s="69" t="s">
        <v>6307</v>
      </c>
      <c r="E253" s="69" t="s">
        <v>6475</v>
      </c>
    </row>
    <row r="254" spans="1:5">
      <c r="A254" t="s">
        <v>106</v>
      </c>
      <c r="B254" t="s">
        <v>6725</v>
      </c>
      <c r="C254" t="s">
        <v>2916</v>
      </c>
      <c r="D254" s="69" t="s">
        <v>6307</v>
      </c>
      <c r="E254" s="69" t="s">
        <v>6472</v>
      </c>
    </row>
    <row r="255" spans="1:5">
      <c r="A255" t="s">
        <v>106</v>
      </c>
      <c r="B255" t="s">
        <v>6726</v>
      </c>
      <c r="C255" t="s">
        <v>4272</v>
      </c>
      <c r="D255" s="69" t="s">
        <v>6307</v>
      </c>
      <c r="E255" s="69" t="s">
        <v>4944</v>
      </c>
    </row>
    <row r="256" spans="1:5">
      <c r="A256" t="s">
        <v>72</v>
      </c>
      <c r="B256" t="s">
        <v>6727</v>
      </c>
      <c r="C256" t="s">
        <v>2863</v>
      </c>
      <c r="D256" s="69" t="s">
        <v>6373</v>
      </c>
      <c r="E256" s="69" t="s">
        <v>6475</v>
      </c>
    </row>
    <row r="257" spans="1:5">
      <c r="A257" t="s">
        <v>72</v>
      </c>
      <c r="B257" t="s">
        <v>6728</v>
      </c>
      <c r="C257" t="s">
        <v>2863</v>
      </c>
      <c r="D257" s="69" t="s">
        <v>6307</v>
      </c>
      <c r="E257" s="69" t="s">
        <v>4944</v>
      </c>
    </row>
    <row r="258" spans="1:5">
      <c r="A258" t="s">
        <v>72</v>
      </c>
      <c r="B258" t="s">
        <v>6729</v>
      </c>
      <c r="C258" t="s">
        <v>2863</v>
      </c>
      <c r="D258" s="69" t="s">
        <v>6307</v>
      </c>
      <c r="E258" s="69" t="s">
        <v>6475</v>
      </c>
    </row>
    <row r="259" spans="1:5">
      <c r="A259" t="s">
        <v>72</v>
      </c>
      <c r="B259" t="s">
        <v>6730</v>
      </c>
      <c r="C259" t="s">
        <v>2863</v>
      </c>
      <c r="D259" s="69" t="s">
        <v>6307</v>
      </c>
      <c r="E259" s="69" t="s">
        <v>6307</v>
      </c>
    </row>
    <row r="260" spans="1:5">
      <c r="A260" t="s">
        <v>72</v>
      </c>
      <c r="B260" t="s">
        <v>3471</v>
      </c>
      <c r="C260" t="s">
        <v>2863</v>
      </c>
      <c r="D260" s="69" t="s">
        <v>6307</v>
      </c>
      <c r="E260" s="69" t="s">
        <v>6475</v>
      </c>
    </row>
    <row r="261" spans="1:5">
      <c r="A261" t="s">
        <v>72</v>
      </c>
      <c r="B261" t="s">
        <v>6731</v>
      </c>
      <c r="C261" t="s">
        <v>2863</v>
      </c>
      <c r="D261" s="69" t="s">
        <v>6307</v>
      </c>
      <c r="E261" s="69" t="s">
        <v>6472</v>
      </c>
    </row>
    <row r="262" spans="1:5">
      <c r="A262" t="s">
        <v>72</v>
      </c>
      <c r="B262" t="s">
        <v>6732</v>
      </c>
      <c r="C262" t="s">
        <v>2863</v>
      </c>
      <c r="D262" s="69" t="s">
        <v>6307</v>
      </c>
      <c r="E262" s="69" t="s">
        <v>4944</v>
      </c>
    </row>
    <row r="263" spans="1:5">
      <c r="A263" t="s">
        <v>72</v>
      </c>
      <c r="B263" t="s">
        <v>6733</v>
      </c>
      <c r="C263" t="s">
        <v>2863</v>
      </c>
      <c r="D263" s="69" t="s">
        <v>6307</v>
      </c>
      <c r="E263" s="69" t="s">
        <v>6472</v>
      </c>
    </row>
    <row r="264" spans="1:5">
      <c r="A264" t="s">
        <v>72</v>
      </c>
      <c r="B264" t="s">
        <v>6734</v>
      </c>
      <c r="C264" t="s">
        <v>2863</v>
      </c>
      <c r="D264" s="69" t="s">
        <v>6307</v>
      </c>
      <c r="E264" s="69" t="s">
        <v>4944</v>
      </c>
    </row>
    <row r="265" spans="1:5">
      <c r="A265" t="s">
        <v>72</v>
      </c>
      <c r="B265" t="s">
        <v>6735</v>
      </c>
      <c r="C265" t="s">
        <v>2863</v>
      </c>
      <c r="D265" s="69" t="s">
        <v>6307</v>
      </c>
      <c r="E265" s="69" t="s">
        <v>6472</v>
      </c>
    </row>
    <row r="266" spans="1:5">
      <c r="A266" t="s">
        <v>72</v>
      </c>
      <c r="B266" t="s">
        <v>6736</v>
      </c>
      <c r="C266" t="s">
        <v>2863</v>
      </c>
      <c r="D266" s="69" t="s">
        <v>6307</v>
      </c>
      <c r="E266" s="69" t="s">
        <v>6307</v>
      </c>
    </row>
    <row r="267" spans="1:5">
      <c r="A267" t="s">
        <v>72</v>
      </c>
      <c r="B267" t="s">
        <v>6737</v>
      </c>
      <c r="C267" t="s">
        <v>2863</v>
      </c>
      <c r="D267" s="69" t="s">
        <v>6307</v>
      </c>
      <c r="E267" s="69" t="s">
        <v>6472</v>
      </c>
    </row>
    <row r="268" spans="1:5">
      <c r="A268" t="s">
        <v>72</v>
      </c>
      <c r="B268" t="s">
        <v>6738</v>
      </c>
      <c r="C268" t="s">
        <v>2863</v>
      </c>
      <c r="D268" s="69" t="s">
        <v>6307</v>
      </c>
      <c r="E268" s="69" t="s">
        <v>6472</v>
      </c>
    </row>
    <row r="269" spans="1:5">
      <c r="A269" t="s">
        <v>72</v>
      </c>
      <c r="B269" t="s">
        <v>6739</v>
      </c>
      <c r="C269" t="s">
        <v>2863</v>
      </c>
      <c r="D269" s="69" t="s">
        <v>6307</v>
      </c>
      <c r="E269" s="69" t="s">
        <v>6472</v>
      </c>
    </row>
    <row r="270" spans="1:5">
      <c r="A270" t="s">
        <v>72</v>
      </c>
      <c r="B270" t="s">
        <v>6740</v>
      </c>
      <c r="C270" t="s">
        <v>2863</v>
      </c>
      <c r="D270" s="69" t="s">
        <v>6373</v>
      </c>
      <c r="E270" s="69" t="s">
        <v>4944</v>
      </c>
    </row>
    <row r="271" spans="1:5">
      <c r="A271" t="s">
        <v>72</v>
      </c>
      <c r="B271" t="s">
        <v>6741</v>
      </c>
      <c r="C271" t="s">
        <v>2863</v>
      </c>
      <c r="D271" s="69" t="s">
        <v>6307</v>
      </c>
      <c r="E271" s="69" t="s">
        <v>4944</v>
      </c>
    </row>
    <row r="272" spans="1:5">
      <c r="A272" t="s">
        <v>72</v>
      </c>
      <c r="B272" t="s">
        <v>6742</v>
      </c>
      <c r="C272" t="s">
        <v>2863</v>
      </c>
      <c r="D272" s="69" t="s">
        <v>6307</v>
      </c>
      <c r="E272" s="69" t="s">
        <v>6472</v>
      </c>
    </row>
    <row r="273" spans="1:5">
      <c r="A273" t="s">
        <v>72</v>
      </c>
      <c r="B273" t="s">
        <v>6743</v>
      </c>
      <c r="C273" t="s">
        <v>2863</v>
      </c>
      <c r="D273" s="69" t="s">
        <v>6307</v>
      </c>
      <c r="E273" s="69" t="s">
        <v>4944</v>
      </c>
    </row>
    <row r="274" spans="1:5">
      <c r="A274" t="s">
        <v>72</v>
      </c>
      <c r="B274" t="s">
        <v>6744</v>
      </c>
      <c r="C274" t="s">
        <v>2863</v>
      </c>
      <c r="D274" s="69" t="s">
        <v>6307</v>
      </c>
      <c r="E274" s="69" t="s">
        <v>4944</v>
      </c>
    </row>
    <row r="275" spans="1:5">
      <c r="A275" t="s">
        <v>72</v>
      </c>
      <c r="B275" t="s">
        <v>6745</v>
      </c>
      <c r="C275" t="s">
        <v>2863</v>
      </c>
      <c r="D275" s="69" t="s">
        <v>6307</v>
      </c>
      <c r="E275" s="69" t="s">
        <v>6472</v>
      </c>
    </row>
    <row r="276" spans="1:5">
      <c r="A276" t="s">
        <v>72</v>
      </c>
      <c r="B276" t="s">
        <v>6746</v>
      </c>
      <c r="C276" t="s">
        <v>4014</v>
      </c>
      <c r="D276" s="69" t="s">
        <v>6307</v>
      </c>
      <c r="E276" s="69" t="s">
        <v>4944</v>
      </c>
    </row>
    <row r="277" spans="1:5">
      <c r="A277" t="s">
        <v>72</v>
      </c>
      <c r="B277" t="s">
        <v>6747</v>
      </c>
      <c r="C277" t="s">
        <v>4014</v>
      </c>
      <c r="D277" s="69" t="s">
        <v>6307</v>
      </c>
      <c r="E277" s="69" t="s">
        <v>4944</v>
      </c>
    </row>
    <row r="278" spans="1:5">
      <c r="A278" t="s">
        <v>72</v>
      </c>
      <c r="B278" t="s">
        <v>6748</v>
      </c>
      <c r="C278" t="s">
        <v>4014</v>
      </c>
      <c r="D278" s="69" t="s">
        <v>6307</v>
      </c>
      <c r="E278" s="69" t="s">
        <v>6472</v>
      </c>
    </row>
    <row r="279" spans="1:5">
      <c r="A279" t="s">
        <v>72</v>
      </c>
      <c r="B279" t="s">
        <v>6749</v>
      </c>
      <c r="C279" t="s">
        <v>4014</v>
      </c>
      <c r="D279" s="69" t="s">
        <v>6307</v>
      </c>
      <c r="E279" s="69" t="s">
        <v>6521</v>
      </c>
    </row>
    <row r="280" spans="1:5">
      <c r="A280" t="s">
        <v>72</v>
      </c>
      <c r="B280" t="s">
        <v>6750</v>
      </c>
      <c r="C280" t="s">
        <v>4014</v>
      </c>
      <c r="D280" s="69" t="s">
        <v>6307</v>
      </c>
      <c r="E280" s="69" t="s">
        <v>6475</v>
      </c>
    </row>
    <row r="281" spans="1:5">
      <c r="A281" t="s">
        <v>72</v>
      </c>
      <c r="B281" t="s">
        <v>6751</v>
      </c>
      <c r="C281" t="s">
        <v>4014</v>
      </c>
      <c r="D281" s="69" t="s">
        <v>6307</v>
      </c>
      <c r="E281" s="69" t="s">
        <v>4944</v>
      </c>
    </row>
    <row r="282" spans="1:5">
      <c r="A282" t="s">
        <v>72</v>
      </c>
      <c r="B282" t="s">
        <v>6752</v>
      </c>
      <c r="C282" t="s">
        <v>4014</v>
      </c>
      <c r="D282" s="69" t="s">
        <v>6307</v>
      </c>
      <c r="E282" s="69" t="s">
        <v>4944</v>
      </c>
    </row>
    <row r="283" spans="1:5">
      <c r="A283" t="s">
        <v>72</v>
      </c>
      <c r="B283" t="s">
        <v>6753</v>
      </c>
      <c r="C283" t="s">
        <v>3234</v>
      </c>
      <c r="D283" s="69" t="s">
        <v>6307</v>
      </c>
      <c r="E283" s="69" t="s">
        <v>6475</v>
      </c>
    </row>
    <row r="284" spans="1:5">
      <c r="A284" t="s">
        <v>72</v>
      </c>
      <c r="B284" t="s">
        <v>6754</v>
      </c>
      <c r="C284" t="s">
        <v>3234</v>
      </c>
      <c r="D284" s="69" t="s">
        <v>6307</v>
      </c>
      <c r="E284" s="69" t="s">
        <v>4944</v>
      </c>
    </row>
    <row r="285" spans="1:5">
      <c r="A285" t="s">
        <v>72</v>
      </c>
      <c r="B285" t="s">
        <v>6755</v>
      </c>
      <c r="C285" t="s">
        <v>3234</v>
      </c>
      <c r="D285" s="69" t="s">
        <v>6307</v>
      </c>
      <c r="E285" s="69" t="s">
        <v>4944</v>
      </c>
    </row>
    <row r="286" spans="1:5">
      <c r="A286" t="s">
        <v>72</v>
      </c>
      <c r="B286" t="s">
        <v>6756</v>
      </c>
      <c r="C286" t="s">
        <v>3234</v>
      </c>
      <c r="D286" s="69" t="s">
        <v>6307</v>
      </c>
      <c r="E286" s="69" t="s">
        <v>6475</v>
      </c>
    </row>
    <row r="287" spans="1:5">
      <c r="A287" t="s">
        <v>72</v>
      </c>
      <c r="B287" t="s">
        <v>6757</v>
      </c>
      <c r="C287" t="s">
        <v>3234</v>
      </c>
      <c r="D287" s="69" t="s">
        <v>6307</v>
      </c>
      <c r="E287" s="69" t="s">
        <v>6472</v>
      </c>
    </row>
    <row r="288" spans="1:5">
      <c r="A288" t="s">
        <v>72</v>
      </c>
      <c r="B288" t="s">
        <v>6758</v>
      </c>
      <c r="C288" t="s">
        <v>3234</v>
      </c>
      <c r="D288" s="69" t="s">
        <v>6307</v>
      </c>
      <c r="E288" s="69" t="s">
        <v>6472</v>
      </c>
    </row>
    <row r="289" spans="1:5">
      <c r="A289" t="s">
        <v>72</v>
      </c>
      <c r="B289" t="s">
        <v>6759</v>
      </c>
      <c r="C289" t="s">
        <v>3234</v>
      </c>
      <c r="D289" s="69" t="s">
        <v>6307</v>
      </c>
      <c r="E289" s="69" t="s">
        <v>4944</v>
      </c>
    </row>
    <row r="290" spans="1:5">
      <c r="A290" t="s">
        <v>72</v>
      </c>
      <c r="B290" t="s">
        <v>6760</v>
      </c>
      <c r="C290" t="s">
        <v>3234</v>
      </c>
      <c r="D290" s="69" t="s">
        <v>6307</v>
      </c>
      <c r="E290" s="69" t="s">
        <v>6475</v>
      </c>
    </row>
    <row r="291" spans="1:5">
      <c r="A291" t="s">
        <v>72</v>
      </c>
      <c r="B291" t="s">
        <v>6761</v>
      </c>
      <c r="C291" t="s">
        <v>3234</v>
      </c>
      <c r="D291" s="69" t="s">
        <v>6307</v>
      </c>
      <c r="E291" s="69" t="s">
        <v>6472</v>
      </c>
    </row>
    <row r="292" spans="1:5">
      <c r="A292" t="s">
        <v>72</v>
      </c>
      <c r="B292" t="s">
        <v>3207</v>
      </c>
      <c r="C292" t="s">
        <v>3234</v>
      </c>
      <c r="D292" s="69" t="s">
        <v>6307</v>
      </c>
      <c r="E292" s="69" t="s">
        <v>6521</v>
      </c>
    </row>
    <row r="293" spans="1:5">
      <c r="A293" t="s">
        <v>72</v>
      </c>
      <c r="B293" t="s">
        <v>6762</v>
      </c>
      <c r="C293" t="s">
        <v>3234</v>
      </c>
      <c r="D293" s="69" t="s">
        <v>6307</v>
      </c>
      <c r="E293" s="69" t="s">
        <v>6472</v>
      </c>
    </row>
    <row r="294" spans="1:5">
      <c r="A294" t="s">
        <v>72</v>
      </c>
      <c r="B294" t="s">
        <v>6763</v>
      </c>
      <c r="C294" t="s">
        <v>3284</v>
      </c>
      <c r="D294" s="69" t="s">
        <v>6307</v>
      </c>
      <c r="E294" s="69" t="s">
        <v>6472</v>
      </c>
    </row>
    <row r="295" spans="1:5">
      <c r="A295" t="s">
        <v>72</v>
      </c>
      <c r="B295" t="s">
        <v>6764</v>
      </c>
      <c r="C295" t="s">
        <v>3284</v>
      </c>
      <c r="D295" s="69" t="s">
        <v>6307</v>
      </c>
      <c r="E295" s="69" t="s">
        <v>6475</v>
      </c>
    </row>
    <row r="296" spans="1:5">
      <c r="A296" t="s">
        <v>72</v>
      </c>
      <c r="B296" t="s">
        <v>6765</v>
      </c>
      <c r="C296" t="s">
        <v>3284</v>
      </c>
      <c r="D296" s="69" t="s">
        <v>6307</v>
      </c>
      <c r="E296" s="69" t="s">
        <v>6475</v>
      </c>
    </row>
    <row r="297" spans="1:5">
      <c r="A297" t="s">
        <v>72</v>
      </c>
      <c r="B297" t="s">
        <v>6766</v>
      </c>
      <c r="C297" t="s">
        <v>3284</v>
      </c>
      <c r="D297" s="69" t="s">
        <v>6307</v>
      </c>
      <c r="E297" s="69" t="s">
        <v>4944</v>
      </c>
    </row>
    <row r="298" spans="1:5">
      <c r="A298" t="s">
        <v>72</v>
      </c>
      <c r="B298" t="s">
        <v>4148</v>
      </c>
      <c r="C298" t="s">
        <v>3169</v>
      </c>
      <c r="D298" s="69" t="s">
        <v>6307</v>
      </c>
      <c r="E298" s="69" t="s">
        <v>6307</v>
      </c>
    </row>
    <row r="299" spans="1:5">
      <c r="A299" t="s">
        <v>72</v>
      </c>
      <c r="B299" t="s">
        <v>6767</v>
      </c>
      <c r="C299" t="s">
        <v>3169</v>
      </c>
      <c r="D299" s="69" t="s">
        <v>6307</v>
      </c>
      <c r="E299" s="69" t="s">
        <v>6472</v>
      </c>
    </row>
    <row r="300" spans="1:5">
      <c r="A300" t="s">
        <v>72</v>
      </c>
      <c r="B300" t="s">
        <v>6768</v>
      </c>
      <c r="C300" t="s">
        <v>3169</v>
      </c>
      <c r="D300" s="69" t="s">
        <v>6307</v>
      </c>
      <c r="E300" s="69" t="s">
        <v>6521</v>
      </c>
    </row>
    <row r="301" spans="1:5">
      <c r="A301" t="s">
        <v>72</v>
      </c>
      <c r="B301" t="s">
        <v>6769</v>
      </c>
      <c r="C301" t="s">
        <v>3169</v>
      </c>
      <c r="D301" s="69" t="s">
        <v>6307</v>
      </c>
      <c r="E301" s="69" t="s">
        <v>6472</v>
      </c>
    </row>
    <row r="302" spans="1:5">
      <c r="A302" t="s">
        <v>72</v>
      </c>
      <c r="B302" t="s">
        <v>6770</v>
      </c>
      <c r="C302" t="s">
        <v>3169</v>
      </c>
      <c r="D302" s="69" t="s">
        <v>6307</v>
      </c>
      <c r="E302" s="69" t="s">
        <v>6472</v>
      </c>
    </row>
    <row r="303" spans="1:5">
      <c r="A303" t="s">
        <v>72</v>
      </c>
      <c r="B303" t="s">
        <v>3078</v>
      </c>
      <c r="C303" t="s">
        <v>6507</v>
      </c>
      <c r="D303" s="69" t="s">
        <v>6307</v>
      </c>
      <c r="E303" s="69" t="s">
        <v>6307</v>
      </c>
    </row>
    <row r="304" spans="1:5">
      <c r="A304" t="s">
        <v>72</v>
      </c>
      <c r="B304" t="s">
        <v>6771</v>
      </c>
      <c r="C304" t="s">
        <v>6507</v>
      </c>
      <c r="D304" s="69" t="s">
        <v>6307</v>
      </c>
      <c r="E304" s="69" t="s">
        <v>4944</v>
      </c>
    </row>
    <row r="305" spans="1:5">
      <c r="A305" t="s">
        <v>72</v>
      </c>
      <c r="B305" t="s">
        <v>3070</v>
      </c>
      <c r="C305" t="s">
        <v>6507</v>
      </c>
      <c r="D305" s="69" t="s">
        <v>6307</v>
      </c>
      <c r="E305" s="69" t="s">
        <v>6475</v>
      </c>
    </row>
    <row r="306" spans="1:5">
      <c r="A306" t="s">
        <v>72</v>
      </c>
      <c r="B306" t="s">
        <v>3219</v>
      </c>
      <c r="C306" t="s">
        <v>6507</v>
      </c>
      <c r="D306" s="69" t="s">
        <v>6307</v>
      </c>
      <c r="E306" s="69" t="s">
        <v>6472</v>
      </c>
    </row>
    <row r="307" spans="1:5">
      <c r="A307" t="s">
        <v>72</v>
      </c>
      <c r="B307" t="s">
        <v>6772</v>
      </c>
      <c r="C307" t="s">
        <v>6507</v>
      </c>
      <c r="D307" s="69" t="s">
        <v>6307</v>
      </c>
      <c r="E307" s="69" t="s">
        <v>4944</v>
      </c>
    </row>
    <row r="308" spans="1:5">
      <c r="A308" t="s">
        <v>72</v>
      </c>
      <c r="B308" t="s">
        <v>6773</v>
      </c>
      <c r="C308" t="s">
        <v>6507</v>
      </c>
      <c r="D308" s="69" t="s">
        <v>6307</v>
      </c>
      <c r="E308" s="69" t="s">
        <v>4944</v>
      </c>
    </row>
    <row r="309" spans="1:5">
      <c r="A309" t="s">
        <v>72</v>
      </c>
      <c r="B309" t="s">
        <v>6774</v>
      </c>
      <c r="C309" t="s">
        <v>2916</v>
      </c>
      <c r="D309" s="69" t="s">
        <v>6307</v>
      </c>
      <c r="E309" s="69" t="s">
        <v>6472</v>
      </c>
    </row>
    <row r="310" spans="1:5">
      <c r="A310" t="s">
        <v>72</v>
      </c>
      <c r="B310" t="s">
        <v>4167</v>
      </c>
      <c r="C310" t="s">
        <v>4272</v>
      </c>
      <c r="D310" s="69" t="s">
        <v>6307</v>
      </c>
      <c r="E310" s="69" t="s">
        <v>6307</v>
      </c>
    </row>
    <row r="311" spans="1:5">
      <c r="A311" t="s">
        <v>72</v>
      </c>
      <c r="B311" t="s">
        <v>2931</v>
      </c>
      <c r="C311" t="s">
        <v>4272</v>
      </c>
      <c r="D311" s="69" t="s">
        <v>6307</v>
      </c>
      <c r="E311" s="69" t="s">
        <v>6307</v>
      </c>
    </row>
    <row r="312" spans="1:5">
      <c r="A312" t="s">
        <v>72</v>
      </c>
      <c r="B312" t="s">
        <v>4169</v>
      </c>
      <c r="C312" t="s">
        <v>6591</v>
      </c>
      <c r="D312" s="69" t="s">
        <v>6307</v>
      </c>
      <c r="E312" s="69" t="s">
        <v>6307</v>
      </c>
    </row>
    <row r="313" spans="1:5">
      <c r="A313" t="s">
        <v>72</v>
      </c>
      <c r="B313" t="s">
        <v>6775</v>
      </c>
      <c r="C313" t="s">
        <v>3231</v>
      </c>
      <c r="D313" s="69" t="s">
        <v>6307</v>
      </c>
      <c r="E313" s="69" t="s">
        <v>4944</v>
      </c>
    </row>
    <row r="314" spans="1:5">
      <c r="A314" t="s">
        <v>78</v>
      </c>
      <c r="B314" t="s">
        <v>6776</v>
      </c>
      <c r="C314" t="s">
        <v>2863</v>
      </c>
      <c r="D314" s="69" t="s">
        <v>6307</v>
      </c>
      <c r="E314" s="69" t="s">
        <v>6472</v>
      </c>
    </row>
    <row r="315" spans="1:5">
      <c r="A315" t="s">
        <v>78</v>
      </c>
      <c r="B315" t="s">
        <v>6777</v>
      </c>
      <c r="C315" t="s">
        <v>2863</v>
      </c>
      <c r="D315" s="69" t="s">
        <v>6307</v>
      </c>
      <c r="E315" s="69" t="s">
        <v>6472</v>
      </c>
    </row>
    <row r="316" spans="1:5">
      <c r="A316" t="s">
        <v>78</v>
      </c>
      <c r="B316" t="s">
        <v>6778</v>
      </c>
      <c r="C316" t="s">
        <v>2863</v>
      </c>
      <c r="D316" s="69" t="s">
        <v>6307</v>
      </c>
      <c r="E316" s="69" t="s">
        <v>6521</v>
      </c>
    </row>
    <row r="317" spans="1:5">
      <c r="A317" t="s">
        <v>78</v>
      </c>
      <c r="B317" t="s">
        <v>6779</v>
      </c>
      <c r="C317" t="s">
        <v>2863</v>
      </c>
      <c r="D317" s="69" t="s">
        <v>6307</v>
      </c>
      <c r="E317" s="69" t="s">
        <v>6472</v>
      </c>
    </row>
    <row r="318" spans="1:5">
      <c r="A318" t="s">
        <v>78</v>
      </c>
      <c r="B318" t="s">
        <v>6780</v>
      </c>
      <c r="C318" t="s">
        <v>2863</v>
      </c>
      <c r="D318" s="69" t="s">
        <v>6307</v>
      </c>
      <c r="E318" s="69" t="s">
        <v>6472</v>
      </c>
    </row>
    <row r="319" spans="1:5">
      <c r="A319" t="s">
        <v>78</v>
      </c>
      <c r="B319" t="s">
        <v>6781</v>
      </c>
      <c r="C319" t="s">
        <v>2863</v>
      </c>
      <c r="D319" s="69" t="s">
        <v>6307</v>
      </c>
      <c r="E319" s="69" t="s">
        <v>6475</v>
      </c>
    </row>
    <row r="320" spans="1:5">
      <c r="A320" t="s">
        <v>78</v>
      </c>
      <c r="B320" t="s">
        <v>6782</v>
      </c>
      <c r="C320" t="s">
        <v>2863</v>
      </c>
      <c r="D320" s="69" t="s">
        <v>6307</v>
      </c>
      <c r="E320" s="69" t="s">
        <v>6472</v>
      </c>
    </row>
    <row r="321" spans="1:5">
      <c r="A321" t="s">
        <v>78</v>
      </c>
      <c r="B321" t="s">
        <v>6783</v>
      </c>
      <c r="C321" t="s">
        <v>2863</v>
      </c>
      <c r="D321" s="69" t="s">
        <v>6307</v>
      </c>
      <c r="E321" s="69" t="s">
        <v>6472</v>
      </c>
    </row>
    <row r="322" spans="1:5">
      <c r="A322" t="s">
        <v>78</v>
      </c>
      <c r="B322" t="s">
        <v>6784</v>
      </c>
      <c r="C322" t="s">
        <v>2863</v>
      </c>
      <c r="D322" s="69" t="s">
        <v>6307</v>
      </c>
      <c r="E322" s="69" t="s">
        <v>6475</v>
      </c>
    </row>
    <row r="323" spans="1:5">
      <c r="A323" t="s">
        <v>78</v>
      </c>
      <c r="B323" t="s">
        <v>3238</v>
      </c>
      <c r="C323" t="s">
        <v>2863</v>
      </c>
      <c r="D323" s="69" t="s">
        <v>6307</v>
      </c>
      <c r="E323" s="69" t="s">
        <v>6472</v>
      </c>
    </row>
    <row r="324" spans="1:5">
      <c r="A324" t="s">
        <v>78</v>
      </c>
      <c r="B324" t="s">
        <v>4265</v>
      </c>
      <c r="C324" t="s">
        <v>2863</v>
      </c>
      <c r="D324" s="69" t="s">
        <v>6307</v>
      </c>
      <c r="E324" s="69" t="s">
        <v>6307</v>
      </c>
    </row>
    <row r="325" spans="1:5">
      <c r="A325" t="s">
        <v>78</v>
      </c>
      <c r="B325" t="s">
        <v>6785</v>
      </c>
      <c r="C325" t="s">
        <v>2863</v>
      </c>
      <c r="D325" s="69" t="s">
        <v>6307</v>
      </c>
      <c r="E325" s="69" t="s">
        <v>4944</v>
      </c>
    </row>
    <row r="326" spans="1:5">
      <c r="A326" t="s">
        <v>78</v>
      </c>
      <c r="B326" t="s">
        <v>6786</v>
      </c>
      <c r="C326" t="s">
        <v>2863</v>
      </c>
      <c r="D326" s="69" t="s">
        <v>6307</v>
      </c>
      <c r="E326" s="69" t="s">
        <v>6472</v>
      </c>
    </row>
    <row r="327" spans="1:5">
      <c r="A327" t="s">
        <v>78</v>
      </c>
      <c r="B327" t="s">
        <v>6787</v>
      </c>
      <c r="C327" t="s">
        <v>2863</v>
      </c>
      <c r="D327" s="69" t="s">
        <v>6307</v>
      </c>
      <c r="E327" s="69" t="s">
        <v>4944</v>
      </c>
    </row>
    <row r="328" spans="1:5">
      <c r="A328" t="s">
        <v>78</v>
      </c>
      <c r="B328" t="s">
        <v>3246</v>
      </c>
      <c r="C328" t="s">
        <v>2863</v>
      </c>
      <c r="D328" s="69" t="s">
        <v>6307</v>
      </c>
      <c r="E328" s="69" t="s">
        <v>6307</v>
      </c>
    </row>
    <row r="329" spans="1:5">
      <c r="A329" t="s">
        <v>78</v>
      </c>
      <c r="B329" t="s">
        <v>6788</v>
      </c>
      <c r="C329" t="s">
        <v>2863</v>
      </c>
      <c r="D329" s="69" t="s">
        <v>6307</v>
      </c>
      <c r="E329" s="69" t="s">
        <v>4944</v>
      </c>
    </row>
    <row r="330" spans="1:5">
      <c r="A330" t="s">
        <v>78</v>
      </c>
      <c r="B330" t="s">
        <v>3259</v>
      </c>
      <c r="C330" t="s">
        <v>2863</v>
      </c>
      <c r="D330" s="69" t="s">
        <v>6307</v>
      </c>
      <c r="E330" s="69" t="s">
        <v>4944</v>
      </c>
    </row>
    <row r="331" spans="1:5">
      <c r="A331" t="s">
        <v>78</v>
      </c>
      <c r="B331" t="s">
        <v>6789</v>
      </c>
      <c r="C331" t="s">
        <v>2863</v>
      </c>
      <c r="D331" s="69" t="s">
        <v>6307</v>
      </c>
      <c r="E331" s="69" t="s">
        <v>6521</v>
      </c>
    </row>
    <row r="332" spans="1:5">
      <c r="A332" t="s">
        <v>78</v>
      </c>
      <c r="B332" t="s">
        <v>6790</v>
      </c>
      <c r="C332" t="s">
        <v>4014</v>
      </c>
      <c r="D332" s="69" t="s">
        <v>6307</v>
      </c>
      <c r="E332" s="69" t="s">
        <v>6472</v>
      </c>
    </row>
    <row r="333" spans="1:5">
      <c r="A333" t="s">
        <v>78</v>
      </c>
      <c r="B333" t="s">
        <v>4198</v>
      </c>
      <c r="C333" t="s">
        <v>4014</v>
      </c>
      <c r="D333" s="69" t="s">
        <v>6307</v>
      </c>
      <c r="E333" s="69" t="s">
        <v>6472</v>
      </c>
    </row>
    <row r="334" spans="1:5">
      <c r="A334" t="s">
        <v>78</v>
      </c>
      <c r="B334" t="s">
        <v>6791</v>
      </c>
      <c r="C334" t="s">
        <v>4014</v>
      </c>
      <c r="D334" s="69" t="s">
        <v>6307</v>
      </c>
      <c r="E334" s="69" t="s">
        <v>6472</v>
      </c>
    </row>
    <row r="335" spans="1:5">
      <c r="A335" t="s">
        <v>78</v>
      </c>
      <c r="B335" t="s">
        <v>6792</v>
      </c>
      <c r="C335" t="s">
        <v>4014</v>
      </c>
      <c r="D335" s="69" t="s">
        <v>6307</v>
      </c>
      <c r="E335" s="69" t="s">
        <v>6472</v>
      </c>
    </row>
    <row r="336" spans="1:5">
      <c r="A336" t="s">
        <v>78</v>
      </c>
      <c r="B336" t="s">
        <v>3236</v>
      </c>
      <c r="C336" t="s">
        <v>4014</v>
      </c>
      <c r="D336" s="69" t="s">
        <v>6307</v>
      </c>
      <c r="E336" s="69" t="s">
        <v>6472</v>
      </c>
    </row>
    <row r="337" spans="1:5">
      <c r="A337" t="s">
        <v>78</v>
      </c>
      <c r="B337" t="s">
        <v>6793</v>
      </c>
      <c r="C337" t="s">
        <v>4014</v>
      </c>
      <c r="D337" s="69" t="s">
        <v>6307</v>
      </c>
      <c r="E337" s="69" t="s">
        <v>6472</v>
      </c>
    </row>
    <row r="338" spans="1:5">
      <c r="A338" t="s">
        <v>78</v>
      </c>
      <c r="B338" t="s">
        <v>6794</v>
      </c>
      <c r="C338" t="s">
        <v>4014</v>
      </c>
      <c r="D338" s="69" t="s">
        <v>6307</v>
      </c>
      <c r="E338" s="69" t="s">
        <v>6472</v>
      </c>
    </row>
    <row r="339" spans="1:5">
      <c r="A339" t="s">
        <v>78</v>
      </c>
      <c r="B339" t="s">
        <v>6795</v>
      </c>
      <c r="C339" t="s">
        <v>3234</v>
      </c>
      <c r="D339" s="69" t="s">
        <v>6307</v>
      </c>
      <c r="E339" s="69" t="s">
        <v>6472</v>
      </c>
    </row>
    <row r="340" spans="1:5">
      <c r="A340" t="s">
        <v>78</v>
      </c>
      <c r="B340" t="s">
        <v>6796</v>
      </c>
      <c r="C340" t="s">
        <v>3234</v>
      </c>
      <c r="D340" s="69" t="s">
        <v>6307</v>
      </c>
      <c r="E340" s="69" t="s">
        <v>6472</v>
      </c>
    </row>
    <row r="341" spans="1:5">
      <c r="A341" t="s">
        <v>78</v>
      </c>
      <c r="B341" t="s">
        <v>6797</v>
      </c>
      <c r="C341" t="s">
        <v>3234</v>
      </c>
      <c r="D341" s="69" t="s">
        <v>6307</v>
      </c>
      <c r="E341" s="69" t="s">
        <v>6475</v>
      </c>
    </row>
    <row r="342" spans="1:5">
      <c r="A342" t="s">
        <v>78</v>
      </c>
      <c r="B342" t="s">
        <v>6798</v>
      </c>
      <c r="C342" t="s">
        <v>3234</v>
      </c>
      <c r="D342" s="69" t="s">
        <v>6307</v>
      </c>
      <c r="E342" s="69" t="s">
        <v>6307</v>
      </c>
    </row>
    <row r="343" spans="1:5">
      <c r="A343" t="s">
        <v>78</v>
      </c>
      <c r="B343" t="s">
        <v>6799</v>
      </c>
      <c r="C343" t="s">
        <v>3234</v>
      </c>
      <c r="D343" s="69" t="s">
        <v>6307</v>
      </c>
      <c r="E343" s="69" t="s">
        <v>4944</v>
      </c>
    </row>
    <row r="344" spans="1:5">
      <c r="A344" t="s">
        <v>78</v>
      </c>
      <c r="B344" t="s">
        <v>6800</v>
      </c>
      <c r="C344" t="s">
        <v>3234</v>
      </c>
      <c r="D344" s="69" t="s">
        <v>6307</v>
      </c>
      <c r="E344" s="69" t="s">
        <v>6472</v>
      </c>
    </row>
    <row r="345" spans="1:5">
      <c r="A345" t="s">
        <v>78</v>
      </c>
      <c r="B345" t="s">
        <v>6801</v>
      </c>
      <c r="C345" t="s">
        <v>3284</v>
      </c>
      <c r="D345" s="69" t="s">
        <v>6307</v>
      </c>
      <c r="E345" s="69" t="s">
        <v>6307</v>
      </c>
    </row>
    <row r="346" spans="1:5">
      <c r="A346" t="s">
        <v>78</v>
      </c>
      <c r="B346" t="s">
        <v>6802</v>
      </c>
      <c r="C346" t="s">
        <v>3284</v>
      </c>
      <c r="D346" s="69" t="s">
        <v>6373</v>
      </c>
      <c r="E346" s="69" t="s">
        <v>6475</v>
      </c>
    </row>
    <row r="347" spans="1:5">
      <c r="A347" t="s">
        <v>78</v>
      </c>
      <c r="B347" t="s">
        <v>6803</v>
      </c>
      <c r="C347" t="s">
        <v>3284</v>
      </c>
      <c r="D347" s="69" t="s">
        <v>6307</v>
      </c>
      <c r="E347" s="69" t="s">
        <v>6472</v>
      </c>
    </row>
    <row r="348" spans="1:5">
      <c r="A348" t="s">
        <v>78</v>
      </c>
      <c r="B348" t="s">
        <v>6804</v>
      </c>
      <c r="C348" t="s">
        <v>3284</v>
      </c>
      <c r="D348" s="69" t="s">
        <v>6307</v>
      </c>
      <c r="E348" s="69" t="s">
        <v>6472</v>
      </c>
    </row>
    <row r="349" spans="1:5">
      <c r="A349" t="s">
        <v>78</v>
      </c>
      <c r="B349" t="s">
        <v>4267</v>
      </c>
      <c r="C349" t="s">
        <v>3169</v>
      </c>
      <c r="D349" s="69" t="s">
        <v>6307</v>
      </c>
      <c r="E349" s="69" t="s">
        <v>6472</v>
      </c>
    </row>
    <row r="350" spans="1:5">
      <c r="A350" t="s">
        <v>78</v>
      </c>
      <c r="B350" t="s">
        <v>6805</v>
      </c>
      <c r="C350" t="s">
        <v>3169</v>
      </c>
      <c r="D350" s="69" t="s">
        <v>6307</v>
      </c>
      <c r="E350" s="69" t="s">
        <v>4944</v>
      </c>
    </row>
    <row r="351" spans="1:5">
      <c r="A351" t="s">
        <v>78</v>
      </c>
      <c r="B351" t="s">
        <v>6806</v>
      </c>
      <c r="C351" t="s">
        <v>6507</v>
      </c>
      <c r="D351" s="69" t="s">
        <v>6307</v>
      </c>
      <c r="E351" s="69" t="s">
        <v>6472</v>
      </c>
    </row>
    <row r="352" spans="1:5">
      <c r="A352" t="s">
        <v>78</v>
      </c>
      <c r="B352" t="s">
        <v>6807</v>
      </c>
      <c r="C352" t="s">
        <v>6507</v>
      </c>
      <c r="D352" s="69" t="s">
        <v>6307</v>
      </c>
      <c r="E352" s="69" t="s">
        <v>6472</v>
      </c>
    </row>
    <row r="353" spans="1:5">
      <c r="A353" t="s">
        <v>78</v>
      </c>
      <c r="B353" t="s">
        <v>6808</v>
      </c>
      <c r="C353" t="s">
        <v>4272</v>
      </c>
      <c r="D353" s="69" t="s">
        <v>6307</v>
      </c>
      <c r="E353" s="69" t="s">
        <v>6472</v>
      </c>
    </row>
    <row r="354" spans="1:5">
      <c r="A354" t="s">
        <v>97</v>
      </c>
      <c r="B354" t="s">
        <v>6809</v>
      </c>
      <c r="C354" t="s">
        <v>2863</v>
      </c>
      <c r="D354" s="69" t="s">
        <v>6307</v>
      </c>
      <c r="E354" s="69" t="s">
        <v>4944</v>
      </c>
    </row>
    <row r="355" spans="1:5">
      <c r="A355" t="s">
        <v>97</v>
      </c>
      <c r="B355" t="s">
        <v>6810</v>
      </c>
      <c r="C355" t="s">
        <v>2863</v>
      </c>
      <c r="D355" s="69" t="s">
        <v>6307</v>
      </c>
      <c r="E355" s="69" t="s">
        <v>6472</v>
      </c>
    </row>
    <row r="356" spans="1:5">
      <c r="A356" t="s">
        <v>97</v>
      </c>
      <c r="B356" t="s">
        <v>6811</v>
      </c>
      <c r="C356" t="s">
        <v>2863</v>
      </c>
      <c r="D356" s="69" t="s">
        <v>6307</v>
      </c>
      <c r="E356" s="69" t="s">
        <v>4944</v>
      </c>
    </row>
    <row r="357" spans="1:5">
      <c r="A357" t="s">
        <v>97</v>
      </c>
      <c r="B357" t="s">
        <v>6812</v>
      </c>
      <c r="C357" t="s">
        <v>2863</v>
      </c>
      <c r="D357" s="69" t="s">
        <v>6307</v>
      </c>
      <c r="E357" s="69" t="s">
        <v>6472</v>
      </c>
    </row>
    <row r="358" spans="1:5">
      <c r="A358" t="s">
        <v>97</v>
      </c>
      <c r="B358" t="s">
        <v>6813</v>
      </c>
      <c r="C358" t="s">
        <v>2863</v>
      </c>
      <c r="D358" s="69" t="s">
        <v>6307</v>
      </c>
      <c r="E358" s="69" t="s">
        <v>4944</v>
      </c>
    </row>
    <row r="359" spans="1:5">
      <c r="A359" t="s">
        <v>97</v>
      </c>
      <c r="B359" t="s">
        <v>6814</v>
      </c>
      <c r="C359" t="s">
        <v>2863</v>
      </c>
      <c r="D359" s="69" t="s">
        <v>6307</v>
      </c>
      <c r="E359" s="69" t="s">
        <v>6472</v>
      </c>
    </row>
    <row r="360" spans="1:5">
      <c r="A360" t="s">
        <v>97</v>
      </c>
      <c r="B360" t="s">
        <v>6815</v>
      </c>
      <c r="C360" t="s">
        <v>2863</v>
      </c>
      <c r="D360" s="69" t="s">
        <v>6307</v>
      </c>
      <c r="E360" s="69" t="s">
        <v>6475</v>
      </c>
    </row>
    <row r="361" spans="1:5">
      <c r="A361" t="s">
        <v>97</v>
      </c>
      <c r="B361" t="s">
        <v>6816</v>
      </c>
      <c r="C361" t="s">
        <v>2863</v>
      </c>
      <c r="D361" s="69" t="s">
        <v>6307</v>
      </c>
      <c r="E361" s="69" t="s">
        <v>6521</v>
      </c>
    </row>
    <row r="362" spans="1:5">
      <c r="A362" t="s">
        <v>97</v>
      </c>
      <c r="B362" t="s">
        <v>6817</v>
      </c>
      <c r="C362" t="s">
        <v>2863</v>
      </c>
      <c r="D362" s="69" t="s">
        <v>6307</v>
      </c>
      <c r="E362" s="69" t="s">
        <v>6472</v>
      </c>
    </row>
    <row r="363" spans="1:5">
      <c r="A363" t="s">
        <v>97</v>
      </c>
      <c r="B363" t="s">
        <v>6818</v>
      </c>
      <c r="C363" t="s">
        <v>2863</v>
      </c>
      <c r="D363" s="69" t="s">
        <v>6307</v>
      </c>
      <c r="E363" s="69" t="s">
        <v>6472</v>
      </c>
    </row>
    <row r="364" spans="1:5">
      <c r="A364" t="s">
        <v>97</v>
      </c>
      <c r="B364" t="s">
        <v>6819</v>
      </c>
      <c r="C364" t="s">
        <v>2863</v>
      </c>
      <c r="D364" s="69" t="s">
        <v>6307</v>
      </c>
      <c r="E364" s="69" t="s">
        <v>6472</v>
      </c>
    </row>
    <row r="365" spans="1:5">
      <c r="A365" t="s">
        <v>97</v>
      </c>
      <c r="B365" t="s">
        <v>6820</v>
      </c>
      <c r="C365" t="s">
        <v>2863</v>
      </c>
      <c r="D365" s="69" t="s">
        <v>6307</v>
      </c>
      <c r="E365" s="69" t="s">
        <v>6475</v>
      </c>
    </row>
    <row r="366" spans="1:5">
      <c r="A366" t="s">
        <v>97</v>
      </c>
      <c r="B366" t="s">
        <v>6821</v>
      </c>
      <c r="C366" t="s">
        <v>2863</v>
      </c>
      <c r="D366" s="69" t="s">
        <v>6307</v>
      </c>
      <c r="E366" s="69" t="s">
        <v>6472</v>
      </c>
    </row>
    <row r="367" spans="1:5">
      <c r="A367" t="s">
        <v>97</v>
      </c>
      <c r="B367" t="s">
        <v>6822</v>
      </c>
      <c r="C367" t="s">
        <v>2863</v>
      </c>
      <c r="D367" s="69" t="s">
        <v>6307</v>
      </c>
      <c r="E367" s="69" t="s">
        <v>6307</v>
      </c>
    </row>
    <row r="368" spans="1:5">
      <c r="A368" t="s">
        <v>97</v>
      </c>
      <c r="B368" t="s">
        <v>6823</v>
      </c>
      <c r="C368" t="s">
        <v>2863</v>
      </c>
      <c r="D368" s="69" t="s">
        <v>6307</v>
      </c>
      <c r="E368" s="69" t="s">
        <v>6472</v>
      </c>
    </row>
    <row r="369" spans="1:5">
      <c r="A369" t="s">
        <v>97</v>
      </c>
      <c r="B369" t="s">
        <v>6824</v>
      </c>
      <c r="C369" t="s">
        <v>2863</v>
      </c>
      <c r="D369" s="69" t="s">
        <v>6307</v>
      </c>
      <c r="E369" s="69" t="s">
        <v>6475</v>
      </c>
    </row>
    <row r="370" spans="1:5">
      <c r="A370" t="s">
        <v>97</v>
      </c>
      <c r="B370" t="s">
        <v>6825</v>
      </c>
      <c r="C370" t="s">
        <v>2863</v>
      </c>
      <c r="D370" s="69" t="s">
        <v>6307</v>
      </c>
      <c r="E370" s="69" t="s">
        <v>4944</v>
      </c>
    </row>
    <row r="371" spans="1:5">
      <c r="A371" t="s">
        <v>97</v>
      </c>
      <c r="B371" t="s">
        <v>6826</v>
      </c>
      <c r="C371" t="s">
        <v>2863</v>
      </c>
      <c r="D371" s="69" t="s">
        <v>6307</v>
      </c>
      <c r="E371" s="69" t="s">
        <v>6475</v>
      </c>
    </row>
    <row r="372" spans="1:5">
      <c r="A372" t="s">
        <v>97</v>
      </c>
      <c r="B372" t="s">
        <v>6827</v>
      </c>
      <c r="C372" t="s">
        <v>2863</v>
      </c>
      <c r="D372" s="69" t="s">
        <v>6307</v>
      </c>
      <c r="E372" s="69" t="s">
        <v>6472</v>
      </c>
    </row>
    <row r="373" spans="1:5">
      <c r="A373" t="s">
        <v>97</v>
      </c>
      <c r="B373" t="s">
        <v>6828</v>
      </c>
      <c r="C373" t="s">
        <v>2863</v>
      </c>
      <c r="D373" s="69" t="s">
        <v>6307</v>
      </c>
      <c r="E373" s="69" t="s">
        <v>6475</v>
      </c>
    </row>
    <row r="374" spans="1:5">
      <c r="A374" t="s">
        <v>97</v>
      </c>
      <c r="B374" t="s">
        <v>6829</v>
      </c>
      <c r="C374" t="s">
        <v>2863</v>
      </c>
      <c r="D374" s="69" t="s">
        <v>6307</v>
      </c>
      <c r="E374" s="69" t="s">
        <v>6475</v>
      </c>
    </row>
    <row r="375" spans="1:5">
      <c r="A375" t="s">
        <v>97</v>
      </c>
      <c r="B375" t="s">
        <v>6830</v>
      </c>
      <c r="C375" t="s">
        <v>2863</v>
      </c>
      <c r="D375" s="69" t="s">
        <v>6307</v>
      </c>
      <c r="E375" s="69" t="s">
        <v>6472</v>
      </c>
    </row>
    <row r="376" spans="1:5">
      <c r="A376" t="s">
        <v>97</v>
      </c>
      <c r="B376" t="s">
        <v>6831</v>
      </c>
      <c r="C376" t="s">
        <v>2863</v>
      </c>
      <c r="D376" s="69" t="s">
        <v>6307</v>
      </c>
      <c r="E376" s="69" t="s">
        <v>6472</v>
      </c>
    </row>
    <row r="377" spans="1:5">
      <c r="A377" t="s">
        <v>97</v>
      </c>
      <c r="B377" t="s">
        <v>6832</v>
      </c>
      <c r="C377" t="s">
        <v>2863</v>
      </c>
      <c r="D377" s="69" t="s">
        <v>6307</v>
      </c>
      <c r="E377" s="69" t="s">
        <v>6475</v>
      </c>
    </row>
    <row r="378" spans="1:5">
      <c r="A378" t="s">
        <v>97</v>
      </c>
      <c r="B378" t="s">
        <v>6833</v>
      </c>
      <c r="C378" t="s">
        <v>2863</v>
      </c>
      <c r="D378" s="69" t="s">
        <v>6307</v>
      </c>
      <c r="E378" s="69" t="s">
        <v>6472</v>
      </c>
    </row>
    <row r="379" spans="1:5">
      <c r="A379" t="s">
        <v>97</v>
      </c>
      <c r="B379" t="s">
        <v>6834</v>
      </c>
      <c r="C379" t="s">
        <v>2863</v>
      </c>
      <c r="D379" s="69" t="s">
        <v>6307</v>
      </c>
      <c r="E379" s="69" t="s">
        <v>6472</v>
      </c>
    </row>
    <row r="380" spans="1:5">
      <c r="A380" t="s">
        <v>97</v>
      </c>
      <c r="B380" t="s">
        <v>6835</v>
      </c>
      <c r="C380" t="s">
        <v>4014</v>
      </c>
      <c r="D380" s="69" t="s">
        <v>6307</v>
      </c>
      <c r="E380" s="69" t="s">
        <v>6307</v>
      </c>
    </row>
    <row r="381" spans="1:5">
      <c r="A381" t="s">
        <v>97</v>
      </c>
      <c r="B381" t="s">
        <v>6836</v>
      </c>
      <c r="C381" t="s">
        <v>4014</v>
      </c>
      <c r="D381" s="69" t="s">
        <v>6307</v>
      </c>
      <c r="E381" s="69" t="s">
        <v>6475</v>
      </c>
    </row>
    <row r="382" spans="1:5">
      <c r="A382" t="s">
        <v>97</v>
      </c>
      <c r="B382" t="s">
        <v>6837</v>
      </c>
      <c r="C382" t="s">
        <v>4014</v>
      </c>
      <c r="D382" s="69" t="s">
        <v>6307</v>
      </c>
      <c r="E382" s="69" t="s">
        <v>6472</v>
      </c>
    </row>
    <row r="383" spans="1:5">
      <c r="A383" t="s">
        <v>97</v>
      </c>
      <c r="B383" t="s">
        <v>4282</v>
      </c>
      <c r="C383" t="s">
        <v>4014</v>
      </c>
      <c r="D383" s="69" t="s">
        <v>6307</v>
      </c>
      <c r="E383" s="69" t="s">
        <v>6307</v>
      </c>
    </row>
    <row r="384" spans="1:5">
      <c r="A384" t="s">
        <v>97</v>
      </c>
      <c r="B384" t="s">
        <v>6838</v>
      </c>
      <c r="C384" t="s">
        <v>4014</v>
      </c>
      <c r="D384" s="69" t="s">
        <v>6307</v>
      </c>
      <c r="E384" s="69" t="s">
        <v>6472</v>
      </c>
    </row>
    <row r="385" spans="1:5">
      <c r="A385" t="s">
        <v>97</v>
      </c>
      <c r="B385" t="s">
        <v>6839</v>
      </c>
      <c r="C385" t="s">
        <v>4014</v>
      </c>
      <c r="D385" s="69" t="s">
        <v>6307</v>
      </c>
      <c r="E385" s="69" t="s">
        <v>6475</v>
      </c>
    </row>
    <row r="386" spans="1:5">
      <c r="A386" t="s">
        <v>97</v>
      </c>
      <c r="B386" t="s">
        <v>6840</v>
      </c>
      <c r="C386" t="s">
        <v>4014</v>
      </c>
      <c r="D386" s="69" t="s">
        <v>6307</v>
      </c>
      <c r="E386" s="69" t="s">
        <v>6307</v>
      </c>
    </row>
    <row r="387" spans="1:5">
      <c r="A387" t="s">
        <v>97</v>
      </c>
      <c r="B387" t="s">
        <v>6841</v>
      </c>
      <c r="C387" t="s">
        <v>4014</v>
      </c>
      <c r="D387" s="69" t="s">
        <v>6307</v>
      </c>
      <c r="E387" s="69" t="s">
        <v>6472</v>
      </c>
    </row>
    <row r="388" spans="1:5">
      <c r="A388" t="s">
        <v>97</v>
      </c>
      <c r="B388" t="s">
        <v>6842</v>
      </c>
      <c r="C388" t="s">
        <v>4014</v>
      </c>
      <c r="D388" s="69" t="s">
        <v>6307</v>
      </c>
      <c r="E388" s="69" t="s">
        <v>6307</v>
      </c>
    </row>
    <row r="389" spans="1:5">
      <c r="A389" t="s">
        <v>97</v>
      </c>
      <c r="B389" t="s">
        <v>6843</v>
      </c>
      <c r="C389" t="s">
        <v>4014</v>
      </c>
      <c r="D389" s="69" t="s">
        <v>6307</v>
      </c>
      <c r="E389" s="69" t="s">
        <v>6472</v>
      </c>
    </row>
    <row r="390" spans="1:5">
      <c r="A390" t="s">
        <v>97</v>
      </c>
      <c r="B390" t="s">
        <v>6844</v>
      </c>
      <c r="C390" t="s">
        <v>4014</v>
      </c>
      <c r="D390" s="69" t="s">
        <v>6307</v>
      </c>
      <c r="E390" s="69" t="s">
        <v>6307</v>
      </c>
    </row>
    <row r="391" spans="1:5">
      <c r="A391" t="s">
        <v>97</v>
      </c>
      <c r="B391" t="s">
        <v>6845</v>
      </c>
      <c r="C391" t="s">
        <v>4014</v>
      </c>
      <c r="D391" s="69" t="s">
        <v>6307</v>
      </c>
      <c r="E391" s="69" t="s">
        <v>4944</v>
      </c>
    </row>
    <row r="392" spans="1:5">
      <c r="A392" t="s">
        <v>97</v>
      </c>
      <c r="B392" t="s">
        <v>6846</v>
      </c>
      <c r="C392" t="s">
        <v>4014</v>
      </c>
      <c r="D392" s="69" t="s">
        <v>6307</v>
      </c>
      <c r="E392" s="69" t="s">
        <v>6472</v>
      </c>
    </row>
    <row r="393" spans="1:5">
      <c r="A393" t="s">
        <v>97</v>
      </c>
      <c r="B393" t="s">
        <v>6847</v>
      </c>
      <c r="C393" t="s">
        <v>4014</v>
      </c>
      <c r="D393" s="69" t="s">
        <v>6307</v>
      </c>
      <c r="E393" s="69" t="s">
        <v>4944</v>
      </c>
    </row>
    <row r="394" spans="1:5">
      <c r="A394" t="s">
        <v>97</v>
      </c>
      <c r="B394" t="s">
        <v>6848</v>
      </c>
      <c r="C394" t="s">
        <v>4014</v>
      </c>
      <c r="D394" s="69" t="s">
        <v>6307</v>
      </c>
      <c r="E394" s="69" t="s">
        <v>6475</v>
      </c>
    </row>
    <row r="395" spans="1:5">
      <c r="A395" t="s">
        <v>97</v>
      </c>
      <c r="B395" t="s">
        <v>6849</v>
      </c>
      <c r="C395" t="s">
        <v>4014</v>
      </c>
      <c r="D395" s="69" t="s">
        <v>6307</v>
      </c>
      <c r="E395" s="69" t="s">
        <v>6472</v>
      </c>
    </row>
    <row r="396" spans="1:5">
      <c r="A396" t="s">
        <v>97</v>
      </c>
      <c r="B396" t="s">
        <v>6850</v>
      </c>
      <c r="C396" t="s">
        <v>3234</v>
      </c>
      <c r="D396" s="69" t="s">
        <v>6307</v>
      </c>
      <c r="E396" s="69" t="s">
        <v>6475</v>
      </c>
    </row>
    <row r="397" spans="1:5">
      <c r="A397" t="s">
        <v>97</v>
      </c>
      <c r="B397" t="s">
        <v>6851</v>
      </c>
      <c r="C397" t="s">
        <v>3234</v>
      </c>
      <c r="D397" s="69" t="s">
        <v>6307</v>
      </c>
      <c r="E397" s="69" t="s">
        <v>6472</v>
      </c>
    </row>
    <row r="398" spans="1:5">
      <c r="A398" t="s">
        <v>97</v>
      </c>
      <c r="B398" t="s">
        <v>6852</v>
      </c>
      <c r="C398" t="s">
        <v>3234</v>
      </c>
      <c r="D398" s="69" t="s">
        <v>6307</v>
      </c>
      <c r="E398" s="69" t="s">
        <v>6472</v>
      </c>
    </row>
    <row r="399" spans="1:5">
      <c r="A399" t="s">
        <v>97</v>
      </c>
      <c r="B399" t="s">
        <v>6853</v>
      </c>
      <c r="C399" t="s">
        <v>3234</v>
      </c>
      <c r="D399" s="69" t="s">
        <v>6307</v>
      </c>
      <c r="E399" s="69" t="s">
        <v>6472</v>
      </c>
    </row>
    <row r="400" spans="1:5">
      <c r="A400" t="s">
        <v>97</v>
      </c>
      <c r="B400" t="s">
        <v>6854</v>
      </c>
      <c r="C400" t="s">
        <v>3234</v>
      </c>
      <c r="D400" s="69" t="s">
        <v>6307</v>
      </c>
      <c r="E400" s="69" t="s">
        <v>6521</v>
      </c>
    </row>
    <row r="401" spans="1:5">
      <c r="A401" t="s">
        <v>97</v>
      </c>
      <c r="B401" t="s">
        <v>6855</v>
      </c>
      <c r="C401" t="s">
        <v>3234</v>
      </c>
      <c r="D401" s="69" t="s">
        <v>6307</v>
      </c>
      <c r="E401" s="69" t="s">
        <v>6475</v>
      </c>
    </row>
    <row r="402" spans="1:5">
      <c r="A402" t="s">
        <v>97</v>
      </c>
      <c r="B402" t="s">
        <v>6856</v>
      </c>
      <c r="C402" t="s">
        <v>3234</v>
      </c>
      <c r="D402" s="69" t="s">
        <v>6307</v>
      </c>
      <c r="E402" s="69" t="s">
        <v>4944</v>
      </c>
    </row>
    <row r="403" spans="1:5">
      <c r="A403" t="s">
        <v>97</v>
      </c>
      <c r="B403" t="s">
        <v>6857</v>
      </c>
      <c r="C403" t="s">
        <v>3234</v>
      </c>
      <c r="D403" s="69" t="s">
        <v>6307</v>
      </c>
      <c r="E403" s="69" t="s">
        <v>4944</v>
      </c>
    </row>
    <row r="404" spans="1:5">
      <c r="A404" t="s">
        <v>97</v>
      </c>
      <c r="B404" t="s">
        <v>4346</v>
      </c>
      <c r="C404" t="s">
        <v>3234</v>
      </c>
      <c r="D404" s="69" t="s">
        <v>6307</v>
      </c>
      <c r="E404" s="69" t="s">
        <v>4944</v>
      </c>
    </row>
    <row r="405" spans="1:5">
      <c r="A405" t="s">
        <v>97</v>
      </c>
      <c r="B405" t="s">
        <v>6858</v>
      </c>
      <c r="C405" t="s">
        <v>3234</v>
      </c>
      <c r="D405" s="69" t="s">
        <v>6307</v>
      </c>
      <c r="E405" s="69" t="s">
        <v>4944</v>
      </c>
    </row>
    <row r="406" spans="1:5">
      <c r="A406" t="s">
        <v>97</v>
      </c>
      <c r="B406" t="s">
        <v>6859</v>
      </c>
      <c r="C406" t="s">
        <v>3234</v>
      </c>
      <c r="D406" s="69" t="s">
        <v>6307</v>
      </c>
      <c r="E406" s="69" t="s">
        <v>6475</v>
      </c>
    </row>
    <row r="407" spans="1:5">
      <c r="A407" t="s">
        <v>97</v>
      </c>
      <c r="B407" t="s">
        <v>6860</v>
      </c>
      <c r="C407" t="s">
        <v>3234</v>
      </c>
      <c r="D407" s="69" t="s">
        <v>6307</v>
      </c>
      <c r="E407" s="69" t="s">
        <v>4944</v>
      </c>
    </row>
    <row r="408" spans="1:5">
      <c r="A408" t="s">
        <v>97</v>
      </c>
      <c r="B408" t="s">
        <v>6861</v>
      </c>
      <c r="C408" t="s">
        <v>3234</v>
      </c>
      <c r="D408" s="69" t="s">
        <v>6307</v>
      </c>
      <c r="E408" s="69" t="s">
        <v>4944</v>
      </c>
    </row>
    <row r="409" spans="1:5">
      <c r="A409" t="s">
        <v>97</v>
      </c>
      <c r="B409" t="s">
        <v>6862</v>
      </c>
      <c r="C409" t="s">
        <v>3284</v>
      </c>
      <c r="D409" s="69" t="s">
        <v>6307</v>
      </c>
      <c r="E409" s="69" t="s">
        <v>6475</v>
      </c>
    </row>
    <row r="410" spans="1:5">
      <c r="A410" t="s">
        <v>97</v>
      </c>
      <c r="B410" t="s">
        <v>6863</v>
      </c>
      <c r="C410" t="s">
        <v>3284</v>
      </c>
      <c r="D410" s="69" t="s">
        <v>6307</v>
      </c>
      <c r="E410" s="69" t="s">
        <v>4944</v>
      </c>
    </row>
    <row r="411" spans="1:5">
      <c r="A411" t="s">
        <v>97</v>
      </c>
      <c r="B411" t="s">
        <v>6864</v>
      </c>
      <c r="C411" t="s">
        <v>3284</v>
      </c>
      <c r="D411" s="69" t="s">
        <v>6307</v>
      </c>
      <c r="E411" s="69" t="s">
        <v>4944</v>
      </c>
    </row>
    <row r="412" spans="1:5">
      <c r="A412" t="s">
        <v>97</v>
      </c>
      <c r="B412" t="s">
        <v>6865</v>
      </c>
      <c r="C412" t="s">
        <v>3284</v>
      </c>
      <c r="D412" s="69" t="s">
        <v>6307</v>
      </c>
      <c r="E412" s="69" t="s">
        <v>6472</v>
      </c>
    </row>
    <row r="413" spans="1:5">
      <c r="A413" t="s">
        <v>97</v>
      </c>
      <c r="B413" t="s">
        <v>6866</v>
      </c>
      <c r="C413" t="s">
        <v>3284</v>
      </c>
      <c r="D413" s="69" t="s">
        <v>6307</v>
      </c>
      <c r="E413" s="69" t="s">
        <v>6472</v>
      </c>
    </row>
    <row r="414" spans="1:5">
      <c r="A414" t="s">
        <v>97</v>
      </c>
      <c r="B414" t="s">
        <v>6867</v>
      </c>
      <c r="C414" t="s">
        <v>3284</v>
      </c>
      <c r="D414" s="69" t="s">
        <v>6307</v>
      </c>
      <c r="E414" s="69" t="s">
        <v>6472</v>
      </c>
    </row>
    <row r="415" spans="1:5">
      <c r="A415" t="s">
        <v>97</v>
      </c>
      <c r="B415" t="s">
        <v>6868</v>
      </c>
      <c r="C415" t="s">
        <v>3284</v>
      </c>
      <c r="D415" s="69" t="s">
        <v>6307</v>
      </c>
      <c r="E415" s="69" t="s">
        <v>6472</v>
      </c>
    </row>
    <row r="416" spans="1:5">
      <c r="A416" t="s">
        <v>97</v>
      </c>
      <c r="B416" t="s">
        <v>6869</v>
      </c>
      <c r="C416" t="s">
        <v>3284</v>
      </c>
      <c r="D416" s="69" t="s">
        <v>6307</v>
      </c>
      <c r="E416" s="69" t="s">
        <v>4944</v>
      </c>
    </row>
    <row r="417" spans="1:5">
      <c r="A417" t="s">
        <v>97</v>
      </c>
      <c r="B417" t="s">
        <v>6870</v>
      </c>
      <c r="C417" t="s">
        <v>3284</v>
      </c>
      <c r="D417" s="69" t="s">
        <v>6307</v>
      </c>
      <c r="E417" s="69" t="s">
        <v>6472</v>
      </c>
    </row>
    <row r="418" spans="1:5">
      <c r="A418" t="s">
        <v>97</v>
      </c>
      <c r="B418" t="s">
        <v>6871</v>
      </c>
      <c r="C418" t="s">
        <v>3284</v>
      </c>
      <c r="D418" s="69" t="s">
        <v>6307</v>
      </c>
      <c r="E418" s="69" t="s">
        <v>6472</v>
      </c>
    </row>
    <row r="419" spans="1:5">
      <c r="A419" t="s">
        <v>97</v>
      </c>
      <c r="B419" t="s">
        <v>6872</v>
      </c>
      <c r="C419" t="s">
        <v>3284</v>
      </c>
      <c r="D419" s="69" t="s">
        <v>6307</v>
      </c>
      <c r="E419" s="69" t="s">
        <v>6475</v>
      </c>
    </row>
    <row r="420" spans="1:5">
      <c r="A420" t="s">
        <v>97</v>
      </c>
      <c r="B420" t="s">
        <v>6873</v>
      </c>
      <c r="C420" t="s">
        <v>3284</v>
      </c>
      <c r="D420" s="69" t="s">
        <v>6307</v>
      </c>
      <c r="E420" s="69" t="s">
        <v>4944</v>
      </c>
    </row>
    <row r="421" spans="1:5">
      <c r="A421" t="s">
        <v>97</v>
      </c>
      <c r="B421" t="s">
        <v>6874</v>
      </c>
      <c r="C421" t="s">
        <v>3284</v>
      </c>
      <c r="D421" s="69" t="s">
        <v>6307</v>
      </c>
      <c r="E421" s="69" t="s">
        <v>6472</v>
      </c>
    </row>
    <row r="422" spans="1:5">
      <c r="A422" t="s">
        <v>97</v>
      </c>
      <c r="B422" t="s">
        <v>6875</v>
      </c>
      <c r="C422" t="s">
        <v>3284</v>
      </c>
      <c r="D422" s="69" t="s">
        <v>6307</v>
      </c>
      <c r="E422" s="69" t="s">
        <v>6472</v>
      </c>
    </row>
    <row r="423" spans="1:5">
      <c r="A423" t="s">
        <v>97</v>
      </c>
      <c r="B423" t="s">
        <v>6876</v>
      </c>
      <c r="C423" t="s">
        <v>6877</v>
      </c>
      <c r="D423" s="69" t="s">
        <v>6373</v>
      </c>
      <c r="E423" s="69" t="s">
        <v>6472</v>
      </c>
    </row>
    <row r="424" spans="1:5">
      <c r="A424" t="s">
        <v>97</v>
      </c>
      <c r="B424" t="s">
        <v>6878</v>
      </c>
      <c r="C424" t="s">
        <v>6877</v>
      </c>
      <c r="D424" s="69" t="s">
        <v>6307</v>
      </c>
      <c r="E424" s="69" t="s">
        <v>4944</v>
      </c>
    </row>
    <row r="425" spans="1:5">
      <c r="A425" t="s">
        <v>97</v>
      </c>
      <c r="B425" t="s">
        <v>4302</v>
      </c>
      <c r="C425" t="s">
        <v>6877</v>
      </c>
      <c r="D425" s="69" t="s">
        <v>6307</v>
      </c>
      <c r="E425" s="69" t="s">
        <v>6307</v>
      </c>
    </row>
    <row r="426" spans="1:5">
      <c r="A426" t="s">
        <v>97</v>
      </c>
      <c r="B426" t="s">
        <v>6879</v>
      </c>
      <c r="C426" t="s">
        <v>6877</v>
      </c>
      <c r="D426" s="69" t="s">
        <v>6307</v>
      </c>
      <c r="E426" s="69" t="s">
        <v>6472</v>
      </c>
    </row>
    <row r="427" spans="1:5">
      <c r="A427" t="s">
        <v>97</v>
      </c>
      <c r="B427" t="s">
        <v>6880</v>
      </c>
      <c r="C427" t="s">
        <v>6877</v>
      </c>
      <c r="D427" s="69" t="s">
        <v>6307</v>
      </c>
      <c r="E427" s="69" t="s">
        <v>6472</v>
      </c>
    </row>
    <row r="428" spans="1:5">
      <c r="A428" t="s">
        <v>97</v>
      </c>
      <c r="B428" t="s">
        <v>6881</v>
      </c>
      <c r="C428" t="s">
        <v>6877</v>
      </c>
      <c r="D428" s="69" t="s">
        <v>6307</v>
      </c>
      <c r="E428" s="69" t="s">
        <v>6472</v>
      </c>
    </row>
    <row r="429" spans="1:5">
      <c r="A429" t="s">
        <v>97</v>
      </c>
      <c r="B429" t="s">
        <v>6882</v>
      </c>
      <c r="C429" t="s">
        <v>4373</v>
      </c>
      <c r="D429" s="69" t="s">
        <v>6307</v>
      </c>
      <c r="E429" s="69" t="s">
        <v>6472</v>
      </c>
    </row>
    <row r="430" spans="1:5">
      <c r="A430" t="s">
        <v>97</v>
      </c>
      <c r="B430" t="s">
        <v>6883</v>
      </c>
      <c r="C430" t="s">
        <v>4373</v>
      </c>
      <c r="D430" s="69" t="s">
        <v>6307</v>
      </c>
      <c r="E430" s="69" t="s">
        <v>6521</v>
      </c>
    </row>
    <row r="431" spans="1:5">
      <c r="A431" t="s">
        <v>97</v>
      </c>
      <c r="B431" t="s">
        <v>6884</v>
      </c>
      <c r="C431" t="s">
        <v>4373</v>
      </c>
      <c r="D431" s="69" t="s">
        <v>6307</v>
      </c>
      <c r="E431" s="69" t="s">
        <v>6472</v>
      </c>
    </row>
    <row r="432" spans="1:5">
      <c r="A432" t="s">
        <v>97</v>
      </c>
      <c r="B432" t="s">
        <v>3262</v>
      </c>
      <c r="C432" t="s">
        <v>6885</v>
      </c>
      <c r="D432" s="69" t="s">
        <v>6307</v>
      </c>
      <c r="E432" s="69" t="s">
        <v>6472</v>
      </c>
    </row>
    <row r="433" spans="1:5">
      <c r="A433" t="s">
        <v>97</v>
      </c>
      <c r="B433" t="s">
        <v>6886</v>
      </c>
      <c r="C433" t="s">
        <v>6885</v>
      </c>
      <c r="D433" s="69" t="s">
        <v>6307</v>
      </c>
      <c r="E433" s="69" t="s">
        <v>6475</v>
      </c>
    </row>
    <row r="434" spans="1:5">
      <c r="A434" t="s">
        <v>97</v>
      </c>
      <c r="B434" t="s">
        <v>6887</v>
      </c>
      <c r="C434" t="s">
        <v>6885</v>
      </c>
      <c r="D434" s="69" t="s">
        <v>6307</v>
      </c>
      <c r="E434" s="69" t="s">
        <v>6475</v>
      </c>
    </row>
    <row r="435" spans="1:5">
      <c r="A435" t="s">
        <v>97</v>
      </c>
      <c r="B435" t="s">
        <v>6888</v>
      </c>
      <c r="C435" t="s">
        <v>6889</v>
      </c>
      <c r="D435" s="69" t="s">
        <v>6307</v>
      </c>
      <c r="E435" s="69" t="s">
        <v>4944</v>
      </c>
    </row>
    <row r="436" spans="1:5">
      <c r="A436" t="s">
        <v>97</v>
      </c>
      <c r="B436" t="s">
        <v>6890</v>
      </c>
      <c r="C436" t="s">
        <v>6889</v>
      </c>
      <c r="D436" s="69" t="s">
        <v>6307</v>
      </c>
      <c r="E436" s="69" t="s">
        <v>6475</v>
      </c>
    </row>
    <row r="437" spans="1:5">
      <c r="A437" t="s">
        <v>97</v>
      </c>
      <c r="B437" t="s">
        <v>6891</v>
      </c>
      <c r="C437" t="s">
        <v>6889</v>
      </c>
      <c r="D437" s="69" t="s">
        <v>6307</v>
      </c>
      <c r="E437" s="69" t="s">
        <v>6307</v>
      </c>
    </row>
    <row r="438" spans="1:5">
      <c r="A438" t="s">
        <v>97</v>
      </c>
      <c r="B438" t="s">
        <v>6892</v>
      </c>
      <c r="C438" t="s">
        <v>6889</v>
      </c>
      <c r="D438" s="69" t="s">
        <v>6307</v>
      </c>
      <c r="E438" s="69" t="s">
        <v>6472</v>
      </c>
    </row>
    <row r="439" spans="1:5">
      <c r="A439" t="s">
        <v>97</v>
      </c>
      <c r="B439" t="s">
        <v>6893</v>
      </c>
      <c r="C439" t="s">
        <v>6889</v>
      </c>
      <c r="D439" s="69" t="s">
        <v>6307</v>
      </c>
      <c r="E439" s="69" t="s">
        <v>6521</v>
      </c>
    </row>
    <row r="440" spans="1:5">
      <c r="A440" t="s">
        <v>97</v>
      </c>
      <c r="B440" t="s">
        <v>6894</v>
      </c>
      <c r="C440" t="s">
        <v>2951</v>
      </c>
      <c r="D440" s="69" t="s">
        <v>6307</v>
      </c>
      <c r="E440" s="69" t="s">
        <v>6475</v>
      </c>
    </row>
    <row r="441" spans="1:5">
      <c r="A441" t="s">
        <v>97</v>
      </c>
      <c r="B441" t="s">
        <v>6895</v>
      </c>
      <c r="C441" t="s">
        <v>2951</v>
      </c>
      <c r="D441" s="69" t="s">
        <v>6307</v>
      </c>
      <c r="E441" s="69" t="s">
        <v>6521</v>
      </c>
    </row>
    <row r="442" spans="1:5">
      <c r="A442" t="s">
        <v>97</v>
      </c>
      <c r="B442" t="s">
        <v>6896</v>
      </c>
      <c r="C442" t="s">
        <v>3281</v>
      </c>
      <c r="D442" s="69" t="s">
        <v>6307</v>
      </c>
      <c r="E442" s="69" t="s">
        <v>6307</v>
      </c>
    </row>
    <row r="443" spans="1:5">
      <c r="A443" t="s">
        <v>97</v>
      </c>
      <c r="B443" t="s">
        <v>3280</v>
      </c>
      <c r="C443" t="s">
        <v>3281</v>
      </c>
      <c r="D443" s="69" t="s">
        <v>6307</v>
      </c>
      <c r="E443" s="69" t="s">
        <v>6472</v>
      </c>
    </row>
    <row r="444" spans="1:5">
      <c r="A444" t="s">
        <v>97</v>
      </c>
      <c r="B444" t="s">
        <v>2949</v>
      </c>
      <c r="C444" t="s">
        <v>3281</v>
      </c>
      <c r="D444" s="69" t="s">
        <v>6307</v>
      </c>
      <c r="E444" s="69" t="s">
        <v>6307</v>
      </c>
    </row>
    <row r="445" spans="1:5">
      <c r="A445" t="s">
        <v>97</v>
      </c>
      <c r="B445" t="s">
        <v>6897</v>
      </c>
      <c r="C445" t="s">
        <v>3281</v>
      </c>
      <c r="D445" s="69" t="s">
        <v>6307</v>
      </c>
      <c r="E445" s="69" t="s">
        <v>6307</v>
      </c>
    </row>
    <row r="446" spans="1:5">
      <c r="A446" t="s">
        <v>97</v>
      </c>
      <c r="B446" t="s">
        <v>6898</v>
      </c>
      <c r="C446" t="s">
        <v>6899</v>
      </c>
      <c r="D446" s="69" t="s">
        <v>6307</v>
      </c>
      <c r="E446" s="69" t="s">
        <v>6472</v>
      </c>
    </row>
    <row r="447" spans="1:5">
      <c r="A447" t="s">
        <v>97</v>
      </c>
      <c r="B447" t="s">
        <v>6900</v>
      </c>
      <c r="C447" t="s">
        <v>6901</v>
      </c>
      <c r="D447" s="69" t="s">
        <v>6307</v>
      </c>
      <c r="E447" s="69" t="s">
        <v>6472</v>
      </c>
    </row>
    <row r="448" spans="1:5">
      <c r="A448" t="s">
        <v>97</v>
      </c>
      <c r="B448" t="s">
        <v>6902</v>
      </c>
      <c r="C448" t="s">
        <v>6901</v>
      </c>
      <c r="D448" s="69" t="s">
        <v>6307</v>
      </c>
      <c r="E448" s="69" t="s">
        <v>6472</v>
      </c>
    </row>
    <row r="449" spans="1:5">
      <c r="A449" t="s">
        <v>97</v>
      </c>
      <c r="B449" t="s">
        <v>6903</v>
      </c>
      <c r="C449" t="s">
        <v>6901</v>
      </c>
      <c r="D449" s="69" t="s">
        <v>6307</v>
      </c>
      <c r="E449" s="69" t="s">
        <v>6472</v>
      </c>
    </row>
    <row r="450" spans="1:5">
      <c r="A450" t="s">
        <v>97</v>
      </c>
      <c r="B450" t="s">
        <v>6904</v>
      </c>
      <c r="C450" t="s">
        <v>4360</v>
      </c>
      <c r="D450" s="69" t="s">
        <v>6307</v>
      </c>
      <c r="E450" s="69" t="s">
        <v>6307</v>
      </c>
    </row>
    <row r="451" spans="1:5">
      <c r="A451" t="s">
        <v>97</v>
      </c>
      <c r="B451" t="s">
        <v>6905</v>
      </c>
      <c r="C451" t="s">
        <v>6906</v>
      </c>
      <c r="D451" s="69" t="s">
        <v>6307</v>
      </c>
      <c r="E451" s="69" t="s">
        <v>6472</v>
      </c>
    </row>
    <row r="452" spans="1:5">
      <c r="A452" t="s">
        <v>97</v>
      </c>
      <c r="B452" t="s">
        <v>4375</v>
      </c>
      <c r="C452" t="s">
        <v>4376</v>
      </c>
      <c r="D452" s="69" t="s">
        <v>6307</v>
      </c>
      <c r="E452" s="69" t="s">
        <v>6307</v>
      </c>
    </row>
    <row r="453" spans="1:5">
      <c r="A453" t="s">
        <v>55</v>
      </c>
      <c r="B453" t="s">
        <v>6907</v>
      </c>
      <c r="C453" t="s">
        <v>6908</v>
      </c>
      <c r="D453" s="69" t="s">
        <v>6307</v>
      </c>
      <c r="E453" s="69" t="s">
        <v>5088</v>
      </c>
    </row>
    <row r="454" spans="1:5">
      <c r="A454" t="s">
        <v>55</v>
      </c>
      <c r="B454" t="s">
        <v>6909</v>
      </c>
      <c r="C454" t="s">
        <v>2884</v>
      </c>
      <c r="D454" s="69" t="s">
        <v>6307</v>
      </c>
      <c r="E454" s="69" t="s">
        <v>5088</v>
      </c>
    </row>
    <row r="455" spans="1:5">
      <c r="A455" t="s">
        <v>55</v>
      </c>
      <c r="B455" t="s">
        <v>3897</v>
      </c>
      <c r="C455" t="s">
        <v>2881</v>
      </c>
      <c r="D455" s="69" t="s">
        <v>6307</v>
      </c>
      <c r="E455" s="69" t="s">
        <v>5088</v>
      </c>
    </row>
    <row r="456" spans="1:5">
      <c r="A456" t="s">
        <v>55</v>
      </c>
      <c r="B456" t="s">
        <v>3857</v>
      </c>
      <c r="C456" t="s">
        <v>6540</v>
      </c>
      <c r="D456" s="69" t="s">
        <v>6307</v>
      </c>
      <c r="E456" s="69" t="s">
        <v>5088</v>
      </c>
    </row>
    <row r="457" spans="1:5">
      <c r="A457" t="s">
        <v>72</v>
      </c>
      <c r="B457" t="s">
        <v>6910</v>
      </c>
      <c r="C457" t="s">
        <v>4014</v>
      </c>
      <c r="D457" s="69" t="s">
        <v>6307</v>
      </c>
      <c r="E457" s="69" t="s">
        <v>6911</v>
      </c>
    </row>
    <row r="458" spans="1:5">
      <c r="A458" t="s">
        <v>72</v>
      </c>
      <c r="B458" t="s">
        <v>6912</v>
      </c>
      <c r="C458" t="s">
        <v>3284</v>
      </c>
      <c r="D458" s="69" t="s">
        <v>6307</v>
      </c>
      <c r="E458" s="69" t="s">
        <v>6911</v>
      </c>
    </row>
    <row r="459" spans="1:5">
      <c r="A459" t="s">
        <v>72</v>
      </c>
      <c r="B459" t="s">
        <v>6913</v>
      </c>
      <c r="C459" t="s">
        <v>4272</v>
      </c>
      <c r="D459" s="69" t="s">
        <v>6307</v>
      </c>
      <c r="E459" s="69" t="s">
        <v>6911</v>
      </c>
    </row>
    <row r="460" spans="1:5">
      <c r="A460" t="s">
        <v>97</v>
      </c>
      <c r="B460" t="s">
        <v>4289</v>
      </c>
      <c r="C460" t="s">
        <v>36</v>
      </c>
      <c r="D460" s="69" t="s">
        <v>6307</v>
      </c>
      <c r="E460" s="69" t="s">
        <v>6911</v>
      </c>
    </row>
    <row r="461" spans="1:5">
      <c r="A461" t="s">
        <v>97</v>
      </c>
      <c r="B461" t="s">
        <v>4293</v>
      </c>
      <c r="C461" t="s">
        <v>38</v>
      </c>
      <c r="D461" s="69" t="s">
        <v>6307</v>
      </c>
      <c r="E461" s="69" t="s">
        <v>6911</v>
      </c>
    </row>
    <row r="462" spans="1:5">
      <c r="A462" t="s">
        <v>97</v>
      </c>
      <c r="B462" t="s">
        <v>4295</v>
      </c>
      <c r="C462" t="s">
        <v>38</v>
      </c>
      <c r="D462" s="69" t="s">
        <v>6307</v>
      </c>
      <c r="E462" s="69" t="s">
        <v>6911</v>
      </c>
    </row>
    <row r="463" spans="1:5">
      <c r="A463" t="s">
        <v>97</v>
      </c>
      <c r="B463" t="s">
        <v>4297</v>
      </c>
      <c r="C463" t="s">
        <v>38</v>
      </c>
      <c r="D463" s="69" t="s">
        <v>6307</v>
      </c>
      <c r="E463" s="69" t="s">
        <v>6911</v>
      </c>
    </row>
    <row r="464" spans="1:5">
      <c r="A464" t="s">
        <v>97</v>
      </c>
      <c r="B464" t="s">
        <v>4309</v>
      </c>
      <c r="C464" t="s">
        <v>40</v>
      </c>
      <c r="D464" s="69" t="s">
        <v>6307</v>
      </c>
      <c r="E464" s="69" t="s">
        <v>6911</v>
      </c>
    </row>
    <row r="465" spans="1:5">
      <c r="A465" t="s">
        <v>97</v>
      </c>
      <c r="B465" t="s">
        <v>4307</v>
      </c>
      <c r="C465" t="s">
        <v>40</v>
      </c>
      <c r="D465" s="69" t="s">
        <v>6307</v>
      </c>
      <c r="E465" s="69" t="s">
        <v>6911</v>
      </c>
    </row>
    <row r="466" spans="1:5">
      <c r="A466" t="s">
        <v>97</v>
      </c>
      <c r="B466" t="s">
        <v>4329</v>
      </c>
      <c r="C466" t="s">
        <v>56</v>
      </c>
      <c r="D466" s="69" t="s">
        <v>6307</v>
      </c>
      <c r="E466" s="69" t="s">
        <v>6911</v>
      </c>
    </row>
    <row r="467" spans="1:5">
      <c r="A467" t="s">
        <v>59</v>
      </c>
      <c r="B467" t="s">
        <v>6914</v>
      </c>
      <c r="C467" t="s">
        <v>35</v>
      </c>
      <c r="D467" s="69" t="s">
        <v>6307</v>
      </c>
      <c r="E467" s="69" t="s">
        <v>5088</v>
      </c>
    </row>
    <row r="468" spans="1:5">
      <c r="A468" t="s">
        <v>32</v>
      </c>
      <c r="B468" t="s">
        <v>3782</v>
      </c>
      <c r="C468" t="s">
        <v>4014</v>
      </c>
      <c r="D468" s="69" t="s">
        <v>6307</v>
      </c>
      <c r="E468" s="69" t="s">
        <v>6521</v>
      </c>
    </row>
    <row r="469" spans="1:5">
      <c r="A469" t="s">
        <v>32</v>
      </c>
      <c r="B469" t="s">
        <v>6915</v>
      </c>
      <c r="C469" t="s">
        <v>4014</v>
      </c>
      <c r="D469" s="69" t="s">
        <v>6381</v>
      </c>
      <c r="E469" s="69" t="s">
        <v>4944</v>
      </c>
    </row>
    <row r="470" spans="1:5">
      <c r="A470" t="s">
        <v>32</v>
      </c>
      <c r="B470" t="s">
        <v>6916</v>
      </c>
      <c r="C470" t="s">
        <v>3284</v>
      </c>
      <c r="D470" s="69" t="s">
        <v>6375</v>
      </c>
      <c r="E470" s="69" t="s">
        <v>6472</v>
      </c>
    </row>
    <row r="471" spans="1:5">
      <c r="A471" t="s">
        <v>32</v>
      </c>
      <c r="B471" t="s">
        <v>6917</v>
      </c>
      <c r="C471" t="s">
        <v>3284</v>
      </c>
      <c r="D471" s="69" t="s">
        <v>6381</v>
      </c>
      <c r="E471" s="69" t="s">
        <v>4944</v>
      </c>
    </row>
    <row r="472" spans="1:5">
      <c r="A472" t="s">
        <v>32</v>
      </c>
      <c r="B472" t="s">
        <v>6918</v>
      </c>
      <c r="C472" t="s">
        <v>3284</v>
      </c>
      <c r="D472" s="69" t="s">
        <v>6375</v>
      </c>
      <c r="E472" s="69" t="s">
        <v>6472</v>
      </c>
    </row>
    <row r="473" spans="1:5">
      <c r="A473" t="s">
        <v>32</v>
      </c>
      <c r="B473" t="s">
        <v>6919</v>
      </c>
      <c r="C473" t="s">
        <v>3284</v>
      </c>
      <c r="D473" s="69" t="s">
        <v>6373</v>
      </c>
      <c r="E473" s="69" t="s">
        <v>4944</v>
      </c>
    </row>
    <row r="474" spans="1:5">
      <c r="A474" t="s">
        <v>55</v>
      </c>
      <c r="B474" t="s">
        <v>6920</v>
      </c>
      <c r="C474" t="s">
        <v>2884</v>
      </c>
      <c r="D474" s="69" t="s">
        <v>6373</v>
      </c>
      <c r="E474" s="69" t="s">
        <v>6472</v>
      </c>
    </row>
    <row r="475" spans="1:5">
      <c r="A475" t="s">
        <v>55</v>
      </c>
      <c r="B475" t="s">
        <v>3847</v>
      </c>
      <c r="C475" t="s">
        <v>6535</v>
      </c>
      <c r="D475" s="69" t="s">
        <v>6373</v>
      </c>
      <c r="E475" s="69" t="s">
        <v>4944</v>
      </c>
    </row>
    <row r="476" spans="1:5">
      <c r="A476" t="s">
        <v>55</v>
      </c>
      <c r="B476" t="s">
        <v>6921</v>
      </c>
      <c r="C476" t="s">
        <v>3954</v>
      </c>
      <c r="D476" s="69" t="s">
        <v>6373</v>
      </c>
      <c r="E476" s="69" t="s">
        <v>6472</v>
      </c>
    </row>
    <row r="477" spans="1:5">
      <c r="A477" t="s">
        <v>55</v>
      </c>
      <c r="B477" t="s">
        <v>6922</v>
      </c>
      <c r="C477" t="s">
        <v>6554</v>
      </c>
      <c r="D477" s="69" t="s">
        <v>6373</v>
      </c>
      <c r="E477" s="69" t="s">
        <v>6472</v>
      </c>
    </row>
    <row r="478" spans="1:5">
      <c r="A478" t="s">
        <v>55</v>
      </c>
      <c r="B478" t="s">
        <v>6923</v>
      </c>
      <c r="C478" t="s">
        <v>2881</v>
      </c>
      <c r="D478" s="69" t="s">
        <v>6373</v>
      </c>
      <c r="E478" s="69" t="s">
        <v>6472</v>
      </c>
    </row>
    <row r="479" spans="1:5">
      <c r="A479" t="s">
        <v>55</v>
      </c>
      <c r="B479" t="s">
        <v>6924</v>
      </c>
      <c r="C479" t="s">
        <v>2881</v>
      </c>
      <c r="D479" s="69" t="s">
        <v>6373</v>
      </c>
      <c r="E479" s="69" t="s">
        <v>6521</v>
      </c>
    </row>
    <row r="480" spans="1:5">
      <c r="A480" t="s">
        <v>55</v>
      </c>
      <c r="B480" t="s">
        <v>6925</v>
      </c>
      <c r="C480" t="s">
        <v>6566</v>
      </c>
      <c r="D480" s="69" t="s">
        <v>6373</v>
      </c>
      <c r="E480" s="69" t="s">
        <v>6472</v>
      </c>
    </row>
    <row r="481" spans="1:5">
      <c r="A481" t="s">
        <v>55</v>
      </c>
      <c r="B481" t="s">
        <v>6926</v>
      </c>
      <c r="C481" t="s">
        <v>6566</v>
      </c>
      <c r="D481" s="69" t="s">
        <v>6373</v>
      </c>
      <c r="E481" s="69" t="s">
        <v>6472</v>
      </c>
    </row>
    <row r="482" spans="1:5">
      <c r="A482" t="s">
        <v>59</v>
      </c>
      <c r="B482" t="s">
        <v>6927</v>
      </c>
      <c r="C482" t="s">
        <v>2863</v>
      </c>
      <c r="D482" s="69" t="s">
        <v>6375</v>
      </c>
      <c r="E482" s="69" t="s">
        <v>6472</v>
      </c>
    </row>
    <row r="483" spans="1:5">
      <c r="A483" t="s">
        <v>59</v>
      </c>
      <c r="B483" t="s">
        <v>4011</v>
      </c>
      <c r="C483" t="s">
        <v>2863</v>
      </c>
      <c r="D483" s="69" t="s">
        <v>6375</v>
      </c>
      <c r="E483" s="69" t="s">
        <v>6472</v>
      </c>
    </row>
    <row r="484" spans="1:5">
      <c r="A484" t="s">
        <v>59</v>
      </c>
      <c r="B484" t="s">
        <v>6928</v>
      </c>
      <c r="C484" t="s">
        <v>2863</v>
      </c>
      <c r="D484" s="69" t="s">
        <v>6373</v>
      </c>
      <c r="E484" s="69" t="s">
        <v>4944</v>
      </c>
    </row>
    <row r="485" spans="1:5">
      <c r="A485" t="s">
        <v>59</v>
      </c>
      <c r="B485" t="s">
        <v>6929</v>
      </c>
      <c r="C485" t="s">
        <v>4014</v>
      </c>
      <c r="D485" s="69" t="s">
        <v>6381</v>
      </c>
      <c r="E485" s="69" t="s">
        <v>6472</v>
      </c>
    </row>
    <row r="486" spans="1:5">
      <c r="A486" t="s">
        <v>59</v>
      </c>
      <c r="B486" t="s">
        <v>6930</v>
      </c>
      <c r="C486" t="s">
        <v>3169</v>
      </c>
      <c r="D486" s="69" t="s">
        <v>6931</v>
      </c>
      <c r="E486" s="69" t="s">
        <v>6475</v>
      </c>
    </row>
    <row r="487" spans="1:5">
      <c r="A487" t="s">
        <v>106</v>
      </c>
      <c r="B487" t="s">
        <v>6932</v>
      </c>
      <c r="C487" t="s">
        <v>2863</v>
      </c>
      <c r="D487" s="69" t="s">
        <v>6307</v>
      </c>
      <c r="E487" s="69" t="s">
        <v>6472</v>
      </c>
    </row>
    <row r="488" spans="1:5">
      <c r="A488" t="s">
        <v>106</v>
      </c>
      <c r="B488" t="s">
        <v>6933</v>
      </c>
      <c r="C488" t="s">
        <v>2863</v>
      </c>
      <c r="D488" s="69" t="s">
        <v>6381</v>
      </c>
      <c r="E488" s="69" t="s">
        <v>4944</v>
      </c>
    </row>
    <row r="489" spans="1:5">
      <c r="A489" t="s">
        <v>106</v>
      </c>
      <c r="B489" t="s">
        <v>4085</v>
      </c>
      <c r="C489" t="s">
        <v>4014</v>
      </c>
      <c r="D489" s="69" t="s">
        <v>6373</v>
      </c>
      <c r="E489" s="69" t="s">
        <v>6521</v>
      </c>
    </row>
    <row r="490" spans="1:5">
      <c r="A490" t="s">
        <v>106</v>
      </c>
      <c r="B490" t="s">
        <v>6934</v>
      </c>
      <c r="C490" t="s">
        <v>4014</v>
      </c>
      <c r="D490" s="69" t="s">
        <v>6381</v>
      </c>
      <c r="E490" s="69" t="s">
        <v>4944</v>
      </c>
    </row>
    <row r="491" spans="1:5">
      <c r="A491" t="s">
        <v>106</v>
      </c>
      <c r="B491" t="s">
        <v>6935</v>
      </c>
      <c r="C491" t="s">
        <v>4014</v>
      </c>
      <c r="D491" s="69" t="s">
        <v>6375</v>
      </c>
      <c r="E491" s="69" t="s">
        <v>4944</v>
      </c>
    </row>
    <row r="492" spans="1:5">
      <c r="A492" t="s">
        <v>106</v>
      </c>
      <c r="B492" t="s">
        <v>6936</v>
      </c>
      <c r="C492" t="s">
        <v>4014</v>
      </c>
      <c r="D492" s="69" t="s">
        <v>6373</v>
      </c>
      <c r="E492" s="69" t="s">
        <v>6472</v>
      </c>
    </row>
    <row r="493" spans="1:5">
      <c r="A493" t="s">
        <v>106</v>
      </c>
      <c r="B493" t="s">
        <v>6937</v>
      </c>
      <c r="C493" t="s">
        <v>4014</v>
      </c>
      <c r="D493" s="69" t="s">
        <v>6373</v>
      </c>
      <c r="E493" s="69" t="s">
        <v>6472</v>
      </c>
    </row>
    <row r="494" spans="1:5">
      <c r="A494" t="s">
        <v>106</v>
      </c>
      <c r="B494" t="s">
        <v>6938</v>
      </c>
      <c r="C494" t="s">
        <v>4014</v>
      </c>
      <c r="D494" s="69" t="s">
        <v>6931</v>
      </c>
      <c r="E494" s="69" t="s">
        <v>6521</v>
      </c>
    </row>
    <row r="495" spans="1:5">
      <c r="A495" t="s">
        <v>106</v>
      </c>
      <c r="B495" t="s">
        <v>6939</v>
      </c>
      <c r="C495" t="s">
        <v>4014</v>
      </c>
      <c r="D495" s="69" t="s">
        <v>6373</v>
      </c>
      <c r="E495" s="69" t="s">
        <v>6472</v>
      </c>
    </row>
    <row r="496" spans="1:5">
      <c r="A496" t="s">
        <v>106</v>
      </c>
      <c r="B496" t="s">
        <v>6940</v>
      </c>
      <c r="C496" t="s">
        <v>3284</v>
      </c>
      <c r="D496" s="69" t="s">
        <v>6373</v>
      </c>
      <c r="E496" s="69" t="s">
        <v>6472</v>
      </c>
    </row>
    <row r="497" spans="1:5">
      <c r="A497" t="s">
        <v>106</v>
      </c>
      <c r="B497" t="s">
        <v>6941</v>
      </c>
      <c r="C497" t="s">
        <v>3169</v>
      </c>
      <c r="D497" s="69" t="s">
        <v>6373</v>
      </c>
      <c r="E497" s="69" t="s">
        <v>6472</v>
      </c>
    </row>
    <row r="498" spans="1:5">
      <c r="A498" t="s">
        <v>106</v>
      </c>
      <c r="B498" t="s">
        <v>6942</v>
      </c>
      <c r="C498" t="s">
        <v>3169</v>
      </c>
      <c r="D498" s="69" t="s">
        <v>6375</v>
      </c>
      <c r="E498" s="69" t="s">
        <v>6472</v>
      </c>
    </row>
    <row r="499" spans="1:5">
      <c r="A499" t="s">
        <v>106</v>
      </c>
      <c r="B499" t="s">
        <v>6943</v>
      </c>
      <c r="C499" t="s">
        <v>6507</v>
      </c>
      <c r="D499" s="69" t="s">
        <v>6373</v>
      </c>
      <c r="E499" s="69" t="s">
        <v>6472</v>
      </c>
    </row>
    <row r="500" spans="1:5">
      <c r="A500" t="s">
        <v>106</v>
      </c>
      <c r="B500" t="s">
        <v>6944</v>
      </c>
      <c r="C500" t="s">
        <v>2916</v>
      </c>
      <c r="D500" s="69" t="s">
        <v>6375</v>
      </c>
      <c r="E500" s="69" t="s">
        <v>6472</v>
      </c>
    </row>
    <row r="501" spans="1:5">
      <c r="A501" t="s">
        <v>72</v>
      </c>
      <c r="B501" t="s">
        <v>6945</v>
      </c>
      <c r="C501" t="s">
        <v>2863</v>
      </c>
      <c r="D501" s="69" t="s">
        <v>6307</v>
      </c>
      <c r="E501" s="69" t="s">
        <v>6472</v>
      </c>
    </row>
    <row r="502" spans="1:5">
      <c r="A502" t="s">
        <v>72</v>
      </c>
      <c r="B502" t="s">
        <v>6946</v>
      </c>
      <c r="C502" t="s">
        <v>2863</v>
      </c>
      <c r="D502" s="69" t="s">
        <v>6373</v>
      </c>
      <c r="E502" s="69" t="s">
        <v>6475</v>
      </c>
    </row>
    <row r="503" spans="1:5">
      <c r="A503" t="s">
        <v>72</v>
      </c>
      <c r="B503" t="s">
        <v>6947</v>
      </c>
      <c r="C503" t="s">
        <v>4014</v>
      </c>
      <c r="D503" s="69" t="s">
        <v>6381</v>
      </c>
      <c r="E503" s="69" t="s">
        <v>4944</v>
      </c>
    </row>
    <row r="504" spans="1:5">
      <c r="A504" t="s">
        <v>72</v>
      </c>
      <c r="B504" t="s">
        <v>6948</v>
      </c>
      <c r="C504" t="s">
        <v>3284</v>
      </c>
      <c r="D504" s="69" t="s">
        <v>6307</v>
      </c>
      <c r="E504" s="69" t="s">
        <v>6475</v>
      </c>
    </row>
    <row r="505" spans="1:5">
      <c r="A505" t="s">
        <v>72</v>
      </c>
      <c r="B505" t="s">
        <v>6949</v>
      </c>
      <c r="C505" t="s">
        <v>3284</v>
      </c>
      <c r="D505" s="69" t="s">
        <v>6373</v>
      </c>
      <c r="E505" s="69" t="s">
        <v>4944</v>
      </c>
    </row>
    <row r="506" spans="1:5">
      <c r="A506" t="s">
        <v>78</v>
      </c>
      <c r="B506" t="s">
        <v>6950</v>
      </c>
      <c r="C506" t="s">
        <v>2863</v>
      </c>
      <c r="D506" s="69" t="s">
        <v>6373</v>
      </c>
      <c r="E506" s="69" t="s">
        <v>6472</v>
      </c>
    </row>
    <row r="507" spans="1:5">
      <c r="A507" t="s">
        <v>78</v>
      </c>
      <c r="B507" t="s">
        <v>6951</v>
      </c>
      <c r="C507" t="s">
        <v>2863</v>
      </c>
      <c r="D507" s="69" t="s">
        <v>6373</v>
      </c>
      <c r="E507" s="69" t="s">
        <v>6472</v>
      </c>
    </row>
    <row r="508" spans="1:5">
      <c r="A508" t="s">
        <v>78</v>
      </c>
      <c r="B508" t="s">
        <v>6952</v>
      </c>
      <c r="C508" t="s">
        <v>4014</v>
      </c>
      <c r="D508" s="69" t="s">
        <v>6373</v>
      </c>
      <c r="E508" s="69" t="s">
        <v>6475</v>
      </c>
    </row>
    <row r="509" spans="1:5">
      <c r="A509" t="s">
        <v>78</v>
      </c>
      <c r="B509" t="s">
        <v>6953</v>
      </c>
      <c r="C509" t="s">
        <v>4014</v>
      </c>
      <c r="D509" s="69" t="s">
        <v>6375</v>
      </c>
      <c r="E509" s="69" t="s">
        <v>4944</v>
      </c>
    </row>
    <row r="510" spans="1:5">
      <c r="A510" t="s">
        <v>78</v>
      </c>
      <c r="B510" t="s">
        <v>6954</v>
      </c>
      <c r="C510" t="s">
        <v>4014</v>
      </c>
      <c r="D510" s="69" t="s">
        <v>6373</v>
      </c>
      <c r="E510" s="69" t="s">
        <v>4944</v>
      </c>
    </row>
    <row r="511" spans="1:5">
      <c r="A511" t="s">
        <v>78</v>
      </c>
      <c r="B511" t="s">
        <v>6955</v>
      </c>
      <c r="C511" t="s">
        <v>4014</v>
      </c>
      <c r="D511" s="69" t="s">
        <v>6375</v>
      </c>
      <c r="E511" s="69" t="s">
        <v>6472</v>
      </c>
    </row>
    <row r="512" spans="1:5">
      <c r="A512" t="s">
        <v>78</v>
      </c>
      <c r="B512" t="s">
        <v>6956</v>
      </c>
      <c r="C512" t="s">
        <v>3234</v>
      </c>
      <c r="D512" s="69" t="s">
        <v>6375</v>
      </c>
      <c r="E512" s="69" t="s">
        <v>6521</v>
      </c>
    </row>
    <row r="513" spans="1:5">
      <c r="A513" t="s">
        <v>78</v>
      </c>
      <c r="B513" t="s">
        <v>6957</v>
      </c>
      <c r="C513" t="s">
        <v>3234</v>
      </c>
      <c r="D513" s="69" t="s">
        <v>6381</v>
      </c>
      <c r="E513" s="69" t="s">
        <v>4944</v>
      </c>
    </row>
    <row r="514" spans="1:5">
      <c r="A514" t="s">
        <v>78</v>
      </c>
      <c r="B514" t="s">
        <v>6958</v>
      </c>
      <c r="C514" t="s">
        <v>3234</v>
      </c>
      <c r="D514" s="69" t="s">
        <v>6373</v>
      </c>
      <c r="E514" s="69" t="s">
        <v>6472</v>
      </c>
    </row>
    <row r="515" spans="1:5">
      <c r="A515" t="s">
        <v>78</v>
      </c>
      <c r="B515" t="s">
        <v>6959</v>
      </c>
      <c r="C515" t="s">
        <v>3284</v>
      </c>
      <c r="D515" s="69" t="s">
        <v>6375</v>
      </c>
      <c r="E515" s="69" t="s">
        <v>6521</v>
      </c>
    </row>
    <row r="516" spans="1:5">
      <c r="A516" t="s">
        <v>78</v>
      </c>
      <c r="B516" t="s">
        <v>6960</v>
      </c>
      <c r="C516" t="s">
        <v>6507</v>
      </c>
      <c r="D516" s="69" t="s">
        <v>6375</v>
      </c>
      <c r="E516" s="69" t="s">
        <v>6521</v>
      </c>
    </row>
    <row r="517" spans="1:5">
      <c r="A517" t="s">
        <v>78</v>
      </c>
      <c r="B517" t="s">
        <v>4271</v>
      </c>
      <c r="C517" t="s">
        <v>4272</v>
      </c>
      <c r="D517" s="69" t="s">
        <v>6373</v>
      </c>
      <c r="E517" s="69" t="s">
        <v>6521</v>
      </c>
    </row>
    <row r="518" spans="1:5">
      <c r="A518" t="s">
        <v>97</v>
      </c>
      <c r="B518" t="s">
        <v>6961</v>
      </c>
      <c r="C518" t="s">
        <v>2863</v>
      </c>
      <c r="D518" s="69" t="s">
        <v>6381</v>
      </c>
      <c r="E518" s="69" t="s">
        <v>6472</v>
      </c>
    </row>
    <row r="519" spans="1:5">
      <c r="A519" t="s">
        <v>97</v>
      </c>
      <c r="B519" t="s">
        <v>6962</v>
      </c>
      <c r="C519" t="s">
        <v>2863</v>
      </c>
      <c r="D519" s="69" t="s">
        <v>6373</v>
      </c>
      <c r="E519" s="69" t="s">
        <v>6472</v>
      </c>
    </row>
    <row r="520" spans="1:5">
      <c r="A520" t="s">
        <v>97</v>
      </c>
      <c r="B520" t="s">
        <v>6963</v>
      </c>
      <c r="C520" t="s">
        <v>4014</v>
      </c>
      <c r="D520" s="69" t="s">
        <v>6307</v>
      </c>
      <c r="E520" s="69" t="s">
        <v>4944</v>
      </c>
    </row>
    <row r="521" spans="1:5">
      <c r="A521" t="s">
        <v>97</v>
      </c>
      <c r="B521" t="s">
        <v>6964</v>
      </c>
      <c r="C521" t="s">
        <v>3234</v>
      </c>
      <c r="D521" s="69" t="s">
        <v>6381</v>
      </c>
      <c r="E521" s="69" t="s">
        <v>6472</v>
      </c>
    </row>
    <row r="522" spans="1:5">
      <c r="A522" t="s">
        <v>97</v>
      </c>
      <c r="B522" t="s">
        <v>6965</v>
      </c>
      <c r="C522" t="s">
        <v>3284</v>
      </c>
      <c r="D522" s="69" t="s">
        <v>6373</v>
      </c>
      <c r="E522" s="69" t="s">
        <v>6472</v>
      </c>
    </row>
    <row r="523" spans="1:5">
      <c r="A523" t="s">
        <v>97</v>
      </c>
      <c r="B523" t="s">
        <v>6966</v>
      </c>
      <c r="C523" t="s">
        <v>3284</v>
      </c>
      <c r="D523" s="69" t="s">
        <v>6373</v>
      </c>
      <c r="E523" s="69" t="s">
        <v>6521</v>
      </c>
    </row>
    <row r="524" spans="1:5">
      <c r="A524" t="s">
        <v>97</v>
      </c>
      <c r="B524" t="s">
        <v>6967</v>
      </c>
      <c r="C524" t="s">
        <v>3284</v>
      </c>
      <c r="D524" s="69" t="s">
        <v>6373</v>
      </c>
      <c r="E524" s="69" t="s">
        <v>6472</v>
      </c>
    </row>
    <row r="525" spans="1:5">
      <c r="A525" t="s">
        <v>97</v>
      </c>
      <c r="B525" t="s">
        <v>3283</v>
      </c>
      <c r="C525" t="s">
        <v>3284</v>
      </c>
      <c r="D525" s="69" t="s">
        <v>6373</v>
      </c>
      <c r="E525" s="69" t="s">
        <v>6472</v>
      </c>
    </row>
    <row r="526" spans="1:5">
      <c r="A526" t="s">
        <v>97</v>
      </c>
      <c r="B526" t="s">
        <v>6968</v>
      </c>
      <c r="C526" t="s">
        <v>3284</v>
      </c>
      <c r="D526" s="69" t="s">
        <v>6373</v>
      </c>
      <c r="E526" s="69" t="s">
        <v>6521</v>
      </c>
    </row>
    <row r="527" spans="1:5">
      <c r="A527" t="s">
        <v>97</v>
      </c>
      <c r="B527" t="s">
        <v>6969</v>
      </c>
      <c r="C527" t="s">
        <v>3284</v>
      </c>
      <c r="D527" s="69" t="s">
        <v>6373</v>
      </c>
      <c r="E527" s="69" t="s">
        <v>6472</v>
      </c>
    </row>
    <row r="528" spans="1:5">
      <c r="A528" t="s">
        <v>97</v>
      </c>
      <c r="B528" t="s">
        <v>6970</v>
      </c>
      <c r="C528" t="s">
        <v>4373</v>
      </c>
      <c r="D528" s="69" t="s">
        <v>6931</v>
      </c>
      <c r="E528" s="69" t="s">
        <v>4944</v>
      </c>
    </row>
    <row r="529" spans="1:5">
      <c r="A529" t="s">
        <v>97</v>
      </c>
      <c r="B529" t="s">
        <v>6971</v>
      </c>
      <c r="C529" t="s">
        <v>4351</v>
      </c>
      <c r="D529" s="69" t="s">
        <v>6373</v>
      </c>
      <c r="E529" s="69" t="s">
        <v>6472</v>
      </c>
    </row>
    <row r="530" spans="1:5">
      <c r="A530" t="s">
        <v>97</v>
      </c>
      <c r="B530" t="s">
        <v>3631</v>
      </c>
      <c r="C530" t="s">
        <v>6889</v>
      </c>
      <c r="D530" s="69" t="s">
        <v>6307</v>
      </c>
      <c r="E530" s="69" t="s">
        <v>4944</v>
      </c>
    </row>
    <row r="531" spans="1:5">
      <c r="A531" t="s">
        <v>97</v>
      </c>
      <c r="B531" t="s">
        <v>6972</v>
      </c>
      <c r="C531" t="s">
        <v>2951</v>
      </c>
      <c r="D531" s="69" t="s">
        <v>6373</v>
      </c>
      <c r="E531" s="69" t="s">
        <v>6521</v>
      </c>
    </row>
    <row r="532" spans="1:5">
      <c r="A532" t="s">
        <v>97</v>
      </c>
      <c r="B532" t="s">
        <v>6973</v>
      </c>
      <c r="C532" t="s">
        <v>3281</v>
      </c>
      <c r="D532" s="69" t="s">
        <v>6373</v>
      </c>
      <c r="E532" s="69" t="s">
        <v>6472</v>
      </c>
    </row>
    <row r="533" spans="1:5">
      <c r="A533" t="s">
        <v>32</v>
      </c>
      <c r="B533" t="s">
        <v>6974</v>
      </c>
      <c r="C533" t="s">
        <v>2863</v>
      </c>
      <c r="D533" s="69" t="s">
        <v>5434</v>
      </c>
      <c r="E533" s="69" t="s">
        <v>4944</v>
      </c>
    </row>
    <row r="534" spans="1:5">
      <c r="A534" t="s">
        <v>32</v>
      </c>
      <c r="B534" t="s">
        <v>3788</v>
      </c>
      <c r="C534" t="s">
        <v>4014</v>
      </c>
      <c r="D534" s="69" t="s">
        <v>5434</v>
      </c>
      <c r="E534" s="69" t="s">
        <v>6475</v>
      </c>
    </row>
    <row r="535" spans="1:5">
      <c r="A535" t="s">
        <v>32</v>
      </c>
      <c r="B535" t="s">
        <v>6975</v>
      </c>
      <c r="C535" t="s">
        <v>3234</v>
      </c>
      <c r="D535" s="69" t="s">
        <v>6931</v>
      </c>
      <c r="E535" s="69" t="s">
        <v>6472</v>
      </c>
    </row>
    <row r="536" spans="1:5">
      <c r="A536" t="s">
        <v>32</v>
      </c>
      <c r="B536" t="s">
        <v>6976</v>
      </c>
      <c r="C536" t="s">
        <v>3234</v>
      </c>
      <c r="D536" s="69" t="s">
        <v>5434</v>
      </c>
      <c r="E536" s="69" t="s">
        <v>4944</v>
      </c>
    </row>
    <row r="537" spans="1:5">
      <c r="A537" t="s">
        <v>55</v>
      </c>
      <c r="B537" t="s">
        <v>6977</v>
      </c>
      <c r="C537" t="s">
        <v>6554</v>
      </c>
      <c r="D537" s="69" t="s">
        <v>6931</v>
      </c>
      <c r="E537" s="69" t="s">
        <v>6472</v>
      </c>
    </row>
    <row r="538" spans="1:5">
      <c r="A538" t="s">
        <v>106</v>
      </c>
      <c r="B538" t="s">
        <v>6978</v>
      </c>
      <c r="C538" t="s">
        <v>2863</v>
      </c>
      <c r="D538" s="69" t="s">
        <v>5434</v>
      </c>
      <c r="E538" s="69" t="s">
        <v>6472</v>
      </c>
    </row>
    <row r="539" spans="1:5">
      <c r="A539" t="s">
        <v>106</v>
      </c>
      <c r="B539" t="s">
        <v>6979</v>
      </c>
      <c r="C539" t="s">
        <v>2863</v>
      </c>
      <c r="D539" s="69" t="s">
        <v>6931</v>
      </c>
      <c r="E539" s="69" t="s">
        <v>6472</v>
      </c>
    </row>
    <row r="540" spans="1:5">
      <c r="A540" t="s">
        <v>106</v>
      </c>
      <c r="B540" t="s">
        <v>6980</v>
      </c>
      <c r="C540" t="s">
        <v>6507</v>
      </c>
      <c r="D540" s="69" t="s">
        <v>6931</v>
      </c>
      <c r="E540" s="69" t="s">
        <v>6511</v>
      </c>
    </row>
    <row r="541" spans="1:5">
      <c r="A541" t="s">
        <v>72</v>
      </c>
      <c r="B541" t="s">
        <v>4172</v>
      </c>
      <c r="C541" t="s">
        <v>4014</v>
      </c>
      <c r="D541" s="69" t="s">
        <v>5434</v>
      </c>
      <c r="E541" s="69" t="s">
        <v>4944</v>
      </c>
    </row>
    <row r="542" spans="1:5">
      <c r="A542" t="s">
        <v>78</v>
      </c>
      <c r="B542" t="s">
        <v>4278</v>
      </c>
      <c r="C542" t="s">
        <v>4014</v>
      </c>
      <c r="D542" s="69" t="s">
        <v>5434</v>
      </c>
      <c r="E542" s="69" t="s">
        <v>6472</v>
      </c>
    </row>
    <row r="543" spans="1:5">
      <c r="A543" t="s">
        <v>78</v>
      </c>
      <c r="B543" t="s">
        <v>6981</v>
      </c>
      <c r="C543" t="s">
        <v>3169</v>
      </c>
      <c r="D543" s="69" t="s">
        <v>5434</v>
      </c>
      <c r="E543" s="69" t="s">
        <v>6472</v>
      </c>
    </row>
    <row r="544" spans="1:5">
      <c r="A544" t="s">
        <v>78</v>
      </c>
      <c r="B544" t="s">
        <v>6982</v>
      </c>
      <c r="C544" t="s">
        <v>2916</v>
      </c>
      <c r="D544" s="69" t="s">
        <v>5434</v>
      </c>
      <c r="E544" s="69" t="s">
        <v>6472</v>
      </c>
    </row>
    <row r="545" spans="1:5">
      <c r="A545" t="s">
        <v>97</v>
      </c>
      <c r="B545" t="s">
        <v>6983</v>
      </c>
      <c r="C545" t="s">
        <v>2863</v>
      </c>
      <c r="D545" s="69" t="s">
        <v>6931</v>
      </c>
      <c r="E545" s="69" t="s">
        <v>6472</v>
      </c>
    </row>
    <row r="546" spans="1:5">
      <c r="A546" t="s">
        <v>106</v>
      </c>
      <c r="B546" t="s">
        <v>6984</v>
      </c>
      <c r="C546" t="s">
        <v>4014</v>
      </c>
      <c r="D546" s="69" t="s">
        <v>5448</v>
      </c>
      <c r="E546" s="69" t="s">
        <v>6475</v>
      </c>
    </row>
    <row r="547" spans="1:5">
      <c r="A547" t="s">
        <v>106</v>
      </c>
      <c r="B547" t="s">
        <v>6985</v>
      </c>
      <c r="C547" t="s">
        <v>4014</v>
      </c>
      <c r="D547" s="69" t="s">
        <v>5434</v>
      </c>
      <c r="E547" s="69" t="s">
        <v>6472</v>
      </c>
    </row>
    <row r="548" spans="1:5">
      <c r="A548" t="s">
        <v>106</v>
      </c>
      <c r="B548" t="s">
        <v>6986</v>
      </c>
      <c r="C548" t="s">
        <v>3169</v>
      </c>
      <c r="D548" s="69" t="s">
        <v>5448</v>
      </c>
      <c r="E548" s="69" t="s">
        <v>6511</v>
      </c>
    </row>
    <row r="549" spans="1:5">
      <c r="A549" t="s">
        <v>72</v>
      </c>
      <c r="B549" t="s">
        <v>6994</v>
      </c>
      <c r="C549" t="s">
        <v>4014</v>
      </c>
      <c r="D549" s="69" t="s">
        <v>5448</v>
      </c>
      <c r="E549" s="69" t="s">
        <v>4944</v>
      </c>
    </row>
    <row r="550" spans="1:5">
      <c r="A550" t="s">
        <v>72</v>
      </c>
      <c r="B550" t="s">
        <v>6995</v>
      </c>
      <c r="C550" t="s">
        <v>6507</v>
      </c>
      <c r="D550" s="69" t="s">
        <v>5434</v>
      </c>
      <c r="E550" s="69" t="s">
        <v>4944</v>
      </c>
    </row>
    <row r="551" spans="1:5">
      <c r="A551" t="s">
        <v>78</v>
      </c>
      <c r="B551" t="s">
        <v>6996</v>
      </c>
      <c r="C551" t="s">
        <v>3284</v>
      </c>
      <c r="D551" s="69" t="s">
        <v>5448</v>
      </c>
      <c r="E551" s="69" t="s">
        <v>6521</v>
      </c>
    </row>
    <row r="552" spans="1:5">
      <c r="A552" t="s">
        <v>97</v>
      </c>
      <c r="B552" t="s">
        <v>6997</v>
      </c>
      <c r="C552" t="s">
        <v>3234</v>
      </c>
      <c r="D552" s="69" t="s">
        <v>5448</v>
      </c>
      <c r="E552" s="69" t="s">
        <v>6521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2826</v>
      </c>
      <c r="C1" t="s">
        <v>1</v>
      </c>
      <c r="D1" t="s">
        <v>6468</v>
      </c>
      <c r="E1" t="s">
        <v>6469</v>
      </c>
    </row>
    <row r="2" spans="1:5">
      <c r="A2" t="s">
        <v>32</v>
      </c>
      <c r="B2" t="s">
        <v>6505</v>
      </c>
      <c r="C2" t="s">
        <v>3169</v>
      </c>
      <c r="D2" s="69" t="s">
        <v>6307</v>
      </c>
      <c r="E2" s="69" t="s">
        <v>6472</v>
      </c>
    </row>
    <row r="3" spans="1:5">
      <c r="A3" t="s">
        <v>55</v>
      </c>
      <c r="B3" t="s">
        <v>2838</v>
      </c>
      <c r="C3" t="s">
        <v>6535</v>
      </c>
      <c r="D3" s="69" t="s">
        <v>6307</v>
      </c>
      <c r="E3" s="69" t="s">
        <v>4944</v>
      </c>
    </row>
    <row r="4" spans="1:5">
      <c r="A4" t="s">
        <v>55</v>
      </c>
      <c r="B4" t="s">
        <v>6998</v>
      </c>
      <c r="C4" t="s">
        <v>6540</v>
      </c>
      <c r="D4" s="69" t="s">
        <v>6307</v>
      </c>
      <c r="E4" s="69" t="s">
        <v>4944</v>
      </c>
    </row>
    <row r="5" spans="1:5">
      <c r="A5" t="s">
        <v>55</v>
      </c>
      <c r="B5" t="s">
        <v>6544</v>
      </c>
      <c r="C5" t="s">
        <v>6540</v>
      </c>
      <c r="D5" s="69" t="s">
        <v>6307</v>
      </c>
      <c r="E5" s="69" t="s">
        <v>6521</v>
      </c>
    </row>
    <row r="6" spans="1:5">
      <c r="A6" t="s">
        <v>55</v>
      </c>
      <c r="B6" t="s">
        <v>6550</v>
      </c>
      <c r="C6" t="s">
        <v>3954</v>
      </c>
      <c r="D6" s="69" t="s">
        <v>6307</v>
      </c>
      <c r="E6" s="69" t="s">
        <v>6307</v>
      </c>
    </row>
    <row r="7" spans="1:5">
      <c r="A7" t="s">
        <v>55</v>
      </c>
      <c r="B7" t="s">
        <v>6977</v>
      </c>
      <c r="C7" t="s">
        <v>6554</v>
      </c>
      <c r="D7" s="69" t="s">
        <v>6381</v>
      </c>
      <c r="E7" s="69" t="s">
        <v>6472</v>
      </c>
    </row>
    <row r="8" spans="1:5">
      <c r="A8" t="s">
        <v>55</v>
      </c>
      <c r="B8" t="s">
        <v>3951</v>
      </c>
      <c r="C8" t="s">
        <v>2881</v>
      </c>
      <c r="D8" s="69" t="s">
        <v>6307</v>
      </c>
      <c r="E8" s="69" t="s">
        <v>6307</v>
      </c>
    </row>
    <row r="9" spans="1:5">
      <c r="A9" t="s">
        <v>59</v>
      </c>
      <c r="B9" t="s">
        <v>6580</v>
      </c>
      <c r="C9" t="s">
        <v>2863</v>
      </c>
      <c r="D9" s="69" t="s">
        <v>6307</v>
      </c>
      <c r="E9" s="69" t="s">
        <v>6472</v>
      </c>
    </row>
    <row r="10" spans="1:5">
      <c r="A10" t="s">
        <v>59</v>
      </c>
      <c r="B10" t="s">
        <v>6999</v>
      </c>
      <c r="C10" t="s">
        <v>4014</v>
      </c>
      <c r="D10" s="69" t="s">
        <v>6307</v>
      </c>
      <c r="E10" s="69" t="s">
        <v>6472</v>
      </c>
    </row>
    <row r="11" spans="1:5">
      <c r="A11" t="s">
        <v>70</v>
      </c>
      <c r="B11" t="s">
        <v>6593</v>
      </c>
      <c r="C11" t="s">
        <v>2863</v>
      </c>
      <c r="D11" s="69" t="s">
        <v>6307</v>
      </c>
      <c r="E11" s="69" t="s">
        <v>6307</v>
      </c>
    </row>
    <row r="12" spans="1:5">
      <c r="A12" t="s">
        <v>70</v>
      </c>
      <c r="B12" t="s">
        <v>7000</v>
      </c>
      <c r="C12" t="s">
        <v>2863</v>
      </c>
      <c r="D12" s="69" t="s">
        <v>6373</v>
      </c>
      <c r="E12" s="69" t="s">
        <v>4944</v>
      </c>
    </row>
    <row r="13" spans="1:5">
      <c r="A13" t="s">
        <v>70</v>
      </c>
      <c r="B13" t="s">
        <v>6602</v>
      </c>
      <c r="C13" t="s">
        <v>2863</v>
      </c>
      <c r="D13" s="69" t="s">
        <v>6307</v>
      </c>
      <c r="E13" s="69" t="s">
        <v>6307</v>
      </c>
    </row>
    <row r="14" spans="1:5">
      <c r="A14" t="s">
        <v>70</v>
      </c>
      <c r="B14" t="s">
        <v>6607</v>
      </c>
      <c r="C14" t="s">
        <v>2863</v>
      </c>
      <c r="D14" s="69" t="s">
        <v>6307</v>
      </c>
      <c r="E14" s="69" t="s">
        <v>6472</v>
      </c>
    </row>
    <row r="15" spans="1:5">
      <c r="A15" t="s">
        <v>70</v>
      </c>
      <c r="B15" t="s">
        <v>7001</v>
      </c>
      <c r="C15" t="s">
        <v>6615</v>
      </c>
      <c r="D15" s="69" t="s">
        <v>6307</v>
      </c>
      <c r="E15" s="69" t="s">
        <v>6472</v>
      </c>
    </row>
    <row r="16" spans="1:5">
      <c r="A16" t="s">
        <v>70</v>
      </c>
      <c r="B16" t="s">
        <v>6614</v>
      </c>
      <c r="C16" t="s">
        <v>6615</v>
      </c>
      <c r="D16" s="69" t="s">
        <v>6307</v>
      </c>
      <c r="E16" s="69" t="s">
        <v>6472</v>
      </c>
    </row>
    <row r="17" spans="1:5">
      <c r="A17" t="s">
        <v>70</v>
      </c>
      <c r="B17" t="s">
        <v>6618</v>
      </c>
      <c r="C17" t="s">
        <v>6619</v>
      </c>
      <c r="D17" s="69" t="s">
        <v>6307</v>
      </c>
      <c r="E17" s="69" t="s">
        <v>6307</v>
      </c>
    </row>
    <row r="18" spans="1:5">
      <c r="A18" t="s">
        <v>70</v>
      </c>
      <c r="B18" t="s">
        <v>6635</v>
      </c>
      <c r="C18" t="s">
        <v>6636</v>
      </c>
      <c r="D18" s="69" t="s">
        <v>6307</v>
      </c>
      <c r="E18" s="69" t="s">
        <v>6472</v>
      </c>
    </row>
    <row r="19" spans="1:5">
      <c r="A19" t="s">
        <v>70</v>
      </c>
      <c r="B19" t="s">
        <v>7002</v>
      </c>
      <c r="C19" t="s">
        <v>6636</v>
      </c>
      <c r="D19" s="69" t="s">
        <v>6307</v>
      </c>
      <c r="E19" s="69" t="s">
        <v>6472</v>
      </c>
    </row>
    <row r="20" spans="1:5">
      <c r="A20" t="s">
        <v>70</v>
      </c>
      <c r="B20" t="s">
        <v>6641</v>
      </c>
      <c r="C20" t="s">
        <v>6642</v>
      </c>
      <c r="D20" s="69" t="s">
        <v>6307</v>
      </c>
      <c r="E20" s="69" t="s">
        <v>6307</v>
      </c>
    </row>
    <row r="21" spans="1:5">
      <c r="A21" t="s">
        <v>70</v>
      </c>
      <c r="B21" t="s">
        <v>7003</v>
      </c>
      <c r="C21" t="s">
        <v>6642</v>
      </c>
      <c r="D21" s="69" t="s">
        <v>6307</v>
      </c>
      <c r="E21" s="69" t="s">
        <v>6472</v>
      </c>
    </row>
    <row r="22" spans="1:5">
      <c r="A22" t="s">
        <v>70</v>
      </c>
      <c r="B22" t="s">
        <v>6643</v>
      </c>
      <c r="C22" t="s">
        <v>6642</v>
      </c>
      <c r="D22" s="69" t="s">
        <v>6307</v>
      </c>
      <c r="E22" s="69" t="s">
        <v>6472</v>
      </c>
    </row>
    <row r="23" spans="1:5">
      <c r="A23" t="s">
        <v>70</v>
      </c>
      <c r="B23" t="s">
        <v>6644</v>
      </c>
      <c r="C23" t="s">
        <v>6645</v>
      </c>
      <c r="D23" s="69" t="s">
        <v>6307</v>
      </c>
      <c r="E23" s="69" t="s">
        <v>6307</v>
      </c>
    </row>
    <row r="24" spans="1:5">
      <c r="A24" t="s">
        <v>70</v>
      </c>
      <c r="B24" t="s">
        <v>7004</v>
      </c>
      <c r="C24" t="s">
        <v>6645</v>
      </c>
      <c r="D24" s="69" t="s">
        <v>6373</v>
      </c>
      <c r="E24" s="69" t="s">
        <v>6472</v>
      </c>
    </row>
    <row r="25" spans="1:5">
      <c r="A25" t="s">
        <v>106</v>
      </c>
      <c r="B25" t="s">
        <v>6680</v>
      </c>
      <c r="C25" t="s">
        <v>2863</v>
      </c>
      <c r="D25" s="69" t="s">
        <v>6307</v>
      </c>
      <c r="E25" s="69" t="s">
        <v>6307</v>
      </c>
    </row>
    <row r="26" spans="1:5">
      <c r="A26" t="s">
        <v>106</v>
      </c>
      <c r="B26" t="s">
        <v>6682</v>
      </c>
      <c r="C26" t="s">
        <v>2863</v>
      </c>
      <c r="D26" s="69" t="s">
        <v>6307</v>
      </c>
      <c r="E26" s="69" t="s">
        <v>4944</v>
      </c>
    </row>
    <row r="27" spans="1:5">
      <c r="A27" t="s">
        <v>106</v>
      </c>
      <c r="B27" t="s">
        <v>6683</v>
      </c>
      <c r="C27" t="s">
        <v>2863</v>
      </c>
      <c r="D27" s="69" t="s">
        <v>6307</v>
      </c>
      <c r="E27" s="69" t="s">
        <v>6472</v>
      </c>
    </row>
    <row r="28" spans="1:5">
      <c r="A28" t="s">
        <v>106</v>
      </c>
      <c r="B28" t="s">
        <v>6692</v>
      </c>
      <c r="C28" t="s">
        <v>2863</v>
      </c>
      <c r="D28" s="69" t="s">
        <v>6307</v>
      </c>
      <c r="E28" s="69" t="s">
        <v>6472</v>
      </c>
    </row>
    <row r="29" spans="1:5">
      <c r="A29" t="s">
        <v>106</v>
      </c>
      <c r="B29" t="s">
        <v>6707</v>
      </c>
      <c r="C29" t="s">
        <v>3234</v>
      </c>
      <c r="D29" s="69" t="s">
        <v>6373</v>
      </c>
      <c r="E29" s="69" t="s">
        <v>6472</v>
      </c>
    </row>
    <row r="30" spans="1:5">
      <c r="A30" t="s">
        <v>72</v>
      </c>
      <c r="B30" t="s">
        <v>6751</v>
      </c>
      <c r="C30" t="s">
        <v>4014</v>
      </c>
      <c r="D30" s="69" t="s">
        <v>6307</v>
      </c>
      <c r="E30" s="69" t="s">
        <v>4944</v>
      </c>
    </row>
    <row r="31" spans="1:5">
      <c r="A31" t="s">
        <v>72</v>
      </c>
      <c r="B31" t="s">
        <v>6761</v>
      </c>
      <c r="C31" t="s">
        <v>3234</v>
      </c>
      <c r="D31" s="69" t="s">
        <v>6307</v>
      </c>
      <c r="E31" s="69" t="s">
        <v>6472</v>
      </c>
    </row>
    <row r="32" spans="1:5">
      <c r="A32" t="s">
        <v>72</v>
      </c>
      <c r="B32" t="s">
        <v>6771</v>
      </c>
      <c r="C32" t="s">
        <v>6507</v>
      </c>
      <c r="D32" s="69" t="s">
        <v>6307</v>
      </c>
      <c r="E32" s="69" t="s">
        <v>4944</v>
      </c>
    </row>
    <row r="33" spans="1:5">
      <c r="A33" t="s">
        <v>72</v>
      </c>
      <c r="B33" t="s">
        <v>3070</v>
      </c>
      <c r="C33" t="s">
        <v>6507</v>
      </c>
      <c r="D33" s="69" t="s">
        <v>6307</v>
      </c>
      <c r="E33" s="69" t="s">
        <v>6475</v>
      </c>
    </row>
    <row r="34" spans="1:5">
      <c r="A34" t="s">
        <v>72</v>
      </c>
      <c r="B34" t="s">
        <v>7005</v>
      </c>
      <c r="C34" t="s">
        <v>6507</v>
      </c>
      <c r="D34" s="69" t="s">
        <v>6373</v>
      </c>
      <c r="E34" s="69" t="s">
        <v>6472</v>
      </c>
    </row>
    <row r="35" spans="1:5">
      <c r="A35" t="s">
        <v>72</v>
      </c>
      <c r="B35" t="s">
        <v>7006</v>
      </c>
      <c r="C35" t="s">
        <v>2916</v>
      </c>
      <c r="D35" s="69" t="s">
        <v>6307</v>
      </c>
      <c r="E35" s="69" t="s">
        <v>6307</v>
      </c>
    </row>
    <row r="36" spans="1:5">
      <c r="A36" t="s">
        <v>78</v>
      </c>
      <c r="B36" t="s">
        <v>6776</v>
      </c>
      <c r="C36" t="s">
        <v>2863</v>
      </c>
      <c r="D36" s="69" t="s">
        <v>6307</v>
      </c>
      <c r="E36" s="69" t="s">
        <v>6472</v>
      </c>
    </row>
    <row r="37" spans="1:5">
      <c r="A37" t="s">
        <v>78</v>
      </c>
      <c r="B37" t="s">
        <v>6959</v>
      </c>
      <c r="C37" t="s">
        <v>3284</v>
      </c>
      <c r="D37" s="69" t="s">
        <v>6375</v>
      </c>
      <c r="E37" s="69" t="s">
        <v>6521</v>
      </c>
    </row>
    <row r="38" spans="1:5">
      <c r="A38" t="s">
        <v>78</v>
      </c>
      <c r="B38" t="s">
        <v>6960</v>
      </c>
      <c r="C38" t="s">
        <v>6507</v>
      </c>
      <c r="D38" s="69" t="s">
        <v>6375</v>
      </c>
      <c r="E38" s="69" t="s">
        <v>6521</v>
      </c>
    </row>
    <row r="39" spans="1:5">
      <c r="A39" t="s">
        <v>78</v>
      </c>
      <c r="B39" t="s">
        <v>6806</v>
      </c>
      <c r="C39" t="s">
        <v>6507</v>
      </c>
      <c r="D39" s="69" t="s">
        <v>6307</v>
      </c>
      <c r="E39" s="69" t="s">
        <v>6472</v>
      </c>
    </row>
    <row r="40" spans="1:5">
      <c r="A40" t="s">
        <v>97</v>
      </c>
      <c r="B40" t="s">
        <v>6812</v>
      </c>
      <c r="C40" t="s">
        <v>2863</v>
      </c>
      <c r="D40" s="69" t="s">
        <v>6307</v>
      </c>
      <c r="E40" s="69" t="s">
        <v>6472</v>
      </c>
    </row>
    <row r="41" spans="1:5">
      <c r="A41" t="s">
        <v>97</v>
      </c>
      <c r="B41" t="s">
        <v>6856</v>
      </c>
      <c r="C41" t="s">
        <v>3234</v>
      </c>
      <c r="D41" s="69" t="s">
        <v>6307</v>
      </c>
      <c r="E41" s="69" t="s">
        <v>4944</v>
      </c>
    </row>
    <row r="42" spans="1:5">
      <c r="A42" t="s">
        <v>97</v>
      </c>
      <c r="B42" t="s">
        <v>6881</v>
      </c>
      <c r="C42" t="s">
        <v>6877</v>
      </c>
      <c r="D42" s="69" t="s">
        <v>6307</v>
      </c>
      <c r="E42" s="69" t="s">
        <v>6472</v>
      </c>
    </row>
    <row r="43" spans="1:5">
      <c r="A43" t="s">
        <v>97</v>
      </c>
      <c r="B43" t="s">
        <v>6886</v>
      </c>
      <c r="C43" t="s">
        <v>6885</v>
      </c>
      <c r="D43" s="69" t="s">
        <v>6307</v>
      </c>
      <c r="E43" s="69" t="s">
        <v>6475</v>
      </c>
    </row>
    <row r="44" spans="1:5">
      <c r="A44" t="s">
        <v>97</v>
      </c>
      <c r="B44" t="s">
        <v>6891</v>
      </c>
      <c r="C44" t="s">
        <v>6889</v>
      </c>
      <c r="D44" s="69" t="s">
        <v>6307</v>
      </c>
      <c r="E44" s="69" t="s">
        <v>6472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2026-09-11T12:03:59Z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